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4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86DD1278-9FFC-4517-AC6F-0B5D265828C8}" xr6:coauthVersionLast="47" xr6:coauthVersionMax="47" xr10:uidLastSave="{00000000-0000-0000-0000-000000000000}"/>
  <bookViews>
    <workbookView xWindow="-120" yWindow="-120" windowWidth="20730" windowHeight="11310" firstSheet="2" activeTab="2" xr2:uid="{B2BE4D23-0B13-024E-8819-3ECC2F6EBEC5}"/>
  </bookViews>
  <sheets>
    <sheet name="PVTB (2)" sheetId="20" r:id="rId1"/>
    <sheet name="Dashboard (2)" sheetId="19" r:id="rId2"/>
    <sheet name="Dashboard" sheetId="18" r:id="rId3"/>
    <sheet name="PVTB" sheetId="13" r:id="rId4"/>
    <sheet name="Concept" sheetId="17" r:id="rId5"/>
    <sheet name="Guide" sheetId="4" r:id="rId6"/>
    <sheet name="Order Raw" sheetId="12" r:id="rId7"/>
    <sheet name="Product" sheetId="3" r:id="rId8"/>
    <sheet name="Discount" sheetId="2" r:id="rId9"/>
    <sheet name="Other financials" sheetId="5" r:id="rId10"/>
  </sheets>
  <definedNames>
    <definedName name="_xlchart.v5.0" hidden="1">PVTB!$E$23</definedName>
    <definedName name="_xlchart.v5.1" hidden="1">PVTB!$E$24:$E$28</definedName>
    <definedName name="_xlchart.v5.2" hidden="1">PVTB!$F$22</definedName>
    <definedName name="_xlchart.v5.3" hidden="1">PVTB!$F$23</definedName>
    <definedName name="_xlchart.v5.4" hidden="1">PVTB!$F$24:$F$28</definedName>
    <definedName name="_xlchart.v5.5" hidden="1">PVTB!$E$23</definedName>
    <definedName name="_xlchart.v5.6" hidden="1">PVTB!$E$24:$E$28</definedName>
    <definedName name="_xlchart.v5.7" hidden="1">PVTB!$F$22</definedName>
    <definedName name="_xlchart.v5.8" hidden="1">PVTB!$F$23</definedName>
    <definedName name="_xlchart.v5.9" hidden="1">PVTB!$F$24:$F$28</definedName>
    <definedName name="_xlcn.WorksheetConnection_DeviraDGA_FinalProjectFinance.xlsxFinancialsTable1" hidden="1">FinancialsTable[]</definedName>
    <definedName name="_xlcn.WorksheetConnection_DeviraDGA_FinalProjectFinance.xlsxSalesTable1" hidden="1">SalesTable[]</definedName>
    <definedName name="_xlcn.WorksheetConnection_DeviraDGA_FinalProjectFinance.xlsxTable61" hidden="1">t_revenue_country</definedName>
    <definedName name="Slicer_Buyer_Segment1">#N/A</definedName>
    <definedName name="Slicer_Country1">#N/A</definedName>
    <definedName name="Slicer_Product_Name">#N/A</definedName>
    <definedName name="Slicer_Row_Labels">#N/A</definedName>
    <definedName name="Slicer_Yea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RevenuebyCountry" connection="WorksheetConnection_Devira DGA_Final Project Finance.xlsx!Table6"/>
          <x15:modelTable id="SalesTable" name="SalesTable" connection="WorksheetConnection_Devira DGA_Final Project Finance.xlsx!SalesTable"/>
          <x15:modelTable id="FinancialsTable" name="FinancialsTable" connection="WorksheetConnection_Devira DGA_Final Project Finance.xlsx!FinancialsTable"/>
        </x15:modelTables>
        <x15:modelRelationships>
          <x15:modelRelationship fromTable="SalesTable" fromColumn="Country" toTable="RevenuebyCountry" toColumn="Country"/>
          <x15:modelRelationship fromTable="SalesTable" fromColumn="Revenue" toTable="FinancialsTable" toColumn="Revenue"/>
        </x15:modelRelationships>
      </x15:dataModel>
    </ext>
  </extLst>
</workbook>
</file>

<file path=xl/calcChain.xml><?xml version="1.0" encoding="utf-8"?>
<calcChain xmlns="http://schemas.openxmlformats.org/spreadsheetml/2006/main">
  <c r="E12" i="13" l="1"/>
  <c r="E28" i="20" l="1"/>
  <c r="D28" i="20"/>
  <c r="E27" i="20"/>
  <c r="D27" i="20"/>
  <c r="E26" i="20"/>
  <c r="D26" i="20"/>
  <c r="E25" i="20"/>
  <c r="D25" i="20"/>
  <c r="E24" i="20"/>
  <c r="D24" i="20"/>
  <c r="F24" i="13"/>
  <c r="F25" i="13"/>
  <c r="F26" i="13"/>
  <c r="F27" i="13"/>
  <c r="F28" i="13"/>
  <c r="E25" i="13"/>
  <c r="E26" i="13"/>
  <c r="E27" i="13"/>
  <c r="E28" i="13"/>
  <c r="E24" i="13"/>
  <c r="R9" i="12"/>
  <c r="R7" i="12"/>
  <c r="R6" i="12"/>
  <c r="T3" i="12"/>
  <c r="T2" i="12"/>
  <c r="S3" i="12"/>
  <c r="S2" i="12"/>
  <c r="R3" i="12"/>
  <c r="R2" i="12"/>
  <c r="X4" i="12"/>
  <c r="W4" i="12"/>
  <c r="H3" i="12"/>
  <c r="B3" i="12" s="1"/>
  <c r="H4" i="12"/>
  <c r="B4" i="12" s="1"/>
  <c r="H5" i="12"/>
  <c r="B5" i="12" s="1"/>
  <c r="H6" i="12"/>
  <c r="B6" i="12" s="1"/>
  <c r="H7" i="12"/>
  <c r="B7" i="12" s="1"/>
  <c r="H8" i="12"/>
  <c r="B8" i="12" s="1"/>
  <c r="H9" i="12"/>
  <c r="B9" i="12" s="1"/>
  <c r="H10" i="12"/>
  <c r="B10" i="12" s="1"/>
  <c r="H11" i="12"/>
  <c r="B11" i="12" s="1"/>
  <c r="H12" i="12"/>
  <c r="B12" i="12" s="1"/>
  <c r="H13" i="12"/>
  <c r="B13" i="12" s="1"/>
  <c r="H14" i="12"/>
  <c r="B14" i="12" s="1"/>
  <c r="H15" i="12"/>
  <c r="B15" i="12" s="1"/>
  <c r="H16" i="12"/>
  <c r="B16" i="12" s="1"/>
  <c r="H17" i="12"/>
  <c r="B17" i="12" s="1"/>
  <c r="H18" i="12"/>
  <c r="B18" i="12" s="1"/>
  <c r="H19" i="12"/>
  <c r="B19" i="12" s="1"/>
  <c r="H20" i="12"/>
  <c r="B20" i="12" s="1"/>
  <c r="H21" i="12"/>
  <c r="B21" i="12" s="1"/>
  <c r="H22" i="12"/>
  <c r="B22" i="12" s="1"/>
  <c r="H23" i="12"/>
  <c r="B23" i="12" s="1"/>
  <c r="H24" i="12"/>
  <c r="B24" i="12" s="1"/>
  <c r="H25" i="12"/>
  <c r="B25" i="12" s="1"/>
  <c r="H26" i="12"/>
  <c r="B26" i="12" s="1"/>
  <c r="H27" i="12"/>
  <c r="B27" i="12" s="1"/>
  <c r="H28" i="12"/>
  <c r="B28" i="12" s="1"/>
  <c r="H29" i="12"/>
  <c r="B29" i="12" s="1"/>
  <c r="H30" i="12"/>
  <c r="B30" i="12" s="1"/>
  <c r="H31" i="12"/>
  <c r="B31" i="12" s="1"/>
  <c r="H32" i="12"/>
  <c r="B32" i="12" s="1"/>
  <c r="H33" i="12"/>
  <c r="B33" i="12" s="1"/>
  <c r="H34" i="12"/>
  <c r="B34" i="12" s="1"/>
  <c r="H35" i="12"/>
  <c r="B35" i="12" s="1"/>
  <c r="H36" i="12"/>
  <c r="B36" i="12" s="1"/>
  <c r="H37" i="12"/>
  <c r="B37" i="12" s="1"/>
  <c r="H38" i="12"/>
  <c r="B38" i="12" s="1"/>
  <c r="H39" i="12"/>
  <c r="B39" i="12" s="1"/>
  <c r="H40" i="12"/>
  <c r="B40" i="12" s="1"/>
  <c r="H41" i="12"/>
  <c r="B41" i="12" s="1"/>
  <c r="H42" i="12"/>
  <c r="B42" i="12" s="1"/>
  <c r="H43" i="12"/>
  <c r="B43" i="12" s="1"/>
  <c r="H44" i="12"/>
  <c r="B44" i="12" s="1"/>
  <c r="H45" i="12"/>
  <c r="B45" i="12" s="1"/>
  <c r="H46" i="12"/>
  <c r="B46" i="12" s="1"/>
  <c r="H47" i="12"/>
  <c r="B47" i="12" s="1"/>
  <c r="H48" i="12"/>
  <c r="B48" i="12" s="1"/>
  <c r="H49" i="12"/>
  <c r="B49" i="12" s="1"/>
  <c r="H50" i="12"/>
  <c r="B50" i="12" s="1"/>
  <c r="H51" i="12"/>
  <c r="B51" i="12" s="1"/>
  <c r="H52" i="12"/>
  <c r="B52" i="12" s="1"/>
  <c r="H53" i="12"/>
  <c r="B53" i="12" s="1"/>
  <c r="H54" i="12"/>
  <c r="B54" i="12" s="1"/>
  <c r="H55" i="12"/>
  <c r="B55" i="12" s="1"/>
  <c r="H56" i="12"/>
  <c r="B56" i="12" s="1"/>
  <c r="H57" i="12"/>
  <c r="B57" i="12" s="1"/>
  <c r="H58" i="12"/>
  <c r="B58" i="12" s="1"/>
  <c r="H59" i="12"/>
  <c r="B59" i="12" s="1"/>
  <c r="H60" i="12"/>
  <c r="B60" i="12" s="1"/>
  <c r="H61" i="12"/>
  <c r="B61" i="12" s="1"/>
  <c r="H62" i="12"/>
  <c r="B62" i="12" s="1"/>
  <c r="H63" i="12"/>
  <c r="B63" i="12" s="1"/>
  <c r="H64" i="12"/>
  <c r="B64" i="12" s="1"/>
  <c r="H65" i="12"/>
  <c r="B65" i="12" s="1"/>
  <c r="H66" i="12"/>
  <c r="B66" i="12" s="1"/>
  <c r="H67" i="12"/>
  <c r="B67" i="12" s="1"/>
  <c r="H68" i="12"/>
  <c r="B68" i="12" s="1"/>
  <c r="H69" i="12"/>
  <c r="B69" i="12" s="1"/>
  <c r="H70" i="12"/>
  <c r="B70" i="12" s="1"/>
  <c r="H71" i="12"/>
  <c r="B71" i="12" s="1"/>
  <c r="H72" i="12"/>
  <c r="B72" i="12" s="1"/>
  <c r="H73" i="12"/>
  <c r="B73" i="12" s="1"/>
  <c r="H74" i="12"/>
  <c r="B74" i="12" s="1"/>
  <c r="H75" i="12"/>
  <c r="B75" i="12" s="1"/>
  <c r="H76" i="12"/>
  <c r="B76" i="12" s="1"/>
  <c r="H77" i="12"/>
  <c r="B77" i="12" s="1"/>
  <c r="H78" i="12"/>
  <c r="B78" i="12" s="1"/>
  <c r="H79" i="12"/>
  <c r="B79" i="12" s="1"/>
  <c r="H80" i="12"/>
  <c r="B80" i="12" s="1"/>
  <c r="H81" i="12"/>
  <c r="B81" i="12" s="1"/>
  <c r="H82" i="12"/>
  <c r="B82" i="12" s="1"/>
  <c r="H83" i="12"/>
  <c r="B83" i="12" s="1"/>
  <c r="H84" i="12"/>
  <c r="B84" i="12" s="1"/>
  <c r="H85" i="12"/>
  <c r="B85" i="12" s="1"/>
  <c r="H86" i="12"/>
  <c r="B86" i="12" s="1"/>
  <c r="H87" i="12"/>
  <c r="B87" i="12" s="1"/>
  <c r="H88" i="12"/>
  <c r="B88" i="12" s="1"/>
  <c r="H89" i="12"/>
  <c r="B89" i="12" s="1"/>
  <c r="H90" i="12"/>
  <c r="B90" i="12" s="1"/>
  <c r="H91" i="12"/>
  <c r="B91" i="12" s="1"/>
  <c r="H92" i="12"/>
  <c r="B92" i="12" s="1"/>
  <c r="H93" i="12"/>
  <c r="B93" i="12" s="1"/>
  <c r="H94" i="12"/>
  <c r="B94" i="12" s="1"/>
  <c r="H95" i="12"/>
  <c r="B95" i="12" s="1"/>
  <c r="H96" i="12"/>
  <c r="B96" i="12" s="1"/>
  <c r="H97" i="12"/>
  <c r="B97" i="12" s="1"/>
  <c r="H98" i="12"/>
  <c r="B98" i="12" s="1"/>
  <c r="H99" i="12"/>
  <c r="B99" i="12" s="1"/>
  <c r="H100" i="12"/>
  <c r="B100" i="12" s="1"/>
  <c r="H101" i="12"/>
  <c r="B101" i="12" s="1"/>
  <c r="H102" i="12"/>
  <c r="B102" i="12" s="1"/>
  <c r="H103" i="12"/>
  <c r="B103" i="12" s="1"/>
  <c r="H104" i="12"/>
  <c r="B104" i="12" s="1"/>
  <c r="H105" i="12"/>
  <c r="B105" i="12" s="1"/>
  <c r="H106" i="12"/>
  <c r="B106" i="12" s="1"/>
  <c r="H107" i="12"/>
  <c r="B107" i="12" s="1"/>
  <c r="H108" i="12"/>
  <c r="B108" i="12" s="1"/>
  <c r="H109" i="12"/>
  <c r="B109" i="12" s="1"/>
  <c r="H110" i="12"/>
  <c r="B110" i="12" s="1"/>
  <c r="H111" i="12"/>
  <c r="B111" i="12" s="1"/>
  <c r="H112" i="12"/>
  <c r="B112" i="12" s="1"/>
  <c r="H113" i="12"/>
  <c r="B113" i="12" s="1"/>
  <c r="H114" i="12"/>
  <c r="B114" i="12" s="1"/>
  <c r="H115" i="12"/>
  <c r="B115" i="12" s="1"/>
  <c r="H116" i="12"/>
  <c r="B116" i="12" s="1"/>
  <c r="H117" i="12"/>
  <c r="B117" i="12" s="1"/>
  <c r="H118" i="12"/>
  <c r="B118" i="12" s="1"/>
  <c r="H119" i="12"/>
  <c r="B119" i="12" s="1"/>
  <c r="H120" i="12"/>
  <c r="B120" i="12" s="1"/>
  <c r="H121" i="12"/>
  <c r="B121" i="12" s="1"/>
  <c r="H122" i="12"/>
  <c r="B122" i="12" s="1"/>
  <c r="H123" i="12"/>
  <c r="B123" i="12" s="1"/>
  <c r="H124" i="12"/>
  <c r="B124" i="12" s="1"/>
  <c r="H125" i="12"/>
  <c r="B125" i="12" s="1"/>
  <c r="H126" i="12"/>
  <c r="B126" i="12" s="1"/>
  <c r="H127" i="12"/>
  <c r="B127" i="12" s="1"/>
  <c r="H128" i="12"/>
  <c r="B128" i="12" s="1"/>
  <c r="H129" i="12"/>
  <c r="B129" i="12" s="1"/>
  <c r="H130" i="12"/>
  <c r="B130" i="12" s="1"/>
  <c r="H131" i="12"/>
  <c r="B131" i="12" s="1"/>
  <c r="H132" i="12"/>
  <c r="B132" i="12" s="1"/>
  <c r="H133" i="12"/>
  <c r="B133" i="12" s="1"/>
  <c r="H134" i="12"/>
  <c r="B134" i="12" s="1"/>
  <c r="H135" i="12"/>
  <c r="B135" i="12" s="1"/>
  <c r="H136" i="12"/>
  <c r="B136" i="12" s="1"/>
  <c r="H137" i="12"/>
  <c r="B137" i="12" s="1"/>
  <c r="H138" i="12"/>
  <c r="B138" i="12" s="1"/>
  <c r="H139" i="12"/>
  <c r="B139" i="12" s="1"/>
  <c r="H140" i="12"/>
  <c r="B140" i="12" s="1"/>
  <c r="H141" i="12"/>
  <c r="B141" i="12" s="1"/>
  <c r="H142" i="12"/>
  <c r="B142" i="12" s="1"/>
  <c r="H143" i="12"/>
  <c r="B143" i="12" s="1"/>
  <c r="H144" i="12"/>
  <c r="B144" i="12" s="1"/>
  <c r="H145" i="12"/>
  <c r="B145" i="12" s="1"/>
  <c r="H146" i="12"/>
  <c r="B146" i="12" s="1"/>
  <c r="H147" i="12"/>
  <c r="B147" i="12" s="1"/>
  <c r="H148" i="12"/>
  <c r="B148" i="12" s="1"/>
  <c r="H149" i="12"/>
  <c r="B149" i="12" s="1"/>
  <c r="H150" i="12"/>
  <c r="B150" i="12" s="1"/>
  <c r="H151" i="12"/>
  <c r="B151" i="12" s="1"/>
  <c r="H152" i="12"/>
  <c r="B152" i="12" s="1"/>
  <c r="H153" i="12"/>
  <c r="B153" i="12" s="1"/>
  <c r="H154" i="12"/>
  <c r="B154" i="12" s="1"/>
  <c r="H155" i="12"/>
  <c r="B155" i="12" s="1"/>
  <c r="H156" i="12"/>
  <c r="B156" i="12" s="1"/>
  <c r="H157" i="12"/>
  <c r="B157" i="12" s="1"/>
  <c r="H158" i="12"/>
  <c r="B158" i="12" s="1"/>
  <c r="H159" i="12"/>
  <c r="B159" i="12" s="1"/>
  <c r="H160" i="12"/>
  <c r="B160" i="12" s="1"/>
  <c r="H161" i="12"/>
  <c r="B161" i="12" s="1"/>
  <c r="H162" i="12"/>
  <c r="B162" i="12" s="1"/>
  <c r="H163" i="12"/>
  <c r="B163" i="12" s="1"/>
  <c r="H164" i="12"/>
  <c r="B164" i="12" s="1"/>
  <c r="H165" i="12"/>
  <c r="B165" i="12" s="1"/>
  <c r="H166" i="12"/>
  <c r="B166" i="12" s="1"/>
  <c r="H167" i="12"/>
  <c r="B167" i="12" s="1"/>
  <c r="H168" i="12"/>
  <c r="B168" i="12" s="1"/>
  <c r="H169" i="12"/>
  <c r="B169" i="12" s="1"/>
  <c r="H170" i="12"/>
  <c r="B170" i="12" s="1"/>
  <c r="H171" i="12"/>
  <c r="B171" i="12" s="1"/>
  <c r="H172" i="12"/>
  <c r="B172" i="12" s="1"/>
  <c r="H173" i="12"/>
  <c r="B173" i="12" s="1"/>
  <c r="H174" i="12"/>
  <c r="B174" i="12" s="1"/>
  <c r="H175" i="12"/>
  <c r="B175" i="12" s="1"/>
  <c r="H176" i="12"/>
  <c r="B176" i="12" s="1"/>
  <c r="H177" i="12"/>
  <c r="B177" i="12" s="1"/>
  <c r="H178" i="12"/>
  <c r="B178" i="12" s="1"/>
  <c r="H179" i="12"/>
  <c r="B179" i="12" s="1"/>
  <c r="H180" i="12"/>
  <c r="B180" i="12" s="1"/>
  <c r="H181" i="12"/>
  <c r="B181" i="12" s="1"/>
  <c r="H182" i="12"/>
  <c r="B182" i="12" s="1"/>
  <c r="H183" i="12"/>
  <c r="B183" i="12" s="1"/>
  <c r="H184" i="12"/>
  <c r="B184" i="12" s="1"/>
  <c r="H185" i="12"/>
  <c r="B185" i="12" s="1"/>
  <c r="H186" i="12"/>
  <c r="B186" i="12" s="1"/>
  <c r="H187" i="12"/>
  <c r="B187" i="12" s="1"/>
  <c r="H188" i="12"/>
  <c r="B188" i="12" s="1"/>
  <c r="H189" i="12"/>
  <c r="B189" i="12" s="1"/>
  <c r="H190" i="12"/>
  <c r="B190" i="12" s="1"/>
  <c r="H191" i="12"/>
  <c r="B191" i="12" s="1"/>
  <c r="H192" i="12"/>
  <c r="B192" i="12" s="1"/>
  <c r="H193" i="12"/>
  <c r="B193" i="12" s="1"/>
  <c r="H194" i="12"/>
  <c r="B194" i="12" s="1"/>
  <c r="H195" i="12"/>
  <c r="B195" i="12" s="1"/>
  <c r="H196" i="12"/>
  <c r="B196" i="12" s="1"/>
  <c r="H197" i="12"/>
  <c r="B197" i="12" s="1"/>
  <c r="H198" i="12"/>
  <c r="B198" i="12" s="1"/>
  <c r="H199" i="12"/>
  <c r="B199" i="12" s="1"/>
  <c r="H200" i="12"/>
  <c r="B200" i="12" s="1"/>
  <c r="H201" i="12"/>
  <c r="B201" i="12" s="1"/>
  <c r="H202" i="12"/>
  <c r="B202" i="12" s="1"/>
  <c r="H203" i="12"/>
  <c r="B203" i="12" s="1"/>
  <c r="H204" i="12"/>
  <c r="B204" i="12" s="1"/>
  <c r="H205" i="12"/>
  <c r="B205" i="12" s="1"/>
  <c r="H206" i="12"/>
  <c r="B206" i="12" s="1"/>
  <c r="H207" i="12"/>
  <c r="B207" i="12" s="1"/>
  <c r="H208" i="12"/>
  <c r="B208" i="12" s="1"/>
  <c r="H209" i="12"/>
  <c r="B209" i="12" s="1"/>
  <c r="H210" i="12"/>
  <c r="B210" i="12" s="1"/>
  <c r="H211" i="12"/>
  <c r="B211" i="12" s="1"/>
  <c r="H212" i="12"/>
  <c r="B212" i="12" s="1"/>
  <c r="H213" i="12"/>
  <c r="B213" i="12" s="1"/>
  <c r="H214" i="12"/>
  <c r="B214" i="12" s="1"/>
  <c r="H215" i="12"/>
  <c r="B215" i="12" s="1"/>
  <c r="H216" i="12"/>
  <c r="B216" i="12" s="1"/>
  <c r="H217" i="12"/>
  <c r="B217" i="12" s="1"/>
  <c r="H218" i="12"/>
  <c r="B218" i="12" s="1"/>
  <c r="H219" i="12"/>
  <c r="B219" i="12" s="1"/>
  <c r="H220" i="12"/>
  <c r="B220" i="12" s="1"/>
  <c r="H221" i="12"/>
  <c r="B221" i="12" s="1"/>
  <c r="H222" i="12"/>
  <c r="B222" i="12" s="1"/>
  <c r="H223" i="12"/>
  <c r="B223" i="12" s="1"/>
  <c r="H224" i="12"/>
  <c r="B224" i="12" s="1"/>
  <c r="H225" i="12"/>
  <c r="B225" i="12" s="1"/>
  <c r="H226" i="12"/>
  <c r="B226" i="12" s="1"/>
  <c r="H227" i="12"/>
  <c r="B227" i="12" s="1"/>
  <c r="H228" i="12"/>
  <c r="B228" i="12" s="1"/>
  <c r="H229" i="12"/>
  <c r="B229" i="12" s="1"/>
  <c r="H230" i="12"/>
  <c r="B230" i="12" s="1"/>
  <c r="H231" i="12"/>
  <c r="B231" i="12" s="1"/>
  <c r="H232" i="12"/>
  <c r="B232" i="12" s="1"/>
  <c r="H233" i="12"/>
  <c r="B233" i="12" s="1"/>
  <c r="H234" i="12"/>
  <c r="B234" i="12" s="1"/>
  <c r="H235" i="12"/>
  <c r="B235" i="12" s="1"/>
  <c r="H236" i="12"/>
  <c r="B236" i="12" s="1"/>
  <c r="H237" i="12"/>
  <c r="B237" i="12" s="1"/>
  <c r="H238" i="12"/>
  <c r="B238" i="12" s="1"/>
  <c r="H239" i="12"/>
  <c r="B239" i="12" s="1"/>
  <c r="H240" i="12"/>
  <c r="B240" i="12" s="1"/>
  <c r="H241" i="12"/>
  <c r="B241" i="12" s="1"/>
  <c r="H242" i="12"/>
  <c r="B242" i="12" s="1"/>
  <c r="H243" i="12"/>
  <c r="B243" i="12" s="1"/>
  <c r="H244" i="12"/>
  <c r="B244" i="12" s="1"/>
  <c r="H245" i="12"/>
  <c r="B245" i="12" s="1"/>
  <c r="H246" i="12"/>
  <c r="B246" i="12" s="1"/>
  <c r="H247" i="12"/>
  <c r="B247" i="12" s="1"/>
  <c r="H248" i="12"/>
  <c r="B248" i="12" s="1"/>
  <c r="H249" i="12"/>
  <c r="B249" i="12" s="1"/>
  <c r="H250" i="12"/>
  <c r="B250" i="12" s="1"/>
  <c r="H251" i="12"/>
  <c r="B251" i="12" s="1"/>
  <c r="H252" i="12"/>
  <c r="B252" i="12" s="1"/>
  <c r="H253" i="12"/>
  <c r="B253" i="12" s="1"/>
  <c r="H254" i="12"/>
  <c r="B254" i="12" s="1"/>
  <c r="H255" i="12"/>
  <c r="B255" i="12" s="1"/>
  <c r="H256" i="12"/>
  <c r="B256" i="12" s="1"/>
  <c r="H257" i="12"/>
  <c r="B257" i="12" s="1"/>
  <c r="H258" i="12"/>
  <c r="B258" i="12" s="1"/>
  <c r="H259" i="12"/>
  <c r="B259" i="12" s="1"/>
  <c r="H260" i="12"/>
  <c r="B260" i="12" s="1"/>
  <c r="H261" i="12"/>
  <c r="B261" i="12" s="1"/>
  <c r="H262" i="12"/>
  <c r="B262" i="12" s="1"/>
  <c r="H263" i="12"/>
  <c r="B263" i="12" s="1"/>
  <c r="H264" i="12"/>
  <c r="B264" i="12" s="1"/>
  <c r="H265" i="12"/>
  <c r="B265" i="12" s="1"/>
  <c r="H266" i="12"/>
  <c r="B266" i="12" s="1"/>
  <c r="H267" i="12"/>
  <c r="B267" i="12" s="1"/>
  <c r="H268" i="12"/>
  <c r="B268" i="12" s="1"/>
  <c r="H269" i="12"/>
  <c r="B269" i="12" s="1"/>
  <c r="H270" i="12"/>
  <c r="B270" i="12" s="1"/>
  <c r="H271" i="12"/>
  <c r="B271" i="12" s="1"/>
  <c r="H272" i="12"/>
  <c r="B272" i="12" s="1"/>
  <c r="H273" i="12"/>
  <c r="B273" i="12" s="1"/>
  <c r="H274" i="12"/>
  <c r="B274" i="12" s="1"/>
  <c r="H275" i="12"/>
  <c r="B275" i="12" s="1"/>
  <c r="H276" i="12"/>
  <c r="B276" i="12" s="1"/>
  <c r="H277" i="12"/>
  <c r="B277" i="12" s="1"/>
  <c r="H278" i="12"/>
  <c r="B278" i="12" s="1"/>
  <c r="H279" i="12"/>
  <c r="B279" i="12" s="1"/>
  <c r="H280" i="12"/>
  <c r="B280" i="12" s="1"/>
  <c r="H281" i="12"/>
  <c r="B281" i="12" s="1"/>
  <c r="H282" i="12"/>
  <c r="B282" i="12" s="1"/>
  <c r="H283" i="12"/>
  <c r="B283" i="12" s="1"/>
  <c r="H284" i="12"/>
  <c r="B284" i="12" s="1"/>
  <c r="H285" i="12"/>
  <c r="B285" i="12" s="1"/>
  <c r="H286" i="12"/>
  <c r="B286" i="12" s="1"/>
  <c r="H287" i="12"/>
  <c r="B287" i="12" s="1"/>
  <c r="H288" i="12"/>
  <c r="B288" i="12" s="1"/>
  <c r="H289" i="12"/>
  <c r="B289" i="12" s="1"/>
  <c r="H290" i="12"/>
  <c r="B290" i="12" s="1"/>
  <c r="H291" i="12"/>
  <c r="B291" i="12" s="1"/>
  <c r="H292" i="12"/>
  <c r="B292" i="12" s="1"/>
  <c r="H293" i="12"/>
  <c r="B293" i="12" s="1"/>
  <c r="H294" i="12"/>
  <c r="B294" i="12" s="1"/>
  <c r="H295" i="12"/>
  <c r="B295" i="12" s="1"/>
  <c r="H296" i="12"/>
  <c r="B296" i="12" s="1"/>
  <c r="H297" i="12"/>
  <c r="B297" i="12" s="1"/>
  <c r="H298" i="12"/>
  <c r="B298" i="12" s="1"/>
  <c r="H299" i="12"/>
  <c r="B299" i="12" s="1"/>
  <c r="H300" i="12"/>
  <c r="B300" i="12" s="1"/>
  <c r="H301" i="12"/>
  <c r="B301" i="12" s="1"/>
  <c r="H302" i="12"/>
  <c r="B302" i="12" s="1"/>
  <c r="H303" i="12"/>
  <c r="B303" i="12" s="1"/>
  <c r="H304" i="12"/>
  <c r="B304" i="12" s="1"/>
  <c r="H305" i="12"/>
  <c r="B305" i="12" s="1"/>
  <c r="H306" i="12"/>
  <c r="B306" i="12" s="1"/>
  <c r="H307" i="12"/>
  <c r="B307" i="12" s="1"/>
  <c r="H308" i="12"/>
  <c r="B308" i="12" s="1"/>
  <c r="H309" i="12"/>
  <c r="B309" i="12" s="1"/>
  <c r="H310" i="12"/>
  <c r="B310" i="12" s="1"/>
  <c r="H311" i="12"/>
  <c r="B311" i="12" s="1"/>
  <c r="H312" i="12"/>
  <c r="B312" i="12" s="1"/>
  <c r="H313" i="12"/>
  <c r="B313" i="12" s="1"/>
  <c r="H314" i="12"/>
  <c r="B314" i="12" s="1"/>
  <c r="H315" i="12"/>
  <c r="B315" i="12" s="1"/>
  <c r="H316" i="12"/>
  <c r="B316" i="12" s="1"/>
  <c r="H317" i="12"/>
  <c r="B317" i="12" s="1"/>
  <c r="H318" i="12"/>
  <c r="B318" i="12" s="1"/>
  <c r="H319" i="12"/>
  <c r="B319" i="12" s="1"/>
  <c r="H320" i="12"/>
  <c r="B320" i="12" s="1"/>
  <c r="H321" i="12"/>
  <c r="B321" i="12" s="1"/>
  <c r="H322" i="12"/>
  <c r="B322" i="12" s="1"/>
  <c r="H323" i="12"/>
  <c r="B323" i="12" s="1"/>
  <c r="H324" i="12"/>
  <c r="B324" i="12" s="1"/>
  <c r="H325" i="12"/>
  <c r="B325" i="12" s="1"/>
  <c r="H326" i="12"/>
  <c r="B326" i="12" s="1"/>
  <c r="H327" i="12"/>
  <c r="B327" i="12" s="1"/>
  <c r="H328" i="12"/>
  <c r="B328" i="12" s="1"/>
  <c r="H329" i="12"/>
  <c r="B329" i="12" s="1"/>
  <c r="H330" i="12"/>
  <c r="B330" i="12" s="1"/>
  <c r="H331" i="12"/>
  <c r="B331" i="12" s="1"/>
  <c r="H332" i="12"/>
  <c r="B332" i="12" s="1"/>
  <c r="H333" i="12"/>
  <c r="B333" i="12" s="1"/>
  <c r="H334" i="12"/>
  <c r="B334" i="12" s="1"/>
  <c r="H335" i="12"/>
  <c r="B335" i="12" s="1"/>
  <c r="H336" i="12"/>
  <c r="B336" i="12" s="1"/>
  <c r="H337" i="12"/>
  <c r="B337" i="12" s="1"/>
  <c r="H338" i="12"/>
  <c r="B338" i="12" s="1"/>
  <c r="H339" i="12"/>
  <c r="B339" i="12" s="1"/>
  <c r="H340" i="12"/>
  <c r="B340" i="12" s="1"/>
  <c r="H341" i="12"/>
  <c r="B341" i="12" s="1"/>
  <c r="H342" i="12"/>
  <c r="B342" i="12" s="1"/>
  <c r="H343" i="12"/>
  <c r="B343" i="12" s="1"/>
  <c r="H344" i="12"/>
  <c r="B344" i="12" s="1"/>
  <c r="H345" i="12"/>
  <c r="B345" i="12" s="1"/>
  <c r="H346" i="12"/>
  <c r="B346" i="12" s="1"/>
  <c r="H347" i="12"/>
  <c r="B347" i="12" s="1"/>
  <c r="H348" i="12"/>
  <c r="B348" i="12" s="1"/>
  <c r="H349" i="12"/>
  <c r="B349" i="12" s="1"/>
  <c r="H350" i="12"/>
  <c r="B350" i="12" s="1"/>
  <c r="H351" i="12"/>
  <c r="B351" i="12" s="1"/>
  <c r="H352" i="12"/>
  <c r="B352" i="12" s="1"/>
  <c r="H353" i="12"/>
  <c r="B353" i="12" s="1"/>
  <c r="H354" i="12"/>
  <c r="B354" i="12" s="1"/>
  <c r="H355" i="12"/>
  <c r="B355" i="12" s="1"/>
  <c r="H356" i="12"/>
  <c r="B356" i="12" s="1"/>
  <c r="H357" i="12"/>
  <c r="B357" i="12" s="1"/>
  <c r="H358" i="12"/>
  <c r="B358" i="12" s="1"/>
  <c r="H359" i="12"/>
  <c r="B359" i="12" s="1"/>
  <c r="H360" i="12"/>
  <c r="B360" i="12" s="1"/>
  <c r="H361" i="12"/>
  <c r="B361" i="12" s="1"/>
  <c r="H362" i="12"/>
  <c r="B362" i="12" s="1"/>
  <c r="H363" i="12"/>
  <c r="B363" i="12" s="1"/>
  <c r="H364" i="12"/>
  <c r="B364" i="12" s="1"/>
  <c r="H365" i="12"/>
  <c r="B365" i="12" s="1"/>
  <c r="H366" i="12"/>
  <c r="B366" i="12" s="1"/>
  <c r="H367" i="12"/>
  <c r="B367" i="12" s="1"/>
  <c r="H368" i="12"/>
  <c r="B368" i="12" s="1"/>
  <c r="H369" i="12"/>
  <c r="B369" i="12" s="1"/>
  <c r="H370" i="12"/>
  <c r="B370" i="12" s="1"/>
  <c r="H371" i="12"/>
  <c r="B371" i="12" s="1"/>
  <c r="H372" i="12"/>
  <c r="B372" i="12" s="1"/>
  <c r="H373" i="12"/>
  <c r="B373" i="12" s="1"/>
  <c r="H374" i="12"/>
  <c r="B374" i="12" s="1"/>
  <c r="H375" i="12"/>
  <c r="B375" i="12" s="1"/>
  <c r="H376" i="12"/>
  <c r="B376" i="12" s="1"/>
  <c r="H377" i="12"/>
  <c r="B377" i="12" s="1"/>
  <c r="H378" i="12"/>
  <c r="B378" i="12" s="1"/>
  <c r="H379" i="12"/>
  <c r="B379" i="12" s="1"/>
  <c r="H380" i="12"/>
  <c r="B380" i="12" s="1"/>
  <c r="H381" i="12"/>
  <c r="B381" i="12" s="1"/>
  <c r="H382" i="12"/>
  <c r="B382" i="12" s="1"/>
  <c r="H383" i="12"/>
  <c r="B383" i="12" s="1"/>
  <c r="H384" i="12"/>
  <c r="B384" i="12" s="1"/>
  <c r="H385" i="12"/>
  <c r="B385" i="12" s="1"/>
  <c r="H386" i="12"/>
  <c r="B386" i="12" s="1"/>
  <c r="H387" i="12"/>
  <c r="B387" i="12" s="1"/>
  <c r="H388" i="12"/>
  <c r="B388" i="12" s="1"/>
  <c r="H389" i="12"/>
  <c r="B389" i="12" s="1"/>
  <c r="H390" i="12"/>
  <c r="B390" i="12" s="1"/>
  <c r="H391" i="12"/>
  <c r="B391" i="12" s="1"/>
  <c r="H392" i="12"/>
  <c r="B392" i="12" s="1"/>
  <c r="H393" i="12"/>
  <c r="B393" i="12" s="1"/>
  <c r="H394" i="12"/>
  <c r="B394" i="12" s="1"/>
  <c r="H395" i="12"/>
  <c r="B395" i="12" s="1"/>
  <c r="H396" i="12"/>
  <c r="B396" i="12" s="1"/>
  <c r="H397" i="12"/>
  <c r="B397" i="12" s="1"/>
  <c r="H398" i="12"/>
  <c r="B398" i="12" s="1"/>
  <c r="H399" i="12"/>
  <c r="B399" i="12" s="1"/>
  <c r="H400" i="12"/>
  <c r="B400" i="12" s="1"/>
  <c r="H401" i="12"/>
  <c r="B401" i="12" s="1"/>
  <c r="H402" i="12"/>
  <c r="B402" i="12" s="1"/>
  <c r="H403" i="12"/>
  <c r="B403" i="12" s="1"/>
  <c r="H404" i="12"/>
  <c r="B404" i="12" s="1"/>
  <c r="H405" i="12"/>
  <c r="B405" i="12" s="1"/>
  <c r="H406" i="12"/>
  <c r="B406" i="12" s="1"/>
  <c r="H407" i="12"/>
  <c r="B407" i="12" s="1"/>
  <c r="H408" i="12"/>
  <c r="B408" i="12" s="1"/>
  <c r="H409" i="12"/>
  <c r="B409" i="12" s="1"/>
  <c r="H410" i="12"/>
  <c r="B410" i="12" s="1"/>
  <c r="H411" i="12"/>
  <c r="B411" i="12" s="1"/>
  <c r="H412" i="12"/>
  <c r="B412" i="12" s="1"/>
  <c r="H413" i="12"/>
  <c r="B413" i="12" s="1"/>
  <c r="H414" i="12"/>
  <c r="B414" i="12" s="1"/>
  <c r="H415" i="12"/>
  <c r="B415" i="12" s="1"/>
  <c r="H416" i="12"/>
  <c r="B416" i="12" s="1"/>
  <c r="H417" i="12"/>
  <c r="B417" i="12" s="1"/>
  <c r="H418" i="12"/>
  <c r="B418" i="12" s="1"/>
  <c r="H419" i="12"/>
  <c r="B419" i="12" s="1"/>
  <c r="H420" i="12"/>
  <c r="B420" i="12" s="1"/>
  <c r="H421" i="12"/>
  <c r="B421" i="12" s="1"/>
  <c r="H422" i="12"/>
  <c r="B422" i="12" s="1"/>
  <c r="H423" i="12"/>
  <c r="B423" i="12" s="1"/>
  <c r="H424" i="12"/>
  <c r="B424" i="12" s="1"/>
  <c r="H425" i="12"/>
  <c r="B425" i="12" s="1"/>
  <c r="H426" i="12"/>
  <c r="B426" i="12" s="1"/>
  <c r="H427" i="12"/>
  <c r="B427" i="12" s="1"/>
  <c r="H428" i="12"/>
  <c r="B428" i="12" s="1"/>
  <c r="H429" i="12"/>
  <c r="B429" i="12" s="1"/>
  <c r="H430" i="12"/>
  <c r="B430" i="12" s="1"/>
  <c r="H431" i="12"/>
  <c r="B431" i="12" s="1"/>
  <c r="H432" i="12"/>
  <c r="B432" i="12" s="1"/>
  <c r="H433" i="12"/>
  <c r="B433" i="12" s="1"/>
  <c r="H434" i="12"/>
  <c r="B434" i="12" s="1"/>
  <c r="H435" i="12"/>
  <c r="B435" i="12" s="1"/>
  <c r="H436" i="12"/>
  <c r="B436" i="12" s="1"/>
  <c r="H437" i="12"/>
  <c r="B437" i="12" s="1"/>
  <c r="H438" i="12"/>
  <c r="B438" i="12" s="1"/>
  <c r="H439" i="12"/>
  <c r="B439" i="12" s="1"/>
  <c r="H440" i="12"/>
  <c r="B440" i="12" s="1"/>
  <c r="H441" i="12"/>
  <c r="B441" i="12" s="1"/>
  <c r="H442" i="12"/>
  <c r="B442" i="12" s="1"/>
  <c r="H443" i="12"/>
  <c r="B443" i="12" s="1"/>
  <c r="H444" i="12"/>
  <c r="B444" i="12" s="1"/>
  <c r="H445" i="12"/>
  <c r="B445" i="12" s="1"/>
  <c r="H446" i="12"/>
  <c r="B446" i="12" s="1"/>
  <c r="H447" i="12"/>
  <c r="B447" i="12" s="1"/>
  <c r="H448" i="12"/>
  <c r="B448" i="12" s="1"/>
  <c r="H449" i="12"/>
  <c r="B449" i="12" s="1"/>
  <c r="H450" i="12"/>
  <c r="B450" i="12" s="1"/>
  <c r="H451" i="12"/>
  <c r="B451" i="12" s="1"/>
  <c r="H452" i="12"/>
  <c r="B452" i="12" s="1"/>
  <c r="H453" i="12"/>
  <c r="B453" i="12" s="1"/>
  <c r="H454" i="12"/>
  <c r="B454" i="12" s="1"/>
  <c r="H455" i="12"/>
  <c r="B455" i="12" s="1"/>
  <c r="H456" i="12"/>
  <c r="B456" i="12" s="1"/>
  <c r="H457" i="12"/>
  <c r="B457" i="12" s="1"/>
  <c r="H458" i="12"/>
  <c r="B458" i="12" s="1"/>
  <c r="H459" i="12"/>
  <c r="B459" i="12" s="1"/>
  <c r="H460" i="12"/>
  <c r="B460" i="12" s="1"/>
  <c r="H461" i="12"/>
  <c r="B461" i="12" s="1"/>
  <c r="H462" i="12"/>
  <c r="B462" i="12" s="1"/>
  <c r="H463" i="12"/>
  <c r="B463" i="12" s="1"/>
  <c r="H464" i="12"/>
  <c r="B464" i="12" s="1"/>
  <c r="H465" i="12"/>
  <c r="B465" i="12" s="1"/>
  <c r="H466" i="12"/>
  <c r="B466" i="12" s="1"/>
  <c r="H467" i="12"/>
  <c r="B467" i="12" s="1"/>
  <c r="H468" i="12"/>
  <c r="B468" i="12" s="1"/>
  <c r="H469" i="12"/>
  <c r="B469" i="12" s="1"/>
  <c r="H470" i="12"/>
  <c r="B470" i="12" s="1"/>
  <c r="H471" i="12"/>
  <c r="B471" i="12" s="1"/>
  <c r="H472" i="12"/>
  <c r="B472" i="12" s="1"/>
  <c r="H473" i="12"/>
  <c r="B473" i="12" s="1"/>
  <c r="H474" i="12"/>
  <c r="B474" i="12" s="1"/>
  <c r="H475" i="12"/>
  <c r="B475" i="12" s="1"/>
  <c r="H476" i="12"/>
  <c r="B476" i="12" s="1"/>
  <c r="H477" i="12"/>
  <c r="B477" i="12" s="1"/>
  <c r="H478" i="12"/>
  <c r="B478" i="12" s="1"/>
  <c r="H479" i="12"/>
  <c r="B479" i="12" s="1"/>
  <c r="H480" i="12"/>
  <c r="B480" i="12" s="1"/>
  <c r="H481" i="12"/>
  <c r="B481" i="12" s="1"/>
  <c r="H482" i="12"/>
  <c r="B482" i="12" s="1"/>
  <c r="H483" i="12"/>
  <c r="B483" i="12" s="1"/>
  <c r="H484" i="12"/>
  <c r="B484" i="12" s="1"/>
  <c r="H485" i="12"/>
  <c r="B485" i="12" s="1"/>
  <c r="H486" i="12"/>
  <c r="B486" i="12" s="1"/>
  <c r="H487" i="12"/>
  <c r="B487" i="12" s="1"/>
  <c r="H488" i="12"/>
  <c r="B488" i="12" s="1"/>
  <c r="H489" i="12"/>
  <c r="B489" i="12" s="1"/>
  <c r="H490" i="12"/>
  <c r="B490" i="12" s="1"/>
  <c r="H491" i="12"/>
  <c r="B491" i="12" s="1"/>
  <c r="H492" i="12"/>
  <c r="B492" i="12" s="1"/>
  <c r="H493" i="12"/>
  <c r="B493" i="12" s="1"/>
  <c r="H494" i="12"/>
  <c r="B494" i="12" s="1"/>
  <c r="H495" i="12"/>
  <c r="B495" i="12" s="1"/>
  <c r="H496" i="12"/>
  <c r="B496" i="12" s="1"/>
  <c r="H497" i="12"/>
  <c r="B497" i="12" s="1"/>
  <c r="H498" i="12"/>
  <c r="B498" i="12" s="1"/>
  <c r="H499" i="12"/>
  <c r="B499" i="12" s="1"/>
  <c r="H500" i="12"/>
  <c r="B500" i="12" s="1"/>
  <c r="H501" i="12"/>
  <c r="B501" i="12" s="1"/>
  <c r="H502" i="12"/>
  <c r="B502" i="12" s="1"/>
  <c r="H503" i="12"/>
  <c r="B503" i="12" s="1"/>
  <c r="H504" i="12"/>
  <c r="B504" i="12" s="1"/>
  <c r="H505" i="12"/>
  <c r="B505" i="12" s="1"/>
  <c r="H506" i="12"/>
  <c r="B506" i="12" s="1"/>
  <c r="H507" i="12"/>
  <c r="B507" i="12" s="1"/>
  <c r="H508" i="12"/>
  <c r="B508" i="12" s="1"/>
  <c r="H509" i="12"/>
  <c r="B509" i="12" s="1"/>
  <c r="H510" i="12"/>
  <c r="B510" i="12" s="1"/>
  <c r="H511" i="12"/>
  <c r="B511" i="12" s="1"/>
  <c r="H512" i="12"/>
  <c r="B512" i="12" s="1"/>
  <c r="H513" i="12"/>
  <c r="B513" i="12" s="1"/>
  <c r="H514" i="12"/>
  <c r="B514" i="12" s="1"/>
  <c r="H515" i="12"/>
  <c r="B515" i="12" s="1"/>
  <c r="H516" i="12"/>
  <c r="B516" i="12" s="1"/>
  <c r="H517" i="12"/>
  <c r="B517" i="12" s="1"/>
  <c r="H518" i="12"/>
  <c r="B518" i="12" s="1"/>
  <c r="H519" i="12"/>
  <c r="B519" i="12" s="1"/>
  <c r="H520" i="12"/>
  <c r="B520" i="12" s="1"/>
  <c r="H521" i="12"/>
  <c r="B521" i="12" s="1"/>
  <c r="H522" i="12"/>
  <c r="B522" i="12" s="1"/>
  <c r="H523" i="12"/>
  <c r="B523" i="12" s="1"/>
  <c r="H524" i="12"/>
  <c r="B524" i="12" s="1"/>
  <c r="H525" i="12"/>
  <c r="B525" i="12" s="1"/>
  <c r="H526" i="12"/>
  <c r="B526" i="12" s="1"/>
  <c r="H527" i="12"/>
  <c r="B527" i="12" s="1"/>
  <c r="H528" i="12"/>
  <c r="B528" i="12" s="1"/>
  <c r="H529" i="12"/>
  <c r="B529" i="12" s="1"/>
  <c r="H530" i="12"/>
  <c r="B530" i="12" s="1"/>
  <c r="H531" i="12"/>
  <c r="B531" i="12" s="1"/>
  <c r="H532" i="12"/>
  <c r="B532" i="12" s="1"/>
  <c r="H533" i="12"/>
  <c r="B533" i="12" s="1"/>
  <c r="H534" i="12"/>
  <c r="B534" i="12" s="1"/>
  <c r="H535" i="12"/>
  <c r="B535" i="12" s="1"/>
  <c r="H536" i="12"/>
  <c r="B536" i="12" s="1"/>
  <c r="H537" i="12"/>
  <c r="B537" i="12" s="1"/>
  <c r="H538" i="12"/>
  <c r="B538" i="12" s="1"/>
  <c r="H539" i="12"/>
  <c r="B539" i="12" s="1"/>
  <c r="H540" i="12"/>
  <c r="B540" i="12" s="1"/>
  <c r="H541" i="12"/>
  <c r="B541" i="12" s="1"/>
  <c r="H542" i="12"/>
  <c r="B542" i="12" s="1"/>
  <c r="H543" i="12"/>
  <c r="B543" i="12" s="1"/>
  <c r="H544" i="12"/>
  <c r="B544" i="12" s="1"/>
  <c r="H545" i="12"/>
  <c r="B545" i="12" s="1"/>
  <c r="H546" i="12"/>
  <c r="B546" i="12" s="1"/>
  <c r="H547" i="12"/>
  <c r="B547" i="12" s="1"/>
  <c r="H548" i="12"/>
  <c r="B548" i="12" s="1"/>
  <c r="H549" i="12"/>
  <c r="B549" i="12" s="1"/>
  <c r="H550" i="12"/>
  <c r="B550" i="12" s="1"/>
  <c r="H551" i="12"/>
  <c r="B551" i="12" s="1"/>
  <c r="H552" i="12"/>
  <c r="B552" i="12" s="1"/>
  <c r="H553" i="12"/>
  <c r="B553" i="12" s="1"/>
  <c r="H554" i="12"/>
  <c r="B554" i="12" s="1"/>
  <c r="H555" i="12"/>
  <c r="B555" i="12" s="1"/>
  <c r="H556" i="12"/>
  <c r="B556" i="12" s="1"/>
  <c r="H557" i="12"/>
  <c r="B557" i="12" s="1"/>
  <c r="H558" i="12"/>
  <c r="B558" i="12" s="1"/>
  <c r="H559" i="12"/>
  <c r="B559" i="12" s="1"/>
  <c r="H560" i="12"/>
  <c r="B560" i="12" s="1"/>
  <c r="H561" i="12"/>
  <c r="B561" i="12" s="1"/>
  <c r="H562" i="12"/>
  <c r="B562" i="12" s="1"/>
  <c r="H563" i="12"/>
  <c r="B563" i="12" s="1"/>
  <c r="H564" i="12"/>
  <c r="B564" i="12" s="1"/>
  <c r="H565" i="12"/>
  <c r="B565" i="12" s="1"/>
  <c r="H566" i="12"/>
  <c r="B566" i="12" s="1"/>
  <c r="H567" i="12"/>
  <c r="B567" i="12" s="1"/>
  <c r="H568" i="12"/>
  <c r="B568" i="12" s="1"/>
  <c r="H569" i="12"/>
  <c r="B569" i="12" s="1"/>
  <c r="H570" i="12"/>
  <c r="B570" i="12" s="1"/>
  <c r="H571" i="12"/>
  <c r="B571" i="12" s="1"/>
  <c r="H572" i="12"/>
  <c r="B572" i="12" s="1"/>
  <c r="H573" i="12"/>
  <c r="B573" i="12" s="1"/>
  <c r="H574" i="12"/>
  <c r="B574" i="12" s="1"/>
  <c r="H575" i="12"/>
  <c r="B575" i="12" s="1"/>
  <c r="H576" i="12"/>
  <c r="B576" i="12" s="1"/>
  <c r="H577" i="12"/>
  <c r="B577" i="12" s="1"/>
  <c r="H578" i="12"/>
  <c r="B578" i="12" s="1"/>
  <c r="H579" i="12"/>
  <c r="B579" i="12" s="1"/>
  <c r="H580" i="12"/>
  <c r="B580" i="12" s="1"/>
  <c r="H581" i="12"/>
  <c r="B581" i="12" s="1"/>
  <c r="H582" i="12"/>
  <c r="B582" i="12" s="1"/>
  <c r="H583" i="12"/>
  <c r="B583" i="12" s="1"/>
  <c r="H584" i="12"/>
  <c r="B584" i="12" s="1"/>
  <c r="H585" i="12"/>
  <c r="B585" i="12" s="1"/>
  <c r="H586" i="12"/>
  <c r="B586" i="12" s="1"/>
  <c r="H587" i="12"/>
  <c r="B587" i="12" s="1"/>
  <c r="H588" i="12"/>
  <c r="B588" i="12" s="1"/>
  <c r="H589" i="12"/>
  <c r="B589" i="12" s="1"/>
  <c r="H590" i="12"/>
  <c r="B590" i="12" s="1"/>
  <c r="H591" i="12"/>
  <c r="B591" i="12" s="1"/>
  <c r="H592" i="12"/>
  <c r="B592" i="12" s="1"/>
  <c r="H593" i="12"/>
  <c r="B593" i="12" s="1"/>
  <c r="H594" i="12"/>
  <c r="B594" i="12" s="1"/>
  <c r="H595" i="12"/>
  <c r="B595" i="12" s="1"/>
  <c r="H596" i="12"/>
  <c r="B596" i="12" s="1"/>
  <c r="H597" i="12"/>
  <c r="B597" i="12" s="1"/>
  <c r="H598" i="12"/>
  <c r="B598" i="12" s="1"/>
  <c r="H599" i="12"/>
  <c r="B599" i="12" s="1"/>
  <c r="H600" i="12"/>
  <c r="B600" i="12" s="1"/>
  <c r="H601" i="12"/>
  <c r="B601" i="12" s="1"/>
  <c r="H602" i="12"/>
  <c r="B602" i="12" s="1"/>
  <c r="H603" i="12"/>
  <c r="B603" i="12" s="1"/>
  <c r="H604" i="12"/>
  <c r="B604" i="12" s="1"/>
  <c r="H605" i="12"/>
  <c r="B605" i="12" s="1"/>
  <c r="H606" i="12"/>
  <c r="B606" i="12" s="1"/>
  <c r="H607" i="12"/>
  <c r="B607" i="12" s="1"/>
  <c r="H608" i="12"/>
  <c r="B608" i="12" s="1"/>
  <c r="H609" i="12"/>
  <c r="B609" i="12" s="1"/>
  <c r="H610" i="12"/>
  <c r="B610" i="12" s="1"/>
  <c r="H611" i="12"/>
  <c r="B611" i="12" s="1"/>
  <c r="H612" i="12"/>
  <c r="B612" i="12" s="1"/>
  <c r="H613" i="12"/>
  <c r="B613" i="12" s="1"/>
  <c r="H614" i="12"/>
  <c r="B614" i="12" s="1"/>
  <c r="H615" i="12"/>
  <c r="B615" i="12" s="1"/>
  <c r="H616" i="12"/>
  <c r="B616" i="12" s="1"/>
  <c r="H617" i="12"/>
  <c r="B617" i="12" s="1"/>
  <c r="H618" i="12"/>
  <c r="B618" i="12" s="1"/>
  <c r="H619" i="12"/>
  <c r="B619" i="12" s="1"/>
  <c r="H620" i="12"/>
  <c r="B620" i="12" s="1"/>
  <c r="H621" i="12"/>
  <c r="B621" i="12" s="1"/>
  <c r="H622" i="12"/>
  <c r="B622" i="12" s="1"/>
  <c r="H623" i="12"/>
  <c r="B623" i="12" s="1"/>
  <c r="H624" i="12"/>
  <c r="B624" i="12" s="1"/>
  <c r="H625" i="12"/>
  <c r="B625" i="12" s="1"/>
  <c r="H626" i="12"/>
  <c r="B626" i="12" s="1"/>
  <c r="H627" i="12"/>
  <c r="B627" i="12" s="1"/>
  <c r="H628" i="12"/>
  <c r="B628" i="12" s="1"/>
  <c r="H629" i="12"/>
  <c r="B629" i="12" s="1"/>
  <c r="H630" i="12"/>
  <c r="B630" i="12" s="1"/>
  <c r="H631" i="12"/>
  <c r="B631" i="12" s="1"/>
  <c r="H632" i="12"/>
  <c r="B632" i="12" s="1"/>
  <c r="H633" i="12"/>
  <c r="B633" i="12" s="1"/>
  <c r="H634" i="12"/>
  <c r="B634" i="12" s="1"/>
  <c r="H635" i="12"/>
  <c r="B635" i="12" s="1"/>
  <c r="H636" i="12"/>
  <c r="B636" i="12" s="1"/>
  <c r="H637" i="12"/>
  <c r="B637" i="12" s="1"/>
  <c r="H638" i="12"/>
  <c r="B638" i="12" s="1"/>
  <c r="H639" i="12"/>
  <c r="B639" i="12" s="1"/>
  <c r="H640" i="12"/>
  <c r="B640" i="12" s="1"/>
  <c r="H641" i="12"/>
  <c r="B641" i="12" s="1"/>
  <c r="H642" i="12"/>
  <c r="B642" i="12" s="1"/>
  <c r="H643" i="12"/>
  <c r="B643" i="12" s="1"/>
  <c r="H644" i="12"/>
  <c r="B644" i="12" s="1"/>
  <c r="H645" i="12"/>
  <c r="B645" i="12" s="1"/>
  <c r="H646" i="12"/>
  <c r="B646" i="12" s="1"/>
  <c r="H647" i="12"/>
  <c r="B647" i="12" s="1"/>
  <c r="H648" i="12"/>
  <c r="B648" i="12" s="1"/>
  <c r="H649" i="12"/>
  <c r="B649" i="12" s="1"/>
  <c r="H650" i="12"/>
  <c r="B650" i="12" s="1"/>
  <c r="H651" i="12"/>
  <c r="B651" i="12" s="1"/>
  <c r="H652" i="12"/>
  <c r="B652" i="12" s="1"/>
  <c r="H653" i="12"/>
  <c r="B653" i="12" s="1"/>
  <c r="H654" i="12"/>
  <c r="B654" i="12" s="1"/>
  <c r="H655" i="12"/>
  <c r="B655" i="12" s="1"/>
  <c r="H656" i="12"/>
  <c r="B656" i="12" s="1"/>
  <c r="H657" i="12"/>
  <c r="B657" i="12" s="1"/>
  <c r="H658" i="12"/>
  <c r="B658" i="12" s="1"/>
  <c r="H659" i="12"/>
  <c r="B659" i="12" s="1"/>
  <c r="H660" i="12"/>
  <c r="B660" i="12" s="1"/>
  <c r="H661" i="12"/>
  <c r="B661" i="12" s="1"/>
  <c r="H662" i="12"/>
  <c r="B662" i="12" s="1"/>
  <c r="H663" i="12"/>
  <c r="B663" i="12" s="1"/>
  <c r="H664" i="12"/>
  <c r="B664" i="12" s="1"/>
  <c r="H665" i="12"/>
  <c r="B665" i="12" s="1"/>
  <c r="H666" i="12"/>
  <c r="B666" i="12" s="1"/>
  <c r="H667" i="12"/>
  <c r="B667" i="12" s="1"/>
  <c r="H668" i="12"/>
  <c r="B668" i="12" s="1"/>
  <c r="H669" i="12"/>
  <c r="B669" i="12" s="1"/>
  <c r="H670" i="12"/>
  <c r="B670" i="12" s="1"/>
  <c r="H671" i="12"/>
  <c r="B671" i="12" s="1"/>
  <c r="H672" i="12"/>
  <c r="B672" i="12" s="1"/>
  <c r="H673" i="12"/>
  <c r="B673" i="12" s="1"/>
  <c r="H674" i="12"/>
  <c r="B674" i="12" s="1"/>
  <c r="H675" i="12"/>
  <c r="B675" i="12" s="1"/>
  <c r="H676" i="12"/>
  <c r="B676" i="12" s="1"/>
  <c r="H677" i="12"/>
  <c r="B677" i="12" s="1"/>
  <c r="H678" i="12"/>
  <c r="B678" i="12" s="1"/>
  <c r="H679" i="12"/>
  <c r="B679" i="12" s="1"/>
  <c r="H680" i="12"/>
  <c r="B680" i="12" s="1"/>
  <c r="H681" i="12"/>
  <c r="B681" i="12" s="1"/>
  <c r="H682" i="12"/>
  <c r="B682" i="12" s="1"/>
  <c r="H683" i="12"/>
  <c r="B683" i="12" s="1"/>
  <c r="H684" i="12"/>
  <c r="B684" i="12" s="1"/>
  <c r="H685" i="12"/>
  <c r="B685" i="12" s="1"/>
  <c r="H686" i="12"/>
  <c r="B686" i="12" s="1"/>
  <c r="H687" i="12"/>
  <c r="B687" i="12" s="1"/>
  <c r="H688" i="12"/>
  <c r="B688" i="12" s="1"/>
  <c r="H689" i="12"/>
  <c r="B689" i="12" s="1"/>
  <c r="H690" i="12"/>
  <c r="B690" i="12" s="1"/>
  <c r="H691" i="12"/>
  <c r="B691" i="12" s="1"/>
  <c r="H692" i="12"/>
  <c r="B692" i="12" s="1"/>
  <c r="H693" i="12"/>
  <c r="B693" i="12" s="1"/>
  <c r="H694" i="12"/>
  <c r="B694" i="12" s="1"/>
  <c r="H695" i="12"/>
  <c r="B695" i="12" s="1"/>
  <c r="H696" i="12"/>
  <c r="B696" i="12" s="1"/>
  <c r="H697" i="12"/>
  <c r="B697" i="12" s="1"/>
  <c r="H698" i="12"/>
  <c r="B698" i="12" s="1"/>
  <c r="H699" i="12"/>
  <c r="B699" i="12" s="1"/>
  <c r="H700" i="12"/>
  <c r="B700" i="12" s="1"/>
  <c r="H701" i="12"/>
  <c r="B701" i="12" s="1"/>
  <c r="H2" i="12"/>
  <c r="B2" i="12" s="1"/>
  <c r="L3" i="12"/>
  <c r="M3" i="12" s="1"/>
  <c r="N3" i="12" s="1"/>
  <c r="L4" i="12"/>
  <c r="M4" i="12" s="1"/>
  <c r="N4" i="12" s="1"/>
  <c r="L5" i="12"/>
  <c r="M5" i="12" s="1"/>
  <c r="N5" i="12" s="1"/>
  <c r="L6" i="12"/>
  <c r="M6" i="12" s="1"/>
  <c r="N6" i="12" s="1"/>
  <c r="L7" i="12"/>
  <c r="M7" i="12" s="1"/>
  <c r="N7" i="12" s="1"/>
  <c r="L8" i="12"/>
  <c r="M8" i="12" s="1"/>
  <c r="N8" i="12" s="1"/>
  <c r="L9" i="12"/>
  <c r="M9" i="12" s="1"/>
  <c r="N9" i="12" s="1"/>
  <c r="L10" i="12"/>
  <c r="M10" i="12" s="1"/>
  <c r="N10" i="12" s="1"/>
  <c r="L11" i="12"/>
  <c r="M11" i="12" s="1"/>
  <c r="N11" i="12" s="1"/>
  <c r="L12" i="12"/>
  <c r="M12" i="12" s="1"/>
  <c r="N12" i="12" s="1"/>
  <c r="L13" i="12"/>
  <c r="M13" i="12" s="1"/>
  <c r="N13" i="12" s="1"/>
  <c r="L14" i="12"/>
  <c r="M14" i="12" s="1"/>
  <c r="N14" i="12" s="1"/>
  <c r="L15" i="12"/>
  <c r="M15" i="12" s="1"/>
  <c r="N15" i="12" s="1"/>
  <c r="L16" i="12"/>
  <c r="M16" i="12" s="1"/>
  <c r="N16" i="12" s="1"/>
  <c r="L17" i="12"/>
  <c r="M17" i="12" s="1"/>
  <c r="N17" i="12" s="1"/>
  <c r="L18" i="12"/>
  <c r="M18" i="12" s="1"/>
  <c r="N18" i="12" s="1"/>
  <c r="L19" i="12"/>
  <c r="M19" i="12" s="1"/>
  <c r="N19" i="12" s="1"/>
  <c r="L20" i="12"/>
  <c r="M20" i="12" s="1"/>
  <c r="N20" i="12" s="1"/>
  <c r="L21" i="12"/>
  <c r="M21" i="12" s="1"/>
  <c r="N21" i="12" s="1"/>
  <c r="L22" i="12"/>
  <c r="M22" i="12" s="1"/>
  <c r="N22" i="12" s="1"/>
  <c r="L23" i="12"/>
  <c r="M23" i="12" s="1"/>
  <c r="N23" i="12" s="1"/>
  <c r="L24" i="12"/>
  <c r="M24" i="12" s="1"/>
  <c r="N24" i="12" s="1"/>
  <c r="L25" i="12"/>
  <c r="M25" i="12" s="1"/>
  <c r="N25" i="12" s="1"/>
  <c r="L26" i="12"/>
  <c r="M26" i="12" s="1"/>
  <c r="N26" i="12" s="1"/>
  <c r="L27" i="12"/>
  <c r="M27" i="12" s="1"/>
  <c r="N27" i="12" s="1"/>
  <c r="L28" i="12"/>
  <c r="M28" i="12" s="1"/>
  <c r="N28" i="12" s="1"/>
  <c r="L29" i="12"/>
  <c r="M29" i="12" s="1"/>
  <c r="N29" i="12" s="1"/>
  <c r="L30" i="12"/>
  <c r="M30" i="12" s="1"/>
  <c r="N30" i="12" s="1"/>
  <c r="L31" i="12"/>
  <c r="M31" i="12" s="1"/>
  <c r="N31" i="12" s="1"/>
  <c r="L32" i="12"/>
  <c r="M32" i="12" s="1"/>
  <c r="N32" i="12" s="1"/>
  <c r="L33" i="12"/>
  <c r="M33" i="12" s="1"/>
  <c r="N33" i="12" s="1"/>
  <c r="L34" i="12"/>
  <c r="M34" i="12" s="1"/>
  <c r="N34" i="12" s="1"/>
  <c r="L35" i="12"/>
  <c r="M35" i="12" s="1"/>
  <c r="N35" i="12" s="1"/>
  <c r="L36" i="12"/>
  <c r="M36" i="12" s="1"/>
  <c r="N36" i="12" s="1"/>
  <c r="L37" i="12"/>
  <c r="M37" i="12" s="1"/>
  <c r="N37" i="12" s="1"/>
  <c r="L38" i="12"/>
  <c r="M38" i="12" s="1"/>
  <c r="N38" i="12" s="1"/>
  <c r="L39" i="12"/>
  <c r="M39" i="12" s="1"/>
  <c r="N39" i="12" s="1"/>
  <c r="L40" i="12"/>
  <c r="M40" i="12" s="1"/>
  <c r="N40" i="12" s="1"/>
  <c r="L41" i="12"/>
  <c r="M41" i="12" s="1"/>
  <c r="N41" i="12" s="1"/>
  <c r="L42" i="12"/>
  <c r="M42" i="12" s="1"/>
  <c r="N42" i="12" s="1"/>
  <c r="L43" i="12"/>
  <c r="M43" i="12" s="1"/>
  <c r="N43" i="12" s="1"/>
  <c r="L44" i="12"/>
  <c r="M44" i="12" s="1"/>
  <c r="N44" i="12" s="1"/>
  <c r="L45" i="12"/>
  <c r="M45" i="12" s="1"/>
  <c r="N45" i="12" s="1"/>
  <c r="L46" i="12"/>
  <c r="M46" i="12" s="1"/>
  <c r="N46" i="12" s="1"/>
  <c r="L47" i="12"/>
  <c r="M47" i="12" s="1"/>
  <c r="N47" i="12" s="1"/>
  <c r="L48" i="12"/>
  <c r="M48" i="12" s="1"/>
  <c r="N48" i="12" s="1"/>
  <c r="L49" i="12"/>
  <c r="M49" i="12" s="1"/>
  <c r="N49" i="12" s="1"/>
  <c r="L50" i="12"/>
  <c r="M50" i="12" s="1"/>
  <c r="N50" i="12" s="1"/>
  <c r="L51" i="12"/>
  <c r="M51" i="12" s="1"/>
  <c r="N51" i="12" s="1"/>
  <c r="L52" i="12"/>
  <c r="M52" i="12" s="1"/>
  <c r="N52" i="12" s="1"/>
  <c r="L53" i="12"/>
  <c r="M53" i="12" s="1"/>
  <c r="N53" i="12" s="1"/>
  <c r="L54" i="12"/>
  <c r="M54" i="12" s="1"/>
  <c r="N54" i="12" s="1"/>
  <c r="L55" i="12"/>
  <c r="M55" i="12" s="1"/>
  <c r="N55" i="12" s="1"/>
  <c r="L56" i="12"/>
  <c r="M56" i="12" s="1"/>
  <c r="N56" i="12" s="1"/>
  <c r="L57" i="12"/>
  <c r="M57" i="12" s="1"/>
  <c r="N57" i="12" s="1"/>
  <c r="L58" i="12"/>
  <c r="M58" i="12" s="1"/>
  <c r="N58" i="12" s="1"/>
  <c r="L59" i="12"/>
  <c r="M59" i="12" s="1"/>
  <c r="N59" i="12" s="1"/>
  <c r="L60" i="12"/>
  <c r="M60" i="12" s="1"/>
  <c r="N60" i="12" s="1"/>
  <c r="L61" i="12"/>
  <c r="M61" i="12" s="1"/>
  <c r="N61" i="12" s="1"/>
  <c r="L62" i="12"/>
  <c r="M62" i="12" s="1"/>
  <c r="N62" i="12" s="1"/>
  <c r="L63" i="12"/>
  <c r="M63" i="12" s="1"/>
  <c r="N63" i="12" s="1"/>
  <c r="L64" i="12"/>
  <c r="M64" i="12" s="1"/>
  <c r="N64" i="12" s="1"/>
  <c r="L65" i="12"/>
  <c r="M65" i="12" s="1"/>
  <c r="N65" i="12" s="1"/>
  <c r="L66" i="12"/>
  <c r="M66" i="12" s="1"/>
  <c r="N66" i="12" s="1"/>
  <c r="L67" i="12"/>
  <c r="M67" i="12" s="1"/>
  <c r="N67" i="12" s="1"/>
  <c r="L68" i="12"/>
  <c r="M68" i="12" s="1"/>
  <c r="N68" i="12" s="1"/>
  <c r="L69" i="12"/>
  <c r="M69" i="12" s="1"/>
  <c r="N69" i="12" s="1"/>
  <c r="L70" i="12"/>
  <c r="M70" i="12" s="1"/>
  <c r="N70" i="12" s="1"/>
  <c r="L71" i="12"/>
  <c r="M71" i="12" s="1"/>
  <c r="N71" i="12" s="1"/>
  <c r="L72" i="12"/>
  <c r="M72" i="12" s="1"/>
  <c r="N72" i="12" s="1"/>
  <c r="L73" i="12"/>
  <c r="M73" i="12" s="1"/>
  <c r="N73" i="12" s="1"/>
  <c r="L74" i="12"/>
  <c r="M74" i="12" s="1"/>
  <c r="N74" i="12" s="1"/>
  <c r="L75" i="12"/>
  <c r="M75" i="12" s="1"/>
  <c r="N75" i="12" s="1"/>
  <c r="L76" i="12"/>
  <c r="M76" i="12" s="1"/>
  <c r="N76" i="12" s="1"/>
  <c r="L77" i="12"/>
  <c r="M77" i="12" s="1"/>
  <c r="N77" i="12" s="1"/>
  <c r="L78" i="12"/>
  <c r="M78" i="12" s="1"/>
  <c r="N78" i="12" s="1"/>
  <c r="L79" i="12"/>
  <c r="M79" i="12" s="1"/>
  <c r="N79" i="12" s="1"/>
  <c r="L80" i="12"/>
  <c r="M80" i="12" s="1"/>
  <c r="N80" i="12" s="1"/>
  <c r="L81" i="12"/>
  <c r="M81" i="12" s="1"/>
  <c r="N81" i="12" s="1"/>
  <c r="L82" i="12"/>
  <c r="M82" i="12" s="1"/>
  <c r="N82" i="12" s="1"/>
  <c r="L83" i="12"/>
  <c r="M83" i="12" s="1"/>
  <c r="N83" i="12" s="1"/>
  <c r="L84" i="12"/>
  <c r="M84" i="12" s="1"/>
  <c r="N84" i="12" s="1"/>
  <c r="L85" i="12"/>
  <c r="M85" i="12" s="1"/>
  <c r="N85" i="12" s="1"/>
  <c r="L86" i="12"/>
  <c r="M86" i="12" s="1"/>
  <c r="N86" i="12" s="1"/>
  <c r="L87" i="12"/>
  <c r="M87" i="12" s="1"/>
  <c r="N87" i="12" s="1"/>
  <c r="L88" i="12"/>
  <c r="M88" i="12" s="1"/>
  <c r="N88" i="12" s="1"/>
  <c r="L89" i="12"/>
  <c r="M89" i="12" s="1"/>
  <c r="N89" i="12" s="1"/>
  <c r="L90" i="12"/>
  <c r="M90" i="12" s="1"/>
  <c r="N90" i="12" s="1"/>
  <c r="L91" i="12"/>
  <c r="M91" i="12" s="1"/>
  <c r="N91" i="12" s="1"/>
  <c r="L92" i="12"/>
  <c r="M92" i="12" s="1"/>
  <c r="N92" i="12" s="1"/>
  <c r="L93" i="12"/>
  <c r="M93" i="12" s="1"/>
  <c r="N93" i="12" s="1"/>
  <c r="L94" i="12"/>
  <c r="M94" i="12" s="1"/>
  <c r="N94" i="12" s="1"/>
  <c r="L95" i="12"/>
  <c r="M95" i="12" s="1"/>
  <c r="N95" i="12" s="1"/>
  <c r="L96" i="12"/>
  <c r="M96" i="12" s="1"/>
  <c r="N96" i="12" s="1"/>
  <c r="L97" i="12"/>
  <c r="M97" i="12" s="1"/>
  <c r="N97" i="12" s="1"/>
  <c r="L98" i="12"/>
  <c r="M98" i="12" s="1"/>
  <c r="N98" i="12" s="1"/>
  <c r="L99" i="12"/>
  <c r="M99" i="12" s="1"/>
  <c r="N99" i="12" s="1"/>
  <c r="L100" i="12"/>
  <c r="M100" i="12" s="1"/>
  <c r="N100" i="12" s="1"/>
  <c r="L101" i="12"/>
  <c r="M101" i="12" s="1"/>
  <c r="N101" i="12" s="1"/>
  <c r="L102" i="12"/>
  <c r="M102" i="12" s="1"/>
  <c r="N102" i="12" s="1"/>
  <c r="L103" i="12"/>
  <c r="M103" i="12" s="1"/>
  <c r="N103" i="12" s="1"/>
  <c r="L104" i="12"/>
  <c r="M104" i="12" s="1"/>
  <c r="N104" i="12" s="1"/>
  <c r="L105" i="12"/>
  <c r="M105" i="12" s="1"/>
  <c r="N105" i="12" s="1"/>
  <c r="L106" i="12"/>
  <c r="M106" i="12" s="1"/>
  <c r="N106" i="12" s="1"/>
  <c r="L107" i="12"/>
  <c r="M107" i="12" s="1"/>
  <c r="N107" i="12" s="1"/>
  <c r="L108" i="12"/>
  <c r="M108" i="12" s="1"/>
  <c r="N108" i="12" s="1"/>
  <c r="L109" i="12"/>
  <c r="M109" i="12" s="1"/>
  <c r="N109" i="12" s="1"/>
  <c r="L110" i="12"/>
  <c r="M110" i="12" s="1"/>
  <c r="N110" i="12" s="1"/>
  <c r="L111" i="12"/>
  <c r="M111" i="12" s="1"/>
  <c r="N111" i="12" s="1"/>
  <c r="L112" i="12"/>
  <c r="M112" i="12" s="1"/>
  <c r="N112" i="12" s="1"/>
  <c r="L113" i="12"/>
  <c r="M113" i="12" s="1"/>
  <c r="N113" i="12" s="1"/>
  <c r="L114" i="12"/>
  <c r="M114" i="12" s="1"/>
  <c r="N114" i="12" s="1"/>
  <c r="L115" i="12"/>
  <c r="M115" i="12" s="1"/>
  <c r="N115" i="12" s="1"/>
  <c r="L116" i="12"/>
  <c r="M116" i="12" s="1"/>
  <c r="N116" i="12" s="1"/>
  <c r="L117" i="12"/>
  <c r="M117" i="12" s="1"/>
  <c r="N117" i="12" s="1"/>
  <c r="L118" i="12"/>
  <c r="M118" i="12" s="1"/>
  <c r="N118" i="12" s="1"/>
  <c r="L119" i="12"/>
  <c r="M119" i="12" s="1"/>
  <c r="N119" i="12" s="1"/>
  <c r="L120" i="12"/>
  <c r="M120" i="12" s="1"/>
  <c r="N120" i="12" s="1"/>
  <c r="L121" i="12"/>
  <c r="M121" i="12" s="1"/>
  <c r="N121" i="12" s="1"/>
  <c r="L122" i="12"/>
  <c r="M122" i="12" s="1"/>
  <c r="N122" i="12" s="1"/>
  <c r="L123" i="12"/>
  <c r="M123" i="12" s="1"/>
  <c r="N123" i="12" s="1"/>
  <c r="L124" i="12"/>
  <c r="M124" i="12" s="1"/>
  <c r="N124" i="12" s="1"/>
  <c r="L125" i="12"/>
  <c r="M125" i="12" s="1"/>
  <c r="N125" i="12" s="1"/>
  <c r="L126" i="12"/>
  <c r="M126" i="12" s="1"/>
  <c r="N126" i="12" s="1"/>
  <c r="L127" i="12"/>
  <c r="M127" i="12" s="1"/>
  <c r="N127" i="12" s="1"/>
  <c r="L128" i="12"/>
  <c r="M128" i="12" s="1"/>
  <c r="N128" i="12" s="1"/>
  <c r="L129" i="12"/>
  <c r="M129" i="12" s="1"/>
  <c r="N129" i="12" s="1"/>
  <c r="L130" i="12"/>
  <c r="M130" i="12" s="1"/>
  <c r="N130" i="12" s="1"/>
  <c r="L131" i="12"/>
  <c r="M131" i="12" s="1"/>
  <c r="N131" i="12" s="1"/>
  <c r="L132" i="12"/>
  <c r="M132" i="12" s="1"/>
  <c r="N132" i="12" s="1"/>
  <c r="L133" i="12"/>
  <c r="M133" i="12" s="1"/>
  <c r="N133" i="12" s="1"/>
  <c r="L134" i="12"/>
  <c r="M134" i="12" s="1"/>
  <c r="N134" i="12" s="1"/>
  <c r="L135" i="12"/>
  <c r="M135" i="12" s="1"/>
  <c r="N135" i="12" s="1"/>
  <c r="L136" i="12"/>
  <c r="M136" i="12" s="1"/>
  <c r="N136" i="12" s="1"/>
  <c r="L137" i="12"/>
  <c r="M137" i="12" s="1"/>
  <c r="N137" i="12" s="1"/>
  <c r="L138" i="12"/>
  <c r="M138" i="12" s="1"/>
  <c r="N138" i="12" s="1"/>
  <c r="L139" i="12"/>
  <c r="M139" i="12" s="1"/>
  <c r="N139" i="12" s="1"/>
  <c r="L140" i="12"/>
  <c r="M140" i="12" s="1"/>
  <c r="N140" i="12" s="1"/>
  <c r="L141" i="12"/>
  <c r="M141" i="12" s="1"/>
  <c r="N141" i="12" s="1"/>
  <c r="L142" i="12"/>
  <c r="M142" i="12" s="1"/>
  <c r="N142" i="12" s="1"/>
  <c r="L143" i="12"/>
  <c r="M143" i="12" s="1"/>
  <c r="N143" i="12" s="1"/>
  <c r="L144" i="12"/>
  <c r="M144" i="12" s="1"/>
  <c r="N144" i="12" s="1"/>
  <c r="L145" i="12"/>
  <c r="M145" i="12" s="1"/>
  <c r="N145" i="12" s="1"/>
  <c r="L146" i="12"/>
  <c r="M146" i="12" s="1"/>
  <c r="N146" i="12" s="1"/>
  <c r="L147" i="12"/>
  <c r="M147" i="12" s="1"/>
  <c r="N147" i="12" s="1"/>
  <c r="L148" i="12"/>
  <c r="M148" i="12" s="1"/>
  <c r="N148" i="12" s="1"/>
  <c r="L149" i="12"/>
  <c r="M149" i="12" s="1"/>
  <c r="N149" i="12" s="1"/>
  <c r="L150" i="12"/>
  <c r="M150" i="12" s="1"/>
  <c r="N150" i="12" s="1"/>
  <c r="L151" i="12"/>
  <c r="M151" i="12" s="1"/>
  <c r="N151" i="12" s="1"/>
  <c r="L152" i="12"/>
  <c r="M152" i="12" s="1"/>
  <c r="N152" i="12" s="1"/>
  <c r="L153" i="12"/>
  <c r="M153" i="12" s="1"/>
  <c r="N153" i="12" s="1"/>
  <c r="L154" i="12"/>
  <c r="M154" i="12" s="1"/>
  <c r="N154" i="12" s="1"/>
  <c r="L155" i="12"/>
  <c r="M155" i="12" s="1"/>
  <c r="N155" i="12" s="1"/>
  <c r="L156" i="12"/>
  <c r="M156" i="12" s="1"/>
  <c r="N156" i="12" s="1"/>
  <c r="L157" i="12"/>
  <c r="M157" i="12" s="1"/>
  <c r="N157" i="12" s="1"/>
  <c r="L158" i="12"/>
  <c r="M158" i="12" s="1"/>
  <c r="N158" i="12" s="1"/>
  <c r="L159" i="12"/>
  <c r="M159" i="12" s="1"/>
  <c r="N159" i="12" s="1"/>
  <c r="L160" i="12"/>
  <c r="M160" i="12" s="1"/>
  <c r="N160" i="12" s="1"/>
  <c r="L161" i="12"/>
  <c r="M161" i="12" s="1"/>
  <c r="N161" i="12" s="1"/>
  <c r="L162" i="12"/>
  <c r="M162" i="12" s="1"/>
  <c r="N162" i="12" s="1"/>
  <c r="L163" i="12"/>
  <c r="M163" i="12" s="1"/>
  <c r="N163" i="12" s="1"/>
  <c r="L164" i="12"/>
  <c r="M164" i="12" s="1"/>
  <c r="N164" i="12" s="1"/>
  <c r="L165" i="12"/>
  <c r="M165" i="12" s="1"/>
  <c r="N165" i="12" s="1"/>
  <c r="L166" i="12"/>
  <c r="M166" i="12" s="1"/>
  <c r="N166" i="12" s="1"/>
  <c r="L167" i="12"/>
  <c r="M167" i="12" s="1"/>
  <c r="N167" i="12" s="1"/>
  <c r="L168" i="12"/>
  <c r="M168" i="12" s="1"/>
  <c r="N168" i="12" s="1"/>
  <c r="L169" i="12"/>
  <c r="M169" i="12" s="1"/>
  <c r="N169" i="12" s="1"/>
  <c r="L170" i="12"/>
  <c r="M170" i="12" s="1"/>
  <c r="N170" i="12" s="1"/>
  <c r="L171" i="12"/>
  <c r="M171" i="12" s="1"/>
  <c r="N171" i="12" s="1"/>
  <c r="L172" i="12"/>
  <c r="M172" i="12" s="1"/>
  <c r="N172" i="12" s="1"/>
  <c r="L173" i="12"/>
  <c r="M173" i="12" s="1"/>
  <c r="N173" i="12" s="1"/>
  <c r="L174" i="12"/>
  <c r="M174" i="12" s="1"/>
  <c r="N174" i="12" s="1"/>
  <c r="L175" i="12"/>
  <c r="M175" i="12" s="1"/>
  <c r="N175" i="12" s="1"/>
  <c r="L176" i="12"/>
  <c r="M176" i="12" s="1"/>
  <c r="N176" i="12" s="1"/>
  <c r="L177" i="12"/>
  <c r="M177" i="12" s="1"/>
  <c r="N177" i="12" s="1"/>
  <c r="L178" i="12"/>
  <c r="M178" i="12" s="1"/>
  <c r="N178" i="12" s="1"/>
  <c r="L179" i="12"/>
  <c r="M179" i="12" s="1"/>
  <c r="N179" i="12" s="1"/>
  <c r="L180" i="12"/>
  <c r="M180" i="12" s="1"/>
  <c r="N180" i="12" s="1"/>
  <c r="L181" i="12"/>
  <c r="M181" i="12" s="1"/>
  <c r="N181" i="12" s="1"/>
  <c r="L182" i="12"/>
  <c r="M182" i="12" s="1"/>
  <c r="N182" i="12" s="1"/>
  <c r="L183" i="12"/>
  <c r="M183" i="12" s="1"/>
  <c r="N183" i="12" s="1"/>
  <c r="L184" i="12"/>
  <c r="M184" i="12" s="1"/>
  <c r="N184" i="12" s="1"/>
  <c r="L185" i="12"/>
  <c r="M185" i="12" s="1"/>
  <c r="N185" i="12" s="1"/>
  <c r="L186" i="12"/>
  <c r="M186" i="12" s="1"/>
  <c r="N186" i="12" s="1"/>
  <c r="L187" i="12"/>
  <c r="M187" i="12" s="1"/>
  <c r="N187" i="12" s="1"/>
  <c r="L188" i="12"/>
  <c r="M188" i="12" s="1"/>
  <c r="N188" i="12" s="1"/>
  <c r="L189" i="12"/>
  <c r="M189" i="12" s="1"/>
  <c r="N189" i="12" s="1"/>
  <c r="L190" i="12"/>
  <c r="M190" i="12" s="1"/>
  <c r="N190" i="12" s="1"/>
  <c r="L191" i="12"/>
  <c r="M191" i="12" s="1"/>
  <c r="N191" i="12" s="1"/>
  <c r="L192" i="12"/>
  <c r="M192" i="12" s="1"/>
  <c r="N192" i="12" s="1"/>
  <c r="L193" i="12"/>
  <c r="M193" i="12" s="1"/>
  <c r="N193" i="12" s="1"/>
  <c r="L194" i="12"/>
  <c r="M194" i="12" s="1"/>
  <c r="N194" i="12" s="1"/>
  <c r="L195" i="12"/>
  <c r="M195" i="12" s="1"/>
  <c r="N195" i="12" s="1"/>
  <c r="L196" i="12"/>
  <c r="M196" i="12" s="1"/>
  <c r="N196" i="12" s="1"/>
  <c r="L197" i="12"/>
  <c r="M197" i="12" s="1"/>
  <c r="N197" i="12" s="1"/>
  <c r="L198" i="12"/>
  <c r="M198" i="12" s="1"/>
  <c r="N198" i="12" s="1"/>
  <c r="L199" i="12"/>
  <c r="M199" i="12" s="1"/>
  <c r="N199" i="12" s="1"/>
  <c r="L200" i="12"/>
  <c r="M200" i="12" s="1"/>
  <c r="N200" i="12" s="1"/>
  <c r="L201" i="12"/>
  <c r="M201" i="12" s="1"/>
  <c r="N201" i="12" s="1"/>
  <c r="L202" i="12"/>
  <c r="M202" i="12" s="1"/>
  <c r="N202" i="12" s="1"/>
  <c r="L203" i="12"/>
  <c r="M203" i="12" s="1"/>
  <c r="N203" i="12" s="1"/>
  <c r="L204" i="12"/>
  <c r="M204" i="12" s="1"/>
  <c r="N204" i="12" s="1"/>
  <c r="L205" i="12"/>
  <c r="M205" i="12" s="1"/>
  <c r="N205" i="12" s="1"/>
  <c r="L206" i="12"/>
  <c r="M206" i="12" s="1"/>
  <c r="N206" i="12" s="1"/>
  <c r="L207" i="12"/>
  <c r="M207" i="12" s="1"/>
  <c r="N207" i="12" s="1"/>
  <c r="L208" i="12"/>
  <c r="M208" i="12" s="1"/>
  <c r="N208" i="12" s="1"/>
  <c r="L209" i="12"/>
  <c r="M209" i="12" s="1"/>
  <c r="N209" i="12" s="1"/>
  <c r="L210" i="12"/>
  <c r="M210" i="12" s="1"/>
  <c r="N210" i="12" s="1"/>
  <c r="L211" i="12"/>
  <c r="M211" i="12" s="1"/>
  <c r="N211" i="12" s="1"/>
  <c r="L212" i="12"/>
  <c r="M212" i="12" s="1"/>
  <c r="N212" i="12" s="1"/>
  <c r="L213" i="12"/>
  <c r="M213" i="12" s="1"/>
  <c r="N213" i="12" s="1"/>
  <c r="L214" i="12"/>
  <c r="M214" i="12" s="1"/>
  <c r="N214" i="12" s="1"/>
  <c r="L215" i="12"/>
  <c r="M215" i="12" s="1"/>
  <c r="N215" i="12" s="1"/>
  <c r="L216" i="12"/>
  <c r="M216" i="12" s="1"/>
  <c r="N216" i="12" s="1"/>
  <c r="L217" i="12"/>
  <c r="M217" i="12" s="1"/>
  <c r="N217" i="12" s="1"/>
  <c r="L218" i="12"/>
  <c r="M218" i="12" s="1"/>
  <c r="N218" i="12" s="1"/>
  <c r="L219" i="12"/>
  <c r="M219" i="12" s="1"/>
  <c r="N219" i="12" s="1"/>
  <c r="L220" i="12"/>
  <c r="M220" i="12" s="1"/>
  <c r="N220" i="12" s="1"/>
  <c r="L221" i="12"/>
  <c r="M221" i="12" s="1"/>
  <c r="N221" i="12" s="1"/>
  <c r="L222" i="12"/>
  <c r="M222" i="12" s="1"/>
  <c r="N222" i="12" s="1"/>
  <c r="L223" i="12"/>
  <c r="M223" i="12" s="1"/>
  <c r="N223" i="12" s="1"/>
  <c r="L224" i="12"/>
  <c r="M224" i="12" s="1"/>
  <c r="N224" i="12" s="1"/>
  <c r="L225" i="12"/>
  <c r="M225" i="12" s="1"/>
  <c r="N225" i="12" s="1"/>
  <c r="L226" i="12"/>
  <c r="M226" i="12" s="1"/>
  <c r="N226" i="12" s="1"/>
  <c r="L227" i="12"/>
  <c r="M227" i="12" s="1"/>
  <c r="N227" i="12" s="1"/>
  <c r="L228" i="12"/>
  <c r="M228" i="12" s="1"/>
  <c r="N228" i="12" s="1"/>
  <c r="L229" i="12"/>
  <c r="M229" i="12" s="1"/>
  <c r="N229" i="12" s="1"/>
  <c r="L230" i="12"/>
  <c r="M230" i="12" s="1"/>
  <c r="N230" i="12" s="1"/>
  <c r="L231" i="12"/>
  <c r="M231" i="12" s="1"/>
  <c r="N231" i="12" s="1"/>
  <c r="L232" i="12"/>
  <c r="M232" i="12" s="1"/>
  <c r="N232" i="12" s="1"/>
  <c r="L233" i="12"/>
  <c r="M233" i="12" s="1"/>
  <c r="N233" i="12" s="1"/>
  <c r="L234" i="12"/>
  <c r="M234" i="12" s="1"/>
  <c r="N234" i="12" s="1"/>
  <c r="L235" i="12"/>
  <c r="M235" i="12" s="1"/>
  <c r="N235" i="12" s="1"/>
  <c r="L236" i="12"/>
  <c r="M236" i="12" s="1"/>
  <c r="N236" i="12" s="1"/>
  <c r="L237" i="12"/>
  <c r="M237" i="12" s="1"/>
  <c r="N237" i="12" s="1"/>
  <c r="L238" i="12"/>
  <c r="M238" i="12" s="1"/>
  <c r="N238" i="12" s="1"/>
  <c r="L239" i="12"/>
  <c r="M239" i="12" s="1"/>
  <c r="N239" i="12" s="1"/>
  <c r="L240" i="12"/>
  <c r="M240" i="12" s="1"/>
  <c r="N240" i="12" s="1"/>
  <c r="L241" i="12"/>
  <c r="M241" i="12" s="1"/>
  <c r="N241" i="12" s="1"/>
  <c r="L242" i="12"/>
  <c r="M242" i="12" s="1"/>
  <c r="N242" i="12" s="1"/>
  <c r="L243" i="12"/>
  <c r="M243" i="12" s="1"/>
  <c r="N243" i="12" s="1"/>
  <c r="L244" i="12"/>
  <c r="M244" i="12" s="1"/>
  <c r="N244" i="12" s="1"/>
  <c r="L245" i="12"/>
  <c r="M245" i="12" s="1"/>
  <c r="N245" i="12" s="1"/>
  <c r="L246" i="12"/>
  <c r="M246" i="12" s="1"/>
  <c r="N246" i="12" s="1"/>
  <c r="L247" i="12"/>
  <c r="M247" i="12" s="1"/>
  <c r="N247" i="12" s="1"/>
  <c r="L248" i="12"/>
  <c r="M248" i="12" s="1"/>
  <c r="N248" i="12" s="1"/>
  <c r="L249" i="12"/>
  <c r="M249" i="12" s="1"/>
  <c r="N249" i="12" s="1"/>
  <c r="L250" i="12"/>
  <c r="M250" i="12" s="1"/>
  <c r="N250" i="12" s="1"/>
  <c r="L251" i="12"/>
  <c r="M251" i="12" s="1"/>
  <c r="N251" i="12" s="1"/>
  <c r="L252" i="12"/>
  <c r="M252" i="12" s="1"/>
  <c r="N252" i="12" s="1"/>
  <c r="L253" i="12"/>
  <c r="M253" i="12" s="1"/>
  <c r="N253" i="12" s="1"/>
  <c r="L254" i="12"/>
  <c r="M254" i="12" s="1"/>
  <c r="N254" i="12" s="1"/>
  <c r="L255" i="12"/>
  <c r="M255" i="12" s="1"/>
  <c r="N255" i="12" s="1"/>
  <c r="L256" i="12"/>
  <c r="M256" i="12" s="1"/>
  <c r="N256" i="12" s="1"/>
  <c r="L257" i="12"/>
  <c r="M257" i="12" s="1"/>
  <c r="N257" i="12" s="1"/>
  <c r="L258" i="12"/>
  <c r="M258" i="12" s="1"/>
  <c r="N258" i="12" s="1"/>
  <c r="L259" i="12"/>
  <c r="M259" i="12" s="1"/>
  <c r="N259" i="12" s="1"/>
  <c r="L260" i="12"/>
  <c r="M260" i="12" s="1"/>
  <c r="N260" i="12" s="1"/>
  <c r="L261" i="12"/>
  <c r="M261" i="12" s="1"/>
  <c r="N261" i="12" s="1"/>
  <c r="L262" i="12"/>
  <c r="M262" i="12" s="1"/>
  <c r="N262" i="12" s="1"/>
  <c r="L263" i="12"/>
  <c r="M263" i="12" s="1"/>
  <c r="N263" i="12" s="1"/>
  <c r="L264" i="12"/>
  <c r="M264" i="12" s="1"/>
  <c r="N264" i="12" s="1"/>
  <c r="L265" i="12"/>
  <c r="M265" i="12" s="1"/>
  <c r="N265" i="12" s="1"/>
  <c r="L266" i="12"/>
  <c r="M266" i="12" s="1"/>
  <c r="N266" i="12" s="1"/>
  <c r="L267" i="12"/>
  <c r="M267" i="12" s="1"/>
  <c r="N267" i="12" s="1"/>
  <c r="L268" i="12"/>
  <c r="M268" i="12" s="1"/>
  <c r="N268" i="12" s="1"/>
  <c r="L269" i="12"/>
  <c r="M269" i="12" s="1"/>
  <c r="N269" i="12" s="1"/>
  <c r="L270" i="12"/>
  <c r="M270" i="12" s="1"/>
  <c r="N270" i="12" s="1"/>
  <c r="L271" i="12"/>
  <c r="M271" i="12" s="1"/>
  <c r="N271" i="12" s="1"/>
  <c r="L272" i="12"/>
  <c r="M272" i="12" s="1"/>
  <c r="N272" i="12" s="1"/>
  <c r="L273" i="12"/>
  <c r="M273" i="12" s="1"/>
  <c r="N273" i="12" s="1"/>
  <c r="L274" i="12"/>
  <c r="M274" i="12" s="1"/>
  <c r="N274" i="12" s="1"/>
  <c r="L275" i="12"/>
  <c r="M275" i="12" s="1"/>
  <c r="N275" i="12" s="1"/>
  <c r="L276" i="12"/>
  <c r="M276" i="12" s="1"/>
  <c r="N276" i="12" s="1"/>
  <c r="L277" i="12"/>
  <c r="M277" i="12" s="1"/>
  <c r="N277" i="12" s="1"/>
  <c r="L278" i="12"/>
  <c r="M278" i="12" s="1"/>
  <c r="N278" i="12" s="1"/>
  <c r="L279" i="12"/>
  <c r="M279" i="12" s="1"/>
  <c r="N279" i="12" s="1"/>
  <c r="L280" i="12"/>
  <c r="M280" i="12" s="1"/>
  <c r="N280" i="12" s="1"/>
  <c r="L281" i="12"/>
  <c r="M281" i="12" s="1"/>
  <c r="N281" i="12" s="1"/>
  <c r="L282" i="12"/>
  <c r="M282" i="12" s="1"/>
  <c r="N282" i="12" s="1"/>
  <c r="L283" i="12"/>
  <c r="M283" i="12" s="1"/>
  <c r="N283" i="12" s="1"/>
  <c r="L284" i="12"/>
  <c r="M284" i="12" s="1"/>
  <c r="N284" i="12" s="1"/>
  <c r="L285" i="12"/>
  <c r="M285" i="12" s="1"/>
  <c r="N285" i="12" s="1"/>
  <c r="L286" i="12"/>
  <c r="M286" i="12" s="1"/>
  <c r="N286" i="12" s="1"/>
  <c r="L287" i="12"/>
  <c r="M287" i="12" s="1"/>
  <c r="N287" i="12" s="1"/>
  <c r="L288" i="12"/>
  <c r="M288" i="12" s="1"/>
  <c r="N288" i="12" s="1"/>
  <c r="L289" i="12"/>
  <c r="M289" i="12" s="1"/>
  <c r="N289" i="12" s="1"/>
  <c r="L290" i="12"/>
  <c r="M290" i="12" s="1"/>
  <c r="N290" i="12" s="1"/>
  <c r="L291" i="12"/>
  <c r="M291" i="12" s="1"/>
  <c r="N291" i="12" s="1"/>
  <c r="L292" i="12"/>
  <c r="M292" i="12" s="1"/>
  <c r="N292" i="12" s="1"/>
  <c r="L293" i="12"/>
  <c r="M293" i="12" s="1"/>
  <c r="N293" i="12" s="1"/>
  <c r="L294" i="12"/>
  <c r="M294" i="12" s="1"/>
  <c r="N294" i="12" s="1"/>
  <c r="L295" i="12"/>
  <c r="M295" i="12" s="1"/>
  <c r="N295" i="12" s="1"/>
  <c r="L296" i="12"/>
  <c r="M296" i="12" s="1"/>
  <c r="N296" i="12" s="1"/>
  <c r="L297" i="12"/>
  <c r="M297" i="12" s="1"/>
  <c r="N297" i="12" s="1"/>
  <c r="L298" i="12"/>
  <c r="M298" i="12" s="1"/>
  <c r="N298" i="12" s="1"/>
  <c r="L299" i="12"/>
  <c r="M299" i="12" s="1"/>
  <c r="N299" i="12" s="1"/>
  <c r="L300" i="12"/>
  <c r="M300" i="12" s="1"/>
  <c r="N300" i="12" s="1"/>
  <c r="L301" i="12"/>
  <c r="M301" i="12" s="1"/>
  <c r="N301" i="12" s="1"/>
  <c r="L302" i="12"/>
  <c r="M302" i="12" s="1"/>
  <c r="N302" i="12" s="1"/>
  <c r="L303" i="12"/>
  <c r="M303" i="12" s="1"/>
  <c r="N303" i="12" s="1"/>
  <c r="L304" i="12"/>
  <c r="M304" i="12" s="1"/>
  <c r="N304" i="12" s="1"/>
  <c r="L305" i="12"/>
  <c r="M305" i="12" s="1"/>
  <c r="N305" i="12" s="1"/>
  <c r="L306" i="12"/>
  <c r="M306" i="12" s="1"/>
  <c r="N306" i="12" s="1"/>
  <c r="L307" i="12"/>
  <c r="M307" i="12" s="1"/>
  <c r="N307" i="12" s="1"/>
  <c r="L308" i="12"/>
  <c r="M308" i="12" s="1"/>
  <c r="N308" i="12" s="1"/>
  <c r="L309" i="12"/>
  <c r="M309" i="12" s="1"/>
  <c r="N309" i="12" s="1"/>
  <c r="L310" i="12"/>
  <c r="M310" i="12" s="1"/>
  <c r="N310" i="12" s="1"/>
  <c r="L311" i="12"/>
  <c r="M311" i="12" s="1"/>
  <c r="N311" i="12" s="1"/>
  <c r="L312" i="12"/>
  <c r="M312" i="12" s="1"/>
  <c r="N312" i="12" s="1"/>
  <c r="L313" i="12"/>
  <c r="M313" i="12" s="1"/>
  <c r="N313" i="12" s="1"/>
  <c r="L314" i="12"/>
  <c r="M314" i="12" s="1"/>
  <c r="N314" i="12" s="1"/>
  <c r="L315" i="12"/>
  <c r="M315" i="12" s="1"/>
  <c r="N315" i="12" s="1"/>
  <c r="L316" i="12"/>
  <c r="M316" i="12" s="1"/>
  <c r="N316" i="12" s="1"/>
  <c r="L317" i="12"/>
  <c r="M317" i="12" s="1"/>
  <c r="N317" i="12" s="1"/>
  <c r="L318" i="12"/>
  <c r="M318" i="12" s="1"/>
  <c r="N318" i="12" s="1"/>
  <c r="L319" i="12"/>
  <c r="M319" i="12" s="1"/>
  <c r="N319" i="12" s="1"/>
  <c r="L320" i="12"/>
  <c r="M320" i="12" s="1"/>
  <c r="N320" i="12" s="1"/>
  <c r="L321" i="12"/>
  <c r="M321" i="12" s="1"/>
  <c r="N321" i="12" s="1"/>
  <c r="L322" i="12"/>
  <c r="M322" i="12" s="1"/>
  <c r="N322" i="12" s="1"/>
  <c r="L323" i="12"/>
  <c r="M323" i="12" s="1"/>
  <c r="N323" i="12" s="1"/>
  <c r="L324" i="12"/>
  <c r="M324" i="12" s="1"/>
  <c r="N324" i="12" s="1"/>
  <c r="L325" i="12"/>
  <c r="M325" i="12" s="1"/>
  <c r="N325" i="12" s="1"/>
  <c r="L326" i="12"/>
  <c r="M326" i="12" s="1"/>
  <c r="N326" i="12" s="1"/>
  <c r="L327" i="12"/>
  <c r="M327" i="12" s="1"/>
  <c r="N327" i="12" s="1"/>
  <c r="L328" i="12"/>
  <c r="M328" i="12" s="1"/>
  <c r="N328" i="12" s="1"/>
  <c r="L329" i="12"/>
  <c r="M329" i="12" s="1"/>
  <c r="N329" i="12" s="1"/>
  <c r="L330" i="12"/>
  <c r="M330" i="12" s="1"/>
  <c r="N330" i="12" s="1"/>
  <c r="L331" i="12"/>
  <c r="M331" i="12" s="1"/>
  <c r="N331" i="12" s="1"/>
  <c r="L332" i="12"/>
  <c r="M332" i="12" s="1"/>
  <c r="N332" i="12" s="1"/>
  <c r="L333" i="12"/>
  <c r="M333" i="12" s="1"/>
  <c r="N333" i="12" s="1"/>
  <c r="L334" i="12"/>
  <c r="M334" i="12" s="1"/>
  <c r="N334" i="12" s="1"/>
  <c r="L335" i="12"/>
  <c r="M335" i="12" s="1"/>
  <c r="N335" i="12" s="1"/>
  <c r="L336" i="12"/>
  <c r="M336" i="12" s="1"/>
  <c r="N336" i="12" s="1"/>
  <c r="L337" i="12"/>
  <c r="M337" i="12" s="1"/>
  <c r="N337" i="12" s="1"/>
  <c r="L338" i="12"/>
  <c r="M338" i="12" s="1"/>
  <c r="N338" i="12" s="1"/>
  <c r="L339" i="12"/>
  <c r="M339" i="12" s="1"/>
  <c r="N339" i="12" s="1"/>
  <c r="L340" i="12"/>
  <c r="M340" i="12" s="1"/>
  <c r="N340" i="12" s="1"/>
  <c r="L341" i="12"/>
  <c r="M341" i="12" s="1"/>
  <c r="N341" i="12" s="1"/>
  <c r="L342" i="12"/>
  <c r="M342" i="12" s="1"/>
  <c r="N342" i="12" s="1"/>
  <c r="L343" i="12"/>
  <c r="M343" i="12" s="1"/>
  <c r="N343" i="12" s="1"/>
  <c r="L344" i="12"/>
  <c r="M344" i="12" s="1"/>
  <c r="N344" i="12" s="1"/>
  <c r="L345" i="12"/>
  <c r="M345" i="12" s="1"/>
  <c r="N345" i="12" s="1"/>
  <c r="L346" i="12"/>
  <c r="M346" i="12" s="1"/>
  <c r="N346" i="12" s="1"/>
  <c r="L347" i="12"/>
  <c r="M347" i="12" s="1"/>
  <c r="N347" i="12" s="1"/>
  <c r="L348" i="12"/>
  <c r="M348" i="12" s="1"/>
  <c r="N348" i="12" s="1"/>
  <c r="L349" i="12"/>
  <c r="M349" i="12" s="1"/>
  <c r="N349" i="12" s="1"/>
  <c r="L350" i="12"/>
  <c r="M350" i="12" s="1"/>
  <c r="N350" i="12" s="1"/>
  <c r="L351" i="12"/>
  <c r="M351" i="12" s="1"/>
  <c r="N351" i="12" s="1"/>
  <c r="L352" i="12"/>
  <c r="M352" i="12" s="1"/>
  <c r="N352" i="12" s="1"/>
  <c r="L353" i="12"/>
  <c r="M353" i="12" s="1"/>
  <c r="N353" i="12" s="1"/>
  <c r="L354" i="12"/>
  <c r="M354" i="12" s="1"/>
  <c r="N354" i="12" s="1"/>
  <c r="L355" i="12"/>
  <c r="M355" i="12" s="1"/>
  <c r="N355" i="12" s="1"/>
  <c r="L356" i="12"/>
  <c r="M356" i="12" s="1"/>
  <c r="N356" i="12" s="1"/>
  <c r="L357" i="12"/>
  <c r="M357" i="12" s="1"/>
  <c r="N357" i="12" s="1"/>
  <c r="L358" i="12"/>
  <c r="M358" i="12" s="1"/>
  <c r="N358" i="12" s="1"/>
  <c r="L359" i="12"/>
  <c r="M359" i="12" s="1"/>
  <c r="N359" i="12" s="1"/>
  <c r="L360" i="12"/>
  <c r="M360" i="12" s="1"/>
  <c r="N360" i="12" s="1"/>
  <c r="L361" i="12"/>
  <c r="M361" i="12" s="1"/>
  <c r="N361" i="12" s="1"/>
  <c r="L362" i="12"/>
  <c r="M362" i="12" s="1"/>
  <c r="N362" i="12" s="1"/>
  <c r="L363" i="12"/>
  <c r="M363" i="12" s="1"/>
  <c r="N363" i="12" s="1"/>
  <c r="L364" i="12"/>
  <c r="M364" i="12" s="1"/>
  <c r="N364" i="12" s="1"/>
  <c r="L365" i="12"/>
  <c r="M365" i="12" s="1"/>
  <c r="N365" i="12" s="1"/>
  <c r="L366" i="12"/>
  <c r="M366" i="12" s="1"/>
  <c r="N366" i="12" s="1"/>
  <c r="L367" i="12"/>
  <c r="M367" i="12" s="1"/>
  <c r="N367" i="12" s="1"/>
  <c r="L368" i="12"/>
  <c r="M368" i="12" s="1"/>
  <c r="N368" i="12" s="1"/>
  <c r="L369" i="12"/>
  <c r="M369" i="12" s="1"/>
  <c r="N369" i="12" s="1"/>
  <c r="L370" i="12"/>
  <c r="M370" i="12" s="1"/>
  <c r="N370" i="12" s="1"/>
  <c r="L371" i="12"/>
  <c r="M371" i="12" s="1"/>
  <c r="N371" i="12" s="1"/>
  <c r="L372" i="12"/>
  <c r="M372" i="12" s="1"/>
  <c r="N372" i="12" s="1"/>
  <c r="L373" i="12"/>
  <c r="M373" i="12" s="1"/>
  <c r="N373" i="12" s="1"/>
  <c r="L374" i="12"/>
  <c r="M374" i="12" s="1"/>
  <c r="N374" i="12" s="1"/>
  <c r="L375" i="12"/>
  <c r="M375" i="12" s="1"/>
  <c r="N375" i="12" s="1"/>
  <c r="L376" i="12"/>
  <c r="M376" i="12" s="1"/>
  <c r="N376" i="12" s="1"/>
  <c r="L377" i="12"/>
  <c r="M377" i="12" s="1"/>
  <c r="N377" i="12" s="1"/>
  <c r="L378" i="12"/>
  <c r="M378" i="12" s="1"/>
  <c r="N378" i="12" s="1"/>
  <c r="L379" i="12"/>
  <c r="M379" i="12" s="1"/>
  <c r="N379" i="12" s="1"/>
  <c r="L380" i="12"/>
  <c r="M380" i="12" s="1"/>
  <c r="N380" i="12" s="1"/>
  <c r="L381" i="12"/>
  <c r="M381" i="12" s="1"/>
  <c r="N381" i="12" s="1"/>
  <c r="L382" i="12"/>
  <c r="M382" i="12" s="1"/>
  <c r="N382" i="12" s="1"/>
  <c r="L383" i="12"/>
  <c r="M383" i="12" s="1"/>
  <c r="N383" i="12" s="1"/>
  <c r="L384" i="12"/>
  <c r="M384" i="12" s="1"/>
  <c r="N384" i="12" s="1"/>
  <c r="L385" i="12"/>
  <c r="M385" i="12" s="1"/>
  <c r="N385" i="12" s="1"/>
  <c r="L386" i="12"/>
  <c r="M386" i="12" s="1"/>
  <c r="N386" i="12" s="1"/>
  <c r="L387" i="12"/>
  <c r="M387" i="12" s="1"/>
  <c r="N387" i="12" s="1"/>
  <c r="L388" i="12"/>
  <c r="M388" i="12" s="1"/>
  <c r="N388" i="12" s="1"/>
  <c r="L389" i="12"/>
  <c r="M389" i="12" s="1"/>
  <c r="N389" i="12" s="1"/>
  <c r="L390" i="12"/>
  <c r="M390" i="12" s="1"/>
  <c r="N390" i="12" s="1"/>
  <c r="L391" i="12"/>
  <c r="M391" i="12" s="1"/>
  <c r="N391" i="12" s="1"/>
  <c r="L392" i="12"/>
  <c r="M392" i="12" s="1"/>
  <c r="N392" i="12" s="1"/>
  <c r="L393" i="12"/>
  <c r="M393" i="12" s="1"/>
  <c r="N393" i="12" s="1"/>
  <c r="L394" i="12"/>
  <c r="M394" i="12" s="1"/>
  <c r="N394" i="12" s="1"/>
  <c r="L395" i="12"/>
  <c r="M395" i="12" s="1"/>
  <c r="N395" i="12" s="1"/>
  <c r="L396" i="12"/>
  <c r="M396" i="12" s="1"/>
  <c r="N396" i="12" s="1"/>
  <c r="L397" i="12"/>
  <c r="M397" i="12" s="1"/>
  <c r="N397" i="12" s="1"/>
  <c r="L398" i="12"/>
  <c r="M398" i="12" s="1"/>
  <c r="N398" i="12" s="1"/>
  <c r="L399" i="12"/>
  <c r="M399" i="12" s="1"/>
  <c r="N399" i="12" s="1"/>
  <c r="L400" i="12"/>
  <c r="M400" i="12" s="1"/>
  <c r="N400" i="12" s="1"/>
  <c r="L401" i="12"/>
  <c r="M401" i="12" s="1"/>
  <c r="N401" i="12" s="1"/>
  <c r="L402" i="12"/>
  <c r="M402" i="12" s="1"/>
  <c r="N402" i="12" s="1"/>
  <c r="L403" i="12"/>
  <c r="M403" i="12" s="1"/>
  <c r="N403" i="12" s="1"/>
  <c r="L404" i="12"/>
  <c r="M404" i="12" s="1"/>
  <c r="N404" i="12" s="1"/>
  <c r="L405" i="12"/>
  <c r="M405" i="12" s="1"/>
  <c r="N405" i="12" s="1"/>
  <c r="L406" i="12"/>
  <c r="M406" i="12" s="1"/>
  <c r="N406" i="12" s="1"/>
  <c r="L407" i="12"/>
  <c r="M407" i="12" s="1"/>
  <c r="N407" i="12" s="1"/>
  <c r="L408" i="12"/>
  <c r="M408" i="12" s="1"/>
  <c r="N408" i="12" s="1"/>
  <c r="L409" i="12"/>
  <c r="M409" i="12" s="1"/>
  <c r="N409" i="12" s="1"/>
  <c r="L410" i="12"/>
  <c r="M410" i="12" s="1"/>
  <c r="N410" i="12" s="1"/>
  <c r="L411" i="12"/>
  <c r="M411" i="12" s="1"/>
  <c r="N411" i="12" s="1"/>
  <c r="L412" i="12"/>
  <c r="M412" i="12" s="1"/>
  <c r="N412" i="12" s="1"/>
  <c r="L413" i="12"/>
  <c r="M413" i="12" s="1"/>
  <c r="N413" i="12" s="1"/>
  <c r="L414" i="12"/>
  <c r="M414" i="12" s="1"/>
  <c r="N414" i="12" s="1"/>
  <c r="L415" i="12"/>
  <c r="M415" i="12" s="1"/>
  <c r="N415" i="12" s="1"/>
  <c r="L416" i="12"/>
  <c r="M416" i="12" s="1"/>
  <c r="N416" i="12" s="1"/>
  <c r="L417" i="12"/>
  <c r="M417" i="12" s="1"/>
  <c r="N417" i="12" s="1"/>
  <c r="L418" i="12"/>
  <c r="M418" i="12" s="1"/>
  <c r="N418" i="12" s="1"/>
  <c r="L419" i="12"/>
  <c r="M419" i="12" s="1"/>
  <c r="N419" i="12" s="1"/>
  <c r="L420" i="12"/>
  <c r="M420" i="12" s="1"/>
  <c r="N420" i="12" s="1"/>
  <c r="L421" i="12"/>
  <c r="M421" i="12" s="1"/>
  <c r="N421" i="12" s="1"/>
  <c r="L422" i="12"/>
  <c r="M422" i="12" s="1"/>
  <c r="N422" i="12" s="1"/>
  <c r="L423" i="12"/>
  <c r="M423" i="12" s="1"/>
  <c r="N423" i="12" s="1"/>
  <c r="L424" i="12"/>
  <c r="M424" i="12" s="1"/>
  <c r="N424" i="12" s="1"/>
  <c r="L425" i="12"/>
  <c r="M425" i="12" s="1"/>
  <c r="N425" i="12" s="1"/>
  <c r="L426" i="12"/>
  <c r="M426" i="12" s="1"/>
  <c r="N426" i="12" s="1"/>
  <c r="L427" i="12"/>
  <c r="M427" i="12" s="1"/>
  <c r="N427" i="12" s="1"/>
  <c r="L428" i="12"/>
  <c r="M428" i="12" s="1"/>
  <c r="N428" i="12" s="1"/>
  <c r="L429" i="12"/>
  <c r="M429" i="12" s="1"/>
  <c r="N429" i="12" s="1"/>
  <c r="L430" i="12"/>
  <c r="M430" i="12" s="1"/>
  <c r="N430" i="12" s="1"/>
  <c r="L431" i="12"/>
  <c r="M431" i="12" s="1"/>
  <c r="N431" i="12" s="1"/>
  <c r="L432" i="12"/>
  <c r="M432" i="12" s="1"/>
  <c r="N432" i="12" s="1"/>
  <c r="L433" i="12"/>
  <c r="M433" i="12" s="1"/>
  <c r="N433" i="12" s="1"/>
  <c r="L434" i="12"/>
  <c r="M434" i="12" s="1"/>
  <c r="N434" i="12" s="1"/>
  <c r="L435" i="12"/>
  <c r="M435" i="12" s="1"/>
  <c r="N435" i="12" s="1"/>
  <c r="L436" i="12"/>
  <c r="M436" i="12" s="1"/>
  <c r="N436" i="12" s="1"/>
  <c r="L437" i="12"/>
  <c r="M437" i="12" s="1"/>
  <c r="N437" i="12" s="1"/>
  <c r="L438" i="12"/>
  <c r="M438" i="12" s="1"/>
  <c r="N438" i="12" s="1"/>
  <c r="L439" i="12"/>
  <c r="M439" i="12" s="1"/>
  <c r="N439" i="12" s="1"/>
  <c r="L440" i="12"/>
  <c r="M440" i="12" s="1"/>
  <c r="N440" i="12" s="1"/>
  <c r="L441" i="12"/>
  <c r="M441" i="12" s="1"/>
  <c r="N441" i="12" s="1"/>
  <c r="L442" i="12"/>
  <c r="M442" i="12" s="1"/>
  <c r="N442" i="12" s="1"/>
  <c r="L443" i="12"/>
  <c r="M443" i="12" s="1"/>
  <c r="N443" i="12" s="1"/>
  <c r="L444" i="12"/>
  <c r="M444" i="12" s="1"/>
  <c r="N444" i="12" s="1"/>
  <c r="L445" i="12"/>
  <c r="M445" i="12" s="1"/>
  <c r="N445" i="12" s="1"/>
  <c r="L446" i="12"/>
  <c r="M446" i="12" s="1"/>
  <c r="N446" i="12" s="1"/>
  <c r="L447" i="12"/>
  <c r="M447" i="12" s="1"/>
  <c r="N447" i="12" s="1"/>
  <c r="L448" i="12"/>
  <c r="M448" i="12" s="1"/>
  <c r="N448" i="12" s="1"/>
  <c r="L449" i="12"/>
  <c r="M449" i="12" s="1"/>
  <c r="N449" i="12" s="1"/>
  <c r="L450" i="12"/>
  <c r="M450" i="12" s="1"/>
  <c r="N450" i="12" s="1"/>
  <c r="L451" i="12"/>
  <c r="M451" i="12" s="1"/>
  <c r="N451" i="12" s="1"/>
  <c r="L452" i="12"/>
  <c r="M452" i="12" s="1"/>
  <c r="N452" i="12" s="1"/>
  <c r="L453" i="12"/>
  <c r="M453" i="12" s="1"/>
  <c r="N453" i="12" s="1"/>
  <c r="L454" i="12"/>
  <c r="M454" i="12" s="1"/>
  <c r="N454" i="12" s="1"/>
  <c r="L455" i="12"/>
  <c r="M455" i="12" s="1"/>
  <c r="N455" i="12" s="1"/>
  <c r="L456" i="12"/>
  <c r="M456" i="12" s="1"/>
  <c r="N456" i="12" s="1"/>
  <c r="L457" i="12"/>
  <c r="M457" i="12" s="1"/>
  <c r="N457" i="12" s="1"/>
  <c r="L458" i="12"/>
  <c r="M458" i="12" s="1"/>
  <c r="N458" i="12" s="1"/>
  <c r="L459" i="12"/>
  <c r="M459" i="12" s="1"/>
  <c r="N459" i="12" s="1"/>
  <c r="L460" i="12"/>
  <c r="M460" i="12" s="1"/>
  <c r="N460" i="12" s="1"/>
  <c r="L461" i="12"/>
  <c r="M461" i="12" s="1"/>
  <c r="N461" i="12" s="1"/>
  <c r="L462" i="12"/>
  <c r="M462" i="12" s="1"/>
  <c r="N462" i="12" s="1"/>
  <c r="L463" i="12"/>
  <c r="M463" i="12" s="1"/>
  <c r="N463" i="12" s="1"/>
  <c r="L464" i="12"/>
  <c r="M464" i="12" s="1"/>
  <c r="N464" i="12" s="1"/>
  <c r="L465" i="12"/>
  <c r="M465" i="12" s="1"/>
  <c r="N465" i="12" s="1"/>
  <c r="L466" i="12"/>
  <c r="M466" i="12" s="1"/>
  <c r="N466" i="12" s="1"/>
  <c r="L467" i="12"/>
  <c r="M467" i="12" s="1"/>
  <c r="N467" i="12" s="1"/>
  <c r="L468" i="12"/>
  <c r="M468" i="12" s="1"/>
  <c r="N468" i="12" s="1"/>
  <c r="L469" i="12"/>
  <c r="M469" i="12" s="1"/>
  <c r="N469" i="12" s="1"/>
  <c r="L470" i="12"/>
  <c r="M470" i="12" s="1"/>
  <c r="N470" i="12" s="1"/>
  <c r="L471" i="12"/>
  <c r="M471" i="12" s="1"/>
  <c r="N471" i="12" s="1"/>
  <c r="L472" i="12"/>
  <c r="M472" i="12" s="1"/>
  <c r="N472" i="12" s="1"/>
  <c r="L473" i="12"/>
  <c r="M473" i="12" s="1"/>
  <c r="N473" i="12" s="1"/>
  <c r="L474" i="12"/>
  <c r="M474" i="12" s="1"/>
  <c r="N474" i="12" s="1"/>
  <c r="L475" i="12"/>
  <c r="M475" i="12" s="1"/>
  <c r="N475" i="12" s="1"/>
  <c r="L476" i="12"/>
  <c r="M476" i="12" s="1"/>
  <c r="N476" i="12" s="1"/>
  <c r="L477" i="12"/>
  <c r="M477" i="12" s="1"/>
  <c r="N477" i="12" s="1"/>
  <c r="L478" i="12"/>
  <c r="M478" i="12" s="1"/>
  <c r="N478" i="12" s="1"/>
  <c r="L479" i="12"/>
  <c r="M479" i="12" s="1"/>
  <c r="N479" i="12" s="1"/>
  <c r="L480" i="12"/>
  <c r="M480" i="12" s="1"/>
  <c r="N480" i="12" s="1"/>
  <c r="L481" i="12"/>
  <c r="M481" i="12" s="1"/>
  <c r="N481" i="12" s="1"/>
  <c r="L482" i="12"/>
  <c r="M482" i="12" s="1"/>
  <c r="N482" i="12" s="1"/>
  <c r="L483" i="12"/>
  <c r="M483" i="12" s="1"/>
  <c r="N483" i="12" s="1"/>
  <c r="L484" i="12"/>
  <c r="M484" i="12" s="1"/>
  <c r="N484" i="12" s="1"/>
  <c r="L485" i="12"/>
  <c r="M485" i="12" s="1"/>
  <c r="N485" i="12" s="1"/>
  <c r="L486" i="12"/>
  <c r="M486" i="12" s="1"/>
  <c r="N486" i="12" s="1"/>
  <c r="L487" i="12"/>
  <c r="M487" i="12" s="1"/>
  <c r="N487" i="12" s="1"/>
  <c r="L488" i="12"/>
  <c r="M488" i="12" s="1"/>
  <c r="N488" i="12" s="1"/>
  <c r="L489" i="12"/>
  <c r="M489" i="12" s="1"/>
  <c r="N489" i="12" s="1"/>
  <c r="L490" i="12"/>
  <c r="M490" i="12" s="1"/>
  <c r="N490" i="12" s="1"/>
  <c r="L491" i="12"/>
  <c r="M491" i="12" s="1"/>
  <c r="N491" i="12" s="1"/>
  <c r="L492" i="12"/>
  <c r="M492" i="12" s="1"/>
  <c r="N492" i="12" s="1"/>
  <c r="L493" i="12"/>
  <c r="M493" i="12" s="1"/>
  <c r="N493" i="12" s="1"/>
  <c r="L494" i="12"/>
  <c r="M494" i="12" s="1"/>
  <c r="N494" i="12" s="1"/>
  <c r="L495" i="12"/>
  <c r="M495" i="12" s="1"/>
  <c r="N495" i="12" s="1"/>
  <c r="L496" i="12"/>
  <c r="M496" i="12" s="1"/>
  <c r="N496" i="12" s="1"/>
  <c r="L497" i="12"/>
  <c r="M497" i="12" s="1"/>
  <c r="N497" i="12" s="1"/>
  <c r="L498" i="12"/>
  <c r="M498" i="12" s="1"/>
  <c r="N498" i="12" s="1"/>
  <c r="L499" i="12"/>
  <c r="M499" i="12" s="1"/>
  <c r="N499" i="12" s="1"/>
  <c r="L500" i="12"/>
  <c r="M500" i="12" s="1"/>
  <c r="N500" i="12" s="1"/>
  <c r="L501" i="12"/>
  <c r="M501" i="12" s="1"/>
  <c r="N501" i="12" s="1"/>
  <c r="L502" i="12"/>
  <c r="M502" i="12" s="1"/>
  <c r="N502" i="12" s="1"/>
  <c r="L503" i="12"/>
  <c r="M503" i="12" s="1"/>
  <c r="N503" i="12" s="1"/>
  <c r="L504" i="12"/>
  <c r="M504" i="12" s="1"/>
  <c r="N504" i="12" s="1"/>
  <c r="L505" i="12"/>
  <c r="M505" i="12" s="1"/>
  <c r="N505" i="12" s="1"/>
  <c r="L506" i="12"/>
  <c r="M506" i="12" s="1"/>
  <c r="N506" i="12" s="1"/>
  <c r="L507" i="12"/>
  <c r="M507" i="12" s="1"/>
  <c r="N507" i="12" s="1"/>
  <c r="L508" i="12"/>
  <c r="M508" i="12" s="1"/>
  <c r="N508" i="12" s="1"/>
  <c r="L509" i="12"/>
  <c r="M509" i="12" s="1"/>
  <c r="N509" i="12" s="1"/>
  <c r="L510" i="12"/>
  <c r="M510" i="12" s="1"/>
  <c r="N510" i="12" s="1"/>
  <c r="L511" i="12"/>
  <c r="M511" i="12" s="1"/>
  <c r="N511" i="12" s="1"/>
  <c r="L512" i="12"/>
  <c r="M512" i="12" s="1"/>
  <c r="N512" i="12" s="1"/>
  <c r="L513" i="12"/>
  <c r="M513" i="12" s="1"/>
  <c r="N513" i="12" s="1"/>
  <c r="L514" i="12"/>
  <c r="M514" i="12" s="1"/>
  <c r="N514" i="12" s="1"/>
  <c r="L515" i="12"/>
  <c r="M515" i="12" s="1"/>
  <c r="N515" i="12" s="1"/>
  <c r="L516" i="12"/>
  <c r="M516" i="12" s="1"/>
  <c r="N516" i="12" s="1"/>
  <c r="L517" i="12"/>
  <c r="M517" i="12" s="1"/>
  <c r="N517" i="12" s="1"/>
  <c r="L518" i="12"/>
  <c r="M518" i="12" s="1"/>
  <c r="N518" i="12" s="1"/>
  <c r="L519" i="12"/>
  <c r="M519" i="12" s="1"/>
  <c r="N519" i="12" s="1"/>
  <c r="L520" i="12"/>
  <c r="M520" i="12" s="1"/>
  <c r="N520" i="12" s="1"/>
  <c r="L521" i="12"/>
  <c r="M521" i="12" s="1"/>
  <c r="N521" i="12" s="1"/>
  <c r="L522" i="12"/>
  <c r="M522" i="12" s="1"/>
  <c r="N522" i="12" s="1"/>
  <c r="L523" i="12"/>
  <c r="M523" i="12" s="1"/>
  <c r="N523" i="12" s="1"/>
  <c r="L524" i="12"/>
  <c r="M524" i="12" s="1"/>
  <c r="N524" i="12" s="1"/>
  <c r="L525" i="12"/>
  <c r="M525" i="12" s="1"/>
  <c r="N525" i="12" s="1"/>
  <c r="L526" i="12"/>
  <c r="M526" i="12" s="1"/>
  <c r="N526" i="12" s="1"/>
  <c r="L527" i="12"/>
  <c r="M527" i="12" s="1"/>
  <c r="N527" i="12" s="1"/>
  <c r="L528" i="12"/>
  <c r="M528" i="12" s="1"/>
  <c r="N528" i="12" s="1"/>
  <c r="L529" i="12"/>
  <c r="M529" i="12" s="1"/>
  <c r="N529" i="12" s="1"/>
  <c r="L530" i="12"/>
  <c r="M530" i="12" s="1"/>
  <c r="N530" i="12" s="1"/>
  <c r="L531" i="12"/>
  <c r="M531" i="12" s="1"/>
  <c r="N531" i="12" s="1"/>
  <c r="L532" i="12"/>
  <c r="M532" i="12" s="1"/>
  <c r="N532" i="12" s="1"/>
  <c r="L533" i="12"/>
  <c r="M533" i="12" s="1"/>
  <c r="N533" i="12" s="1"/>
  <c r="L534" i="12"/>
  <c r="M534" i="12" s="1"/>
  <c r="N534" i="12" s="1"/>
  <c r="L535" i="12"/>
  <c r="M535" i="12" s="1"/>
  <c r="N535" i="12" s="1"/>
  <c r="L536" i="12"/>
  <c r="M536" i="12" s="1"/>
  <c r="N536" i="12" s="1"/>
  <c r="L537" i="12"/>
  <c r="M537" i="12" s="1"/>
  <c r="N537" i="12" s="1"/>
  <c r="L538" i="12"/>
  <c r="M538" i="12" s="1"/>
  <c r="N538" i="12" s="1"/>
  <c r="L539" i="12"/>
  <c r="M539" i="12" s="1"/>
  <c r="N539" i="12" s="1"/>
  <c r="L540" i="12"/>
  <c r="M540" i="12" s="1"/>
  <c r="N540" i="12" s="1"/>
  <c r="L541" i="12"/>
  <c r="M541" i="12" s="1"/>
  <c r="N541" i="12" s="1"/>
  <c r="L542" i="12"/>
  <c r="M542" i="12" s="1"/>
  <c r="N542" i="12" s="1"/>
  <c r="L543" i="12"/>
  <c r="M543" i="12" s="1"/>
  <c r="N543" i="12" s="1"/>
  <c r="L544" i="12"/>
  <c r="M544" i="12" s="1"/>
  <c r="N544" i="12" s="1"/>
  <c r="L545" i="12"/>
  <c r="M545" i="12" s="1"/>
  <c r="N545" i="12" s="1"/>
  <c r="L546" i="12"/>
  <c r="M546" i="12" s="1"/>
  <c r="N546" i="12" s="1"/>
  <c r="L547" i="12"/>
  <c r="M547" i="12" s="1"/>
  <c r="N547" i="12" s="1"/>
  <c r="L548" i="12"/>
  <c r="M548" i="12" s="1"/>
  <c r="N548" i="12" s="1"/>
  <c r="L549" i="12"/>
  <c r="M549" i="12" s="1"/>
  <c r="N549" i="12" s="1"/>
  <c r="L550" i="12"/>
  <c r="M550" i="12" s="1"/>
  <c r="N550" i="12" s="1"/>
  <c r="L551" i="12"/>
  <c r="M551" i="12" s="1"/>
  <c r="N551" i="12" s="1"/>
  <c r="L552" i="12"/>
  <c r="M552" i="12" s="1"/>
  <c r="N552" i="12" s="1"/>
  <c r="L553" i="12"/>
  <c r="M553" i="12" s="1"/>
  <c r="N553" i="12" s="1"/>
  <c r="L554" i="12"/>
  <c r="M554" i="12" s="1"/>
  <c r="N554" i="12" s="1"/>
  <c r="L555" i="12"/>
  <c r="M555" i="12" s="1"/>
  <c r="N555" i="12" s="1"/>
  <c r="L556" i="12"/>
  <c r="M556" i="12" s="1"/>
  <c r="N556" i="12" s="1"/>
  <c r="L557" i="12"/>
  <c r="M557" i="12" s="1"/>
  <c r="N557" i="12" s="1"/>
  <c r="L558" i="12"/>
  <c r="M558" i="12" s="1"/>
  <c r="N558" i="12" s="1"/>
  <c r="L559" i="12"/>
  <c r="M559" i="12" s="1"/>
  <c r="N559" i="12" s="1"/>
  <c r="L560" i="12"/>
  <c r="M560" i="12" s="1"/>
  <c r="N560" i="12" s="1"/>
  <c r="L561" i="12"/>
  <c r="M561" i="12" s="1"/>
  <c r="N561" i="12" s="1"/>
  <c r="L562" i="12"/>
  <c r="M562" i="12" s="1"/>
  <c r="N562" i="12" s="1"/>
  <c r="L563" i="12"/>
  <c r="M563" i="12" s="1"/>
  <c r="N563" i="12" s="1"/>
  <c r="L564" i="12"/>
  <c r="M564" i="12" s="1"/>
  <c r="N564" i="12" s="1"/>
  <c r="L565" i="12"/>
  <c r="M565" i="12" s="1"/>
  <c r="N565" i="12" s="1"/>
  <c r="L566" i="12"/>
  <c r="M566" i="12" s="1"/>
  <c r="N566" i="12" s="1"/>
  <c r="L567" i="12"/>
  <c r="M567" i="12" s="1"/>
  <c r="N567" i="12" s="1"/>
  <c r="L568" i="12"/>
  <c r="M568" i="12" s="1"/>
  <c r="N568" i="12" s="1"/>
  <c r="L569" i="12"/>
  <c r="M569" i="12" s="1"/>
  <c r="N569" i="12" s="1"/>
  <c r="L570" i="12"/>
  <c r="M570" i="12" s="1"/>
  <c r="N570" i="12" s="1"/>
  <c r="L571" i="12"/>
  <c r="M571" i="12" s="1"/>
  <c r="N571" i="12" s="1"/>
  <c r="L572" i="12"/>
  <c r="M572" i="12" s="1"/>
  <c r="N572" i="12" s="1"/>
  <c r="L573" i="12"/>
  <c r="M573" i="12" s="1"/>
  <c r="N573" i="12" s="1"/>
  <c r="L574" i="12"/>
  <c r="M574" i="12" s="1"/>
  <c r="N574" i="12" s="1"/>
  <c r="L575" i="12"/>
  <c r="M575" i="12" s="1"/>
  <c r="N575" i="12" s="1"/>
  <c r="L576" i="12"/>
  <c r="M576" i="12" s="1"/>
  <c r="N576" i="12" s="1"/>
  <c r="L577" i="12"/>
  <c r="M577" i="12" s="1"/>
  <c r="N577" i="12" s="1"/>
  <c r="L578" i="12"/>
  <c r="M578" i="12" s="1"/>
  <c r="N578" i="12" s="1"/>
  <c r="L579" i="12"/>
  <c r="M579" i="12" s="1"/>
  <c r="N579" i="12" s="1"/>
  <c r="L580" i="12"/>
  <c r="M580" i="12" s="1"/>
  <c r="N580" i="12" s="1"/>
  <c r="L581" i="12"/>
  <c r="M581" i="12" s="1"/>
  <c r="N581" i="12" s="1"/>
  <c r="L582" i="12"/>
  <c r="M582" i="12" s="1"/>
  <c r="N582" i="12" s="1"/>
  <c r="L583" i="12"/>
  <c r="M583" i="12" s="1"/>
  <c r="N583" i="12" s="1"/>
  <c r="L584" i="12"/>
  <c r="M584" i="12" s="1"/>
  <c r="N584" i="12" s="1"/>
  <c r="L585" i="12"/>
  <c r="M585" i="12" s="1"/>
  <c r="N585" i="12" s="1"/>
  <c r="L586" i="12"/>
  <c r="M586" i="12" s="1"/>
  <c r="N586" i="12" s="1"/>
  <c r="L587" i="12"/>
  <c r="M587" i="12" s="1"/>
  <c r="N587" i="12" s="1"/>
  <c r="L588" i="12"/>
  <c r="M588" i="12" s="1"/>
  <c r="N588" i="12" s="1"/>
  <c r="L589" i="12"/>
  <c r="M589" i="12" s="1"/>
  <c r="N589" i="12" s="1"/>
  <c r="L590" i="12"/>
  <c r="M590" i="12" s="1"/>
  <c r="N590" i="12" s="1"/>
  <c r="L591" i="12"/>
  <c r="M591" i="12" s="1"/>
  <c r="N591" i="12" s="1"/>
  <c r="L592" i="12"/>
  <c r="M592" i="12" s="1"/>
  <c r="N592" i="12" s="1"/>
  <c r="L593" i="12"/>
  <c r="M593" i="12" s="1"/>
  <c r="N593" i="12" s="1"/>
  <c r="L594" i="12"/>
  <c r="M594" i="12" s="1"/>
  <c r="N594" i="12" s="1"/>
  <c r="L595" i="12"/>
  <c r="M595" i="12" s="1"/>
  <c r="N595" i="12" s="1"/>
  <c r="L596" i="12"/>
  <c r="M596" i="12" s="1"/>
  <c r="N596" i="12" s="1"/>
  <c r="L597" i="12"/>
  <c r="M597" i="12" s="1"/>
  <c r="N597" i="12" s="1"/>
  <c r="L598" i="12"/>
  <c r="M598" i="12" s="1"/>
  <c r="N598" i="12" s="1"/>
  <c r="L599" i="12"/>
  <c r="M599" i="12" s="1"/>
  <c r="N599" i="12" s="1"/>
  <c r="L600" i="12"/>
  <c r="M600" i="12" s="1"/>
  <c r="N600" i="12" s="1"/>
  <c r="L601" i="12"/>
  <c r="M601" i="12" s="1"/>
  <c r="N601" i="12" s="1"/>
  <c r="L602" i="12"/>
  <c r="M602" i="12" s="1"/>
  <c r="N602" i="12" s="1"/>
  <c r="L603" i="12"/>
  <c r="M603" i="12" s="1"/>
  <c r="N603" i="12" s="1"/>
  <c r="L604" i="12"/>
  <c r="M604" i="12" s="1"/>
  <c r="N604" i="12" s="1"/>
  <c r="L605" i="12"/>
  <c r="M605" i="12" s="1"/>
  <c r="N605" i="12" s="1"/>
  <c r="L606" i="12"/>
  <c r="M606" i="12" s="1"/>
  <c r="N606" i="12" s="1"/>
  <c r="L607" i="12"/>
  <c r="M607" i="12" s="1"/>
  <c r="N607" i="12" s="1"/>
  <c r="L608" i="12"/>
  <c r="M608" i="12" s="1"/>
  <c r="N608" i="12" s="1"/>
  <c r="L609" i="12"/>
  <c r="M609" i="12" s="1"/>
  <c r="N609" i="12" s="1"/>
  <c r="L610" i="12"/>
  <c r="M610" i="12" s="1"/>
  <c r="N610" i="12" s="1"/>
  <c r="L611" i="12"/>
  <c r="M611" i="12" s="1"/>
  <c r="N611" i="12" s="1"/>
  <c r="L612" i="12"/>
  <c r="M612" i="12" s="1"/>
  <c r="N612" i="12" s="1"/>
  <c r="L613" i="12"/>
  <c r="M613" i="12" s="1"/>
  <c r="N613" i="12" s="1"/>
  <c r="L614" i="12"/>
  <c r="M614" i="12" s="1"/>
  <c r="N614" i="12" s="1"/>
  <c r="L615" i="12"/>
  <c r="M615" i="12" s="1"/>
  <c r="N615" i="12" s="1"/>
  <c r="L616" i="12"/>
  <c r="M616" i="12" s="1"/>
  <c r="N616" i="12" s="1"/>
  <c r="L617" i="12"/>
  <c r="M617" i="12" s="1"/>
  <c r="N617" i="12" s="1"/>
  <c r="L618" i="12"/>
  <c r="M618" i="12" s="1"/>
  <c r="N618" i="12" s="1"/>
  <c r="L619" i="12"/>
  <c r="M619" i="12" s="1"/>
  <c r="N619" i="12" s="1"/>
  <c r="L620" i="12"/>
  <c r="M620" i="12" s="1"/>
  <c r="N620" i="12" s="1"/>
  <c r="L621" i="12"/>
  <c r="M621" i="12" s="1"/>
  <c r="N621" i="12" s="1"/>
  <c r="L622" i="12"/>
  <c r="M622" i="12" s="1"/>
  <c r="N622" i="12" s="1"/>
  <c r="L623" i="12"/>
  <c r="M623" i="12" s="1"/>
  <c r="N623" i="12" s="1"/>
  <c r="L624" i="12"/>
  <c r="M624" i="12" s="1"/>
  <c r="N624" i="12" s="1"/>
  <c r="L625" i="12"/>
  <c r="M625" i="12" s="1"/>
  <c r="N625" i="12" s="1"/>
  <c r="L626" i="12"/>
  <c r="M626" i="12" s="1"/>
  <c r="N626" i="12" s="1"/>
  <c r="L627" i="12"/>
  <c r="M627" i="12" s="1"/>
  <c r="N627" i="12" s="1"/>
  <c r="L628" i="12"/>
  <c r="M628" i="12" s="1"/>
  <c r="N628" i="12" s="1"/>
  <c r="L629" i="12"/>
  <c r="M629" i="12" s="1"/>
  <c r="N629" i="12" s="1"/>
  <c r="L630" i="12"/>
  <c r="M630" i="12" s="1"/>
  <c r="N630" i="12" s="1"/>
  <c r="L631" i="12"/>
  <c r="M631" i="12" s="1"/>
  <c r="N631" i="12" s="1"/>
  <c r="L632" i="12"/>
  <c r="M632" i="12" s="1"/>
  <c r="N632" i="12" s="1"/>
  <c r="L633" i="12"/>
  <c r="M633" i="12" s="1"/>
  <c r="N633" i="12" s="1"/>
  <c r="L634" i="12"/>
  <c r="M634" i="12" s="1"/>
  <c r="N634" i="12" s="1"/>
  <c r="L635" i="12"/>
  <c r="M635" i="12" s="1"/>
  <c r="N635" i="12" s="1"/>
  <c r="L636" i="12"/>
  <c r="M636" i="12" s="1"/>
  <c r="N636" i="12" s="1"/>
  <c r="L637" i="12"/>
  <c r="M637" i="12" s="1"/>
  <c r="N637" i="12" s="1"/>
  <c r="L638" i="12"/>
  <c r="M638" i="12" s="1"/>
  <c r="N638" i="12" s="1"/>
  <c r="L639" i="12"/>
  <c r="M639" i="12" s="1"/>
  <c r="N639" i="12" s="1"/>
  <c r="L640" i="12"/>
  <c r="M640" i="12" s="1"/>
  <c r="N640" i="12" s="1"/>
  <c r="L641" i="12"/>
  <c r="M641" i="12" s="1"/>
  <c r="N641" i="12" s="1"/>
  <c r="L642" i="12"/>
  <c r="M642" i="12" s="1"/>
  <c r="N642" i="12" s="1"/>
  <c r="L643" i="12"/>
  <c r="M643" i="12" s="1"/>
  <c r="N643" i="12" s="1"/>
  <c r="L644" i="12"/>
  <c r="M644" i="12" s="1"/>
  <c r="N644" i="12" s="1"/>
  <c r="L645" i="12"/>
  <c r="M645" i="12" s="1"/>
  <c r="N645" i="12" s="1"/>
  <c r="L646" i="12"/>
  <c r="M646" i="12" s="1"/>
  <c r="N646" i="12" s="1"/>
  <c r="L647" i="12"/>
  <c r="M647" i="12" s="1"/>
  <c r="N647" i="12" s="1"/>
  <c r="L648" i="12"/>
  <c r="M648" i="12" s="1"/>
  <c r="N648" i="12" s="1"/>
  <c r="L649" i="12"/>
  <c r="M649" i="12" s="1"/>
  <c r="N649" i="12" s="1"/>
  <c r="L650" i="12"/>
  <c r="M650" i="12" s="1"/>
  <c r="N650" i="12" s="1"/>
  <c r="L651" i="12"/>
  <c r="M651" i="12" s="1"/>
  <c r="N651" i="12" s="1"/>
  <c r="L652" i="12"/>
  <c r="M652" i="12" s="1"/>
  <c r="N652" i="12" s="1"/>
  <c r="L653" i="12"/>
  <c r="M653" i="12" s="1"/>
  <c r="N653" i="12" s="1"/>
  <c r="L654" i="12"/>
  <c r="M654" i="12" s="1"/>
  <c r="N654" i="12" s="1"/>
  <c r="L655" i="12"/>
  <c r="M655" i="12" s="1"/>
  <c r="N655" i="12" s="1"/>
  <c r="L656" i="12"/>
  <c r="M656" i="12" s="1"/>
  <c r="N656" i="12" s="1"/>
  <c r="L657" i="12"/>
  <c r="M657" i="12" s="1"/>
  <c r="N657" i="12" s="1"/>
  <c r="L658" i="12"/>
  <c r="M658" i="12" s="1"/>
  <c r="N658" i="12" s="1"/>
  <c r="L659" i="12"/>
  <c r="M659" i="12" s="1"/>
  <c r="N659" i="12" s="1"/>
  <c r="L660" i="12"/>
  <c r="M660" i="12" s="1"/>
  <c r="N660" i="12" s="1"/>
  <c r="L661" i="12"/>
  <c r="M661" i="12" s="1"/>
  <c r="N661" i="12" s="1"/>
  <c r="L662" i="12"/>
  <c r="M662" i="12" s="1"/>
  <c r="N662" i="12" s="1"/>
  <c r="L663" i="12"/>
  <c r="M663" i="12" s="1"/>
  <c r="N663" i="12" s="1"/>
  <c r="L664" i="12"/>
  <c r="M664" i="12" s="1"/>
  <c r="N664" i="12" s="1"/>
  <c r="L665" i="12"/>
  <c r="M665" i="12" s="1"/>
  <c r="N665" i="12" s="1"/>
  <c r="L666" i="12"/>
  <c r="M666" i="12" s="1"/>
  <c r="N666" i="12" s="1"/>
  <c r="L667" i="12"/>
  <c r="M667" i="12" s="1"/>
  <c r="N667" i="12" s="1"/>
  <c r="L668" i="12"/>
  <c r="M668" i="12" s="1"/>
  <c r="N668" i="12" s="1"/>
  <c r="L669" i="12"/>
  <c r="M669" i="12" s="1"/>
  <c r="N669" i="12" s="1"/>
  <c r="L670" i="12"/>
  <c r="M670" i="12" s="1"/>
  <c r="N670" i="12" s="1"/>
  <c r="L671" i="12"/>
  <c r="M671" i="12" s="1"/>
  <c r="N671" i="12" s="1"/>
  <c r="L672" i="12"/>
  <c r="M672" i="12" s="1"/>
  <c r="N672" i="12" s="1"/>
  <c r="L673" i="12"/>
  <c r="M673" i="12" s="1"/>
  <c r="N673" i="12" s="1"/>
  <c r="L674" i="12"/>
  <c r="M674" i="12" s="1"/>
  <c r="N674" i="12" s="1"/>
  <c r="L675" i="12"/>
  <c r="M675" i="12" s="1"/>
  <c r="N675" i="12" s="1"/>
  <c r="L676" i="12"/>
  <c r="M676" i="12" s="1"/>
  <c r="N676" i="12" s="1"/>
  <c r="L677" i="12"/>
  <c r="M677" i="12" s="1"/>
  <c r="N677" i="12" s="1"/>
  <c r="L678" i="12"/>
  <c r="M678" i="12" s="1"/>
  <c r="N678" i="12" s="1"/>
  <c r="L679" i="12"/>
  <c r="M679" i="12" s="1"/>
  <c r="N679" i="12" s="1"/>
  <c r="L680" i="12"/>
  <c r="M680" i="12" s="1"/>
  <c r="N680" i="12" s="1"/>
  <c r="L681" i="12"/>
  <c r="M681" i="12" s="1"/>
  <c r="N681" i="12" s="1"/>
  <c r="L682" i="12"/>
  <c r="M682" i="12" s="1"/>
  <c r="N682" i="12" s="1"/>
  <c r="L683" i="12"/>
  <c r="M683" i="12" s="1"/>
  <c r="N683" i="12" s="1"/>
  <c r="L684" i="12"/>
  <c r="M684" i="12" s="1"/>
  <c r="N684" i="12" s="1"/>
  <c r="L685" i="12"/>
  <c r="M685" i="12" s="1"/>
  <c r="N685" i="12" s="1"/>
  <c r="L686" i="12"/>
  <c r="M686" i="12" s="1"/>
  <c r="N686" i="12" s="1"/>
  <c r="L687" i="12"/>
  <c r="M687" i="12" s="1"/>
  <c r="N687" i="12" s="1"/>
  <c r="L688" i="12"/>
  <c r="M688" i="12" s="1"/>
  <c r="N688" i="12" s="1"/>
  <c r="L689" i="12"/>
  <c r="M689" i="12" s="1"/>
  <c r="N689" i="12" s="1"/>
  <c r="L690" i="12"/>
  <c r="M690" i="12" s="1"/>
  <c r="N690" i="12" s="1"/>
  <c r="L691" i="12"/>
  <c r="M691" i="12" s="1"/>
  <c r="N691" i="12" s="1"/>
  <c r="L692" i="12"/>
  <c r="M692" i="12" s="1"/>
  <c r="N692" i="12" s="1"/>
  <c r="L693" i="12"/>
  <c r="M693" i="12" s="1"/>
  <c r="N693" i="12" s="1"/>
  <c r="L694" i="12"/>
  <c r="M694" i="12" s="1"/>
  <c r="N694" i="12" s="1"/>
  <c r="L695" i="12"/>
  <c r="M695" i="12" s="1"/>
  <c r="N695" i="12" s="1"/>
  <c r="L696" i="12"/>
  <c r="M696" i="12" s="1"/>
  <c r="N696" i="12" s="1"/>
  <c r="L697" i="12"/>
  <c r="M697" i="12" s="1"/>
  <c r="N697" i="12" s="1"/>
  <c r="L698" i="12"/>
  <c r="M698" i="12" s="1"/>
  <c r="N698" i="12" s="1"/>
  <c r="L699" i="12"/>
  <c r="M699" i="12" s="1"/>
  <c r="N699" i="12" s="1"/>
  <c r="L700" i="12"/>
  <c r="M700" i="12" s="1"/>
  <c r="N700" i="12" s="1"/>
  <c r="L701" i="12"/>
  <c r="M701" i="12" s="1"/>
  <c r="N701" i="12" s="1"/>
  <c r="L2" i="12"/>
  <c r="M2" i="12" s="1"/>
  <c r="N2" i="12" s="1"/>
  <c r="G2" i="5"/>
  <c r="U2" i="12" l="1"/>
  <c r="V2" i="12" s="1"/>
  <c r="W2" i="12" s="1"/>
  <c r="U3" i="12"/>
  <c r="V3" i="12" s="1"/>
  <c r="W3" i="12" s="1"/>
  <c r="X3" i="12"/>
  <c r="X2" i="12"/>
  <c r="H2" i="5" l="1"/>
  <c r="I2" i="5" s="1"/>
  <c r="G3" i="5"/>
  <c r="H3" i="5" s="1"/>
  <c r="I3"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943D88-F5CB-4AC9-A4E6-7EBC688E95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E8257DB-190D-47FE-BBFD-1308D6C1F303}" name="WorksheetConnection_Devira DGA_Final Project Finance.xlsx!FinancialsTable" type="102" refreshedVersion="8" minRefreshableVersion="5">
    <extLst>
      <ext xmlns:x15="http://schemas.microsoft.com/office/spreadsheetml/2010/11/main" uri="{DE250136-89BD-433C-8126-D09CA5730AF9}">
        <x15:connection id="FinancialsTable">
          <x15:rangePr sourceName="_xlcn.WorksheetConnection_DeviraDGA_FinalProjectFinance.xlsxFinancialsTable1"/>
        </x15:connection>
      </ext>
    </extLst>
  </connection>
  <connection id="3" xr16:uid="{DC830EF9-2101-49B2-B07A-6EBD4A4687E8}" name="WorksheetConnection_Devira DGA_Final Project Finance.xlsx!SalesTable" type="102" refreshedVersion="8" minRefreshableVersion="5">
    <extLst>
      <ext xmlns:x15="http://schemas.microsoft.com/office/spreadsheetml/2010/11/main" uri="{DE250136-89BD-433C-8126-D09CA5730AF9}">
        <x15:connection id="SalesTable">
          <x15:rangePr sourceName="_xlcn.WorksheetConnection_DeviraDGA_FinalProjectFinance.xlsxSalesTable1"/>
        </x15:connection>
      </ext>
    </extLst>
  </connection>
  <connection id="4" xr16:uid="{016EB2D8-2F5A-4A6C-BA05-835B29D6A9F5}" name="WorksheetConnection_Devira DGA_Final Project Finance.xlsx!Table6" type="102" refreshedVersion="8" minRefreshableVersion="5">
    <extLst>
      <ext xmlns:x15="http://schemas.microsoft.com/office/spreadsheetml/2010/11/main" uri="{DE250136-89BD-433C-8126-D09CA5730AF9}">
        <x15:connection id="Table6">
          <x15:rangePr sourceName="_xlcn.WorksheetConnection_DeviraDGA_FinalProjectFinance.xlsxTable61"/>
        </x15:connection>
      </ext>
    </extLst>
  </connection>
</connections>
</file>

<file path=xl/sharedStrings.xml><?xml version="1.0" encoding="utf-8"?>
<sst xmlns="http://schemas.openxmlformats.org/spreadsheetml/2006/main" count="3183" uniqueCount="732">
  <si>
    <t>Order ID</t>
  </si>
  <si>
    <t>Order details</t>
  </si>
  <si>
    <t>Product name</t>
  </si>
  <si>
    <t>Discount type</t>
  </si>
  <si>
    <t>Qty sold</t>
  </si>
  <si>
    <t>Discount %</t>
  </si>
  <si>
    <t>Order date</t>
  </si>
  <si>
    <t>{"type": "buyerDetails", "info": ["origin": "Canada", "segment": "Government", "date": "1", "month": "1", "year": "2014", "units": "1618"]}</t>
  </si>
  <si>
    <t>Carretera</t>
  </si>
  <si>
    <t>{"type": "buyerDetails", "info": ["origin": "Germany", "segment": "Government", "date": "1", "month": "1", "year": "2014", "units": "1321"]}</t>
  </si>
  <si>
    <t>{"type": "buyerDetails", "info": ["origin": "France", "segment": "Midmarket", "date": "1", "month": "6", "year": "2014", "units": "2178"]}</t>
  </si>
  <si>
    <t>{"type": "buyerDetails", "info": ["origin": "Germany", "segment": "Midmarket", "date": "1", "month": "6", "year": "2014", "units": "888"]}</t>
  </si>
  <si>
    <t>{"type": "buyerDetails", "info": ["origin": "Mexico", "segment": "Midmarket", "date": "1", "month": "6", "year": "2014", "units": "2470"]}</t>
  </si>
  <si>
    <t>{"type": "buyerDetails", "info": ["origin": "Germany", "segment": "Government", "date": "1", "month": "12", "year": "2014", "units": "1513"]}</t>
  </si>
  <si>
    <t>{"type": "buyerDetails", "info": ["origin": "Germany", "segment": "Midmarket", "date": "1", "month": "3", "year": "2014", "units": "921"]}</t>
  </si>
  <si>
    <t>Montana</t>
  </si>
  <si>
    <t>{"type": "buyerDetails", "info": ["origin": "Canada", "segment": "Channel Partners", "date": "1", "month": "6", "year": "2014", "units": "2518"]}</t>
  </si>
  <si>
    <t>{"type": "buyerDetails", "info": ["origin": "France", "segment": "Government", "date": "1", "month": "6", "year": "2014", "units": "1899"]}</t>
  </si>
  <si>
    <t>{"type": "buyerDetails", "info": ["origin": "Germany", "segment": "Channel Partners", "date": "1", "month": "6", "year": "2014", "units": "1545"]}</t>
  </si>
  <si>
    <t>{"type": "buyerDetails", "info": ["origin": "Canada", "segment": "Enterprise", "date": "1", "month": "7", "year": "2014", "units": "2665"]}</t>
  </si>
  <si>
    <t>{"type": "buyerDetails", "info": ["origin": "Mexico", "segment": "Small Business", "date": "1", "month": "8", "year": "2014", "units": "958"]}</t>
  </si>
  <si>
    <t>{"type": "buyerDetails", "info": ["origin": "Germany", "segment": "Government", "date": "1", "month": "9", "year": "2014", "units": "2146"]}</t>
  </si>
  <si>
    <t>{"type": "buyerDetails", "info": ["origin": "Canada", "segment": "Enterprise", "date": "1", "month": "10", "year": "2013", "units": "345"]}</t>
  </si>
  <si>
    <t>{"type": "buyerDetails", "info": ["origin": "United States of America", "segment": "Midmarket", "date": "1", "month": "12", "year": "2014", "units": "615"]}</t>
  </si>
  <si>
    <t>{"type": "buyerDetails", "info": ["origin": "Canada", "segment": "Government", "date": "1", "month": "2", "year": "2014", "units": "292"]}</t>
  </si>
  <si>
    <t>Paseo</t>
  </si>
  <si>
    <t>{"type": "buyerDetails", "info": ["origin": "Mexico", "segment": "Midmarket", "date": "1", "month": "2", "year": "2014", "units": "974"]}</t>
  </si>
  <si>
    <t>{"type": "buyerDetails", "info": ["origin": "Germany", "segment": "Government", "date": "1", "month": "6", "year": "2014", "units": "1006"]}</t>
  </si>
  <si>
    <t>{"type": "buyerDetails", "info": ["origin": "Germany", "segment": "Channel Partners", "date": "1", "month": "7", "year": "2014", "units": "367"]}</t>
  </si>
  <si>
    <t>{"type": "buyerDetails", "info": ["origin": "Mexico", "segment": "Government", "date": "1", "month": "8", "year": "2014", "units": "883"]}</t>
  </si>
  <si>
    <t>{"type": "buyerDetails", "info": ["origin": "France", "segment": "Midmarket", "date": "1", "month": "9", "year": "2013", "units": "549"]}</t>
  </si>
  <si>
    <t>{"type": "buyerDetails", "info": ["origin": "Mexico", "segment": "Small Business", "date": "1", "month": "9", "year": "2013", "units": "788"]}</t>
  </si>
  <si>
    <t>{"type": "buyerDetails", "info": ["origin": "Mexico", "segment": "Midmarket", "date": "1", "month": "9", "year": "2014", "units": "2472"]}</t>
  </si>
  <si>
    <t>{"type": "buyerDetails", "info": ["origin": "United States of America", "segment": "Government", "date": "1", "month": "10", "year": "2014", "units": "1143"]}</t>
  </si>
  <si>
    <t>{"type": "buyerDetails", "info": ["origin": "Canada", "segment": "Government", "date": "1", "month": "11", "year": "2013", "units": "1725"]}</t>
  </si>
  <si>
    <t>{"type": "buyerDetails", "info": ["origin": "United States of America", "segment": "Channel Partners", "date": "1", "month": "11", "year": "2013", "units": "912"]}</t>
  </si>
  <si>
    <t>{"type": "buyerDetails", "info": ["origin": "Canada", "segment": "Midmarket", "date": "1", "month": "12", "year": "2013", "units": "2152"]}</t>
  </si>
  <si>
    <t>{"type": "buyerDetails", "info": ["origin": "Canada", "segment": "Government", "date": "1", "month": "12", "year": "2014", "units": "1817"]}</t>
  </si>
  <si>
    <t>{"type": "buyerDetails", "info": ["origin": "Mexico", "segment": "Government", "date": "1", "month": "1", "year": "2014", "units": "1493"]}</t>
  </si>
  <si>
    <t>Velo</t>
  </si>
  <si>
    <t>{"type": "buyerDetails", "info": ["origin": "France", "segment": "Enterprise", "date": "1", "month": "2", "year": "2014", "units": "1804"]}</t>
  </si>
  <si>
    <t>{"type": "buyerDetails", "info": ["origin": "Germany", "segment": "Channel Partners", "date": "1", "month": "3", "year": "2014", "units": "2161"]}</t>
  </si>
  <si>
    <t>{"type": "buyerDetails", "info": ["origin": "United States of America", "segment": "Enterprise", "date": "1", "month": "8", "year": "2014", "units": "2821"]}</t>
  </si>
  <si>
    <t>{"type": "buyerDetails", "info": ["origin": "Canada", "segment": "Small Business", "date": "1", "month": "2", "year": "2014", "units": "2001"]}</t>
  </si>
  <si>
    <t>VTT</t>
  </si>
  <si>
    <t>{"type": "buyerDetails", "info": ["origin": "Germany", "segment": "Channel Partners", "date": "1", "month": "4", "year": "2014", "units": "2838"]}</t>
  </si>
  <si>
    <t>{"type": "buyerDetails", "info": ["origin": "France", "segment": "Government", "date": "1", "month": "9", "year": "2013", "units": "1527"]}</t>
  </si>
  <si>
    <t>{"type": "buyerDetails", "info": ["origin": "France", "segment": "Small Business", "date": "1", "month": "9", "year": "2014", "units": "2151"]}</t>
  </si>
  <si>
    <t>{"type": "buyerDetails", "info": ["origin": "France", "segment": "Government", "date": "1", "month": "2", "year": "2014", "units": "2750"]}</t>
  </si>
  <si>
    <t>Amarilla</t>
  </si>
  <si>
    <t>{"type": "buyerDetails", "info": ["origin": "United States of America", "segment": "Channel Partners", "date": "1", "month": "4", "year": "2014", "units": "1953"]}</t>
  </si>
  <si>
    <t>{"type": "buyerDetails", "info": ["origin": "Germany", "segment": "Enterprise", "date": "1", "month": "4", "year": "2014", "units": "4219"]}</t>
  </si>
  <si>
    <t>{"type": "buyerDetails", "info": ["origin": "Germany", "segment": "Government", "date": "1", "month": "7", "year": "2014", "units": "1686"]}</t>
  </si>
  <si>
    <t>{"type": "buyerDetails", "info": ["origin": "United States of America", "segment": "Channel Partners", "date": "1", "month": "8", "year": "2014", "units": "2141"]}</t>
  </si>
  <si>
    <t>{"type": "buyerDetails", "info": ["origin": "France", "segment": "Government", "date": "1", "month": "1", "year": "2014", "units": "3945"]}</t>
  </si>
  <si>
    <t>{"type": "buyerDetails", "info": ["origin": "France", "segment": "Midmarket", "date": "1", "month": "2", "year": "2014", "units": "2296"]}</t>
  </si>
  <si>
    <t>{"type": "buyerDetails", "info": ["origin": "France", "segment": "Government", "date": "1", "month": "5", "year": "2014", "units": "1030"]}</t>
  </si>
  <si>
    <t>{"type": "buyerDetails", "info": ["origin": "France", "segment": "Government", "date": "1", "month": "11", "year": "2014", "units": "639"]}</t>
  </si>
  <si>
    <t>{"type": "buyerDetails", "info": ["origin": "Canada", "segment": "Government", "date": "1", "month": "3", "year": "2014", "units": "1326"]}</t>
  </si>
  <si>
    <t>{"type": "buyerDetails", "info": ["origin": "United States of America", "segment": "Channel Partners", "date": "1", "month": "2", "year": "2014", "units": "1858"]}</t>
  </si>
  <si>
    <t>{"type": "buyerDetails", "info": ["origin": "Mexico", "segment": "Government", "date": "1", "month": "3", "year": "2014", "units": "1210"]}</t>
  </si>
  <si>
    <t>{"type": "buyerDetails", "info": ["origin": "United States of America", "segment": "Government", "date": "1", "month": "7", "year": "2014", "units": "2529"]}</t>
  </si>
  <si>
    <t>{"type": "buyerDetails", "info": ["origin": "Canada", "segment": "Channel Partners", "date": "1", "month": "9", "year": "2014", "units": "1445"]}</t>
  </si>
  <si>
    <t>{"type": "buyerDetails", "info": ["origin": "United States of America", "segment": "Enterprise", "date": "1", "month": "9", "year": "2013", "units": "330"]}</t>
  </si>
  <si>
    <t>{"type": "buyerDetails", "info": ["origin": "France", "segment": "Channel Partners", "date": "1", "month": "9", "year": "2014", "units": "2671"]}</t>
  </si>
  <si>
    <t>{"type": "buyerDetails", "info": ["origin": "Germany", "segment": "Channel Partners", "date": "1", "month": "10", "year": "2013", "units": "766"]}</t>
  </si>
  <si>
    <t>{"type": "buyerDetails", "info": ["origin": "Mexico", "segment": "Small Business", "date": "1", "month": "10", "year": "2013", "units": "494"]}</t>
  </si>
  <si>
    <t>{"type": "buyerDetails", "info": ["origin": "Mexico", "segment": "Government", "date": "1", "month": "10", "year": "2014", "units": "1397"]}</t>
  </si>
  <si>
    <t>{"type": "buyerDetails", "info": ["origin": "France", "segment": "Government", "date": "1", "month": "12", "year": "2014", "units": "2155"]}</t>
  </si>
  <si>
    <t>{"type": "buyerDetails", "info": ["origin": "Mexico", "segment": "Midmarket", "date": "1", "month": "3", "year": "2014", "units": "2214"]}</t>
  </si>
  <si>
    <t>{"type": "buyerDetails", "info": ["origin": "United States of America", "segment": "Small Business", "date": "1", "month": "4", "year": "2014", "units": "2301"]}</t>
  </si>
  <si>
    <t>{"type": "buyerDetails", "info": ["origin": "France", "segment": "Government", "date": "1", "month": "7", "year": "2014", "units": "1375"]}</t>
  </si>
  <si>
    <t>{"type": "buyerDetails", "info": ["origin": "Canada", "segment": "Government", "date": "1", "month": "8", "year": "2014", "units": "1830"]}</t>
  </si>
  <si>
    <t>{"type": "buyerDetails", "info": ["origin": "United States of America", "segment": "Small Business", "date": "1", "month": "9", "year": "2013", "units": "2498"]}</t>
  </si>
  <si>
    <t>{"type": "buyerDetails", "info": ["origin": "United States of America", "segment": "Enterprise", "date": "1", "month": "10", "year": "2013", "units": "663"]}</t>
  </si>
  <si>
    <t>{"type": "buyerDetails", "info": ["origin": "United States of America", "segment": "Midmarket", "date": "1", "month": "2", "year": "2014", "units": "1514"]}</t>
  </si>
  <si>
    <t>{"type": "buyerDetails", "info": ["origin": "United States of America", "segment": "Government", "date": "1", "month": "4", "year": "2014", "units": "4492"]}</t>
  </si>
  <si>
    <t>{"type": "buyerDetails", "info": ["origin": "United States of America", "segment": "Enterprise", "date": "1", "month": "6", "year": "2014", "units": "727"]}</t>
  </si>
  <si>
    <t>{"type": "buyerDetails", "info": ["origin": "France", "segment": "Enterprise", "date": "1", "month": "6", "year": "2014", "units": "787"]}</t>
  </si>
  <si>
    <t>{"type": "buyerDetails", "info": ["origin": "Mexico", "segment": "Enterprise", "date": "1", "month": "7", "year": "2014", "units": "1823"]}</t>
  </si>
  <si>
    <t>{"type": "buyerDetails", "info": ["origin": "Germany", "segment": "Midmarket", "date": "1", "month": "9", "year": "2014", "units": "747"]}</t>
  </si>
  <si>
    <t>{"type": "buyerDetails", "info": ["origin": "United States of America", "segment": "Small Business", "date": "1", "month": "11", "year": "2014", "units": "2905"]}</t>
  </si>
  <si>
    <t>{"type": "buyerDetails", "info": ["origin": "France", "segment": "Government", "date": "1", "month": "4", "year": "2014", "units": "3864"]}</t>
  </si>
  <si>
    <t>{"type": "buyerDetails", "info": ["origin": "Mexico", "segment": "Government", "date": "1", "month": "5", "year": "2014", "units": "362"]}</t>
  </si>
  <si>
    <t>{"type": "buyerDetails", "info": ["origin": "Canada", "segment": "Enterprise", "date": "1", "month": "8", "year": "2014", "units": "923"]}</t>
  </si>
  <si>
    <t>{"type": "buyerDetails", "info": ["origin": "Canada", "segment": "Government", "date": "1", "month": "11", "year": "2013", "units": "2092"]}</t>
  </si>
  <si>
    <t>{"type": "buyerDetails", "info": ["origin": "Germany", "segment": "Government", "date": "1", "month": "3", "year": "2014", "units": "263"]}</t>
  </si>
  <si>
    <t>{"type": "buyerDetails", "info": ["origin": "Canada", "segment": "Government", "date": "1", "month": "4", "year": "2014", "units": "943"]}</t>
  </si>
  <si>
    <t>{"type": "buyerDetails", "info": ["origin": "Germany", "segment": "Small Business", "date": "1", "month": "9", "year": "2014", "units": "986"]}</t>
  </si>
  <si>
    <t>{"type": "buyerDetails", "info": ["origin": "France", "segment": "Enterprise", "date": "1", "month": "11", "year": "2014", "units": "1744"]}</t>
  </si>
  <si>
    <t>{"type": "buyerDetails", "info": ["origin": "United States of America", "segment": "Channel Partners", "date": "1", "month": "9", "year": "2013", "units": "1989"]}</t>
  </si>
  <si>
    <t>{"type": "buyerDetails", "info": ["origin": "France", "segment": "Midmarket", "date": "1", "month": "11", "year": "2013", "units": "321"]}</t>
  </si>
  <si>
    <t>{"type": "buyerDetails", "info": ["origin": "Canada", "segment": "Enterprise", "date": "1", "month": "4", "year": "2014", "units": "742"]}</t>
  </si>
  <si>
    <t>{"type": "buyerDetails", "info": ["origin": "Canada", "segment": "Channel Partners", "date": "1", "month": "10", "year": "2014", "units": "1295"]}</t>
  </si>
  <si>
    <t>{"type": "buyerDetails", "info": ["origin": "Germany", "segment": "Small Business", "date": "1", "month": "10", "year": "2013", "units": "214"]}</t>
  </si>
  <si>
    <t>{"type": "buyerDetails", "info": ["origin": "France", "segment": "Government", "date": "1", "month": "11", "year": "2013", "units": "2145"]}</t>
  </si>
  <si>
    <t>{"type": "buyerDetails", "info": ["origin": "Canada", "segment": "Government", "date": "1", "month": "12", "year": "2014", "units": "2852"]}</t>
  </si>
  <si>
    <t>{"type": "buyerDetails", "info": ["origin": "United States of America", "segment": "Channel Partners", "date": "1", "month": "6", "year": "2014", "units": "1142"]}</t>
  </si>
  <si>
    <t>{"type": "buyerDetails", "info": ["origin": "United States of America", "segment": "Government", "date": "1", "month": "10", "year": "2014", "units": "1566"]}</t>
  </si>
  <si>
    <t>{"type": "buyerDetails", "info": ["origin": "Mexico", "segment": "Channel Partners", "date": "1", "month": "11", "year": "2014", "units": "690"]}</t>
  </si>
  <si>
    <t>{"type": "buyerDetails", "info": ["origin": "Mexico", "segment": "Enterprise", "date": "1", "month": "11", "year": "2013", "units": "1660"]}</t>
  </si>
  <si>
    <t>{"type": "buyerDetails", "info": ["origin": "Canada", "segment": "Midmarket", "date": "1", "month": "2", "year": "2014", "units": "2363"]}</t>
  </si>
  <si>
    <t>{"type": "buyerDetails", "info": ["origin": "France", "segment": "Small Business", "date": "1", "month": "5", "year": "2014", "units": "918"]}</t>
  </si>
  <si>
    <t>{"type": "buyerDetails", "info": ["origin": "Germany", "segment": "Small Business", "date": "1", "month": "5", "year": "2014", "units": "1728"]}</t>
  </si>
  <si>
    <t>{"type": "buyerDetails", "info": ["origin": "Mexico", "segment": "Enterprise", "date": "1", "month": "6", "year": "2014", "units": "662"]}</t>
  </si>
  <si>
    <t>{"type": "buyerDetails", "info": ["origin": "Germany", "segment": "Enterprise", "date": "1", "month": "10", "year": "2013", "units": "809"]}</t>
  </si>
  <si>
    <t>{"type": "buyerDetails", "info": ["origin": "Mexico", "segment": "Enterprise", "date": "1", "month": "10", "year": "2013", "units": "2145"]}</t>
  </si>
  <si>
    <t>{"type": "buyerDetails", "info": ["origin": "France", "segment": "Channel Partners", "date": "1", "month": "11", "year": "2013", "units": "1785"]}</t>
  </si>
  <si>
    <t>{"type": "buyerDetails", "info": ["origin": "Canada", "segment": "Small Business", "date": "1", "month": "12", "year": "2014", "units": "1916"]}</t>
  </si>
  <si>
    <t>{"type": "buyerDetails", "info": ["origin": "Canada", "segment": "Enterprise", "date": "1", "month": "12", "year": "2014", "units": "2729"]}</t>
  </si>
  <si>
    <t>{"type": "buyerDetails", "info": ["origin": "United States of America", "segment": "Midmarket", "date": "1", "month": "12", "year": "2013", "units": "1925"]}</t>
  </si>
  <si>
    <t>{"type": "buyerDetails", "info": ["origin": "United States of America", "segment": "Government", "date": "1", "month": "12", "year": "2013", "units": "2013"]}</t>
  </si>
  <si>
    <t>{"type": "buyerDetails", "info": ["origin": "France", "segment": "Channel Partners", "date": "1", "month": "12", "year": "2014", "units": "1055"]}</t>
  </si>
  <si>
    <t>{"type": "buyerDetails", "info": ["origin": "Mexico", "segment": "Channel Partners", "date": "1", "month": "12", "year": "2014", "units": "1084"]}</t>
  </si>
  <si>
    <t>{"type": "buyerDetails", "info": ["origin": "Germany", "segment": "Government", "date": "1", "month": "10", "year": "2013", "units": "2966"]}</t>
  </si>
  <si>
    <t>{"type": "buyerDetails", "info": ["origin": "Germany", "segment": "Government", "date": "1", "month": "10", "year": "2014", "units": "2877"]}</t>
  </si>
  <si>
    <t>{"type": "buyerDetails", "info": ["origin": "Mexico", "segment": "Government", "date": "1", "month": "12", "year": "2013", "units": "544"]}</t>
  </si>
  <si>
    <t>{"type": "buyerDetails", "info": ["origin": "United States of America", "segment": "Government", "date": "1", "month": "12", "year": "2013", "units": "266"]}</t>
  </si>
  <si>
    <t>{"type": "buyerDetails", "info": ["origin": "Mexico", "segment": "Government", "date": "1", "month": "12", "year": "2013", "units": "1940"]}</t>
  </si>
  <si>
    <t>{"type": "buyerDetails", "info": ["origin": "Germany", "segment": "Small Business", "date": "1", "month": "3", "year": "2014", "units": "259"]}</t>
  </si>
  <si>
    <t>{"type": "buyerDetails", "info": ["origin": "Mexico", "segment": "Small Business", "date": "1", "month": "3", "year": "2014", "units": "1101"]}</t>
  </si>
  <si>
    <t>{"type": "buyerDetails", "info": ["origin": "Germany", "segment": "Enterprise", "date": "1", "month": "5", "year": "2014", "units": "2276"]}</t>
  </si>
  <si>
    <t>{"type": "buyerDetails", "info": ["origin": "United States of America", "segment": "Government", "date": "1", "month": "11", "year": "2014", "units": "1236"]}</t>
  </si>
  <si>
    <t>{"type": "buyerDetails", "info": ["origin": "France", "segment": "Government", "date": "1", "month": "11", "year": "2014", "units": "941"]}</t>
  </si>
  <si>
    <t>{"type": "buyerDetails", "info": ["origin": "France", "segment": "Enterprise", "date": "1", "month": "4", "year": "2014", "units": "4243"]}</t>
  </si>
  <si>
    <t>{"type": "buyerDetails", "info": ["origin": "Germany", "segment": "Government", "date": "1", "month": "4", "year": "2014", "units": "2580"]}</t>
  </si>
  <si>
    <t>{"type": "buyerDetails", "info": ["origin": "Germany", "segment": "Small Business", "date": "1", "month": "6", "year": "2014", "units": "689"]}</t>
  </si>
  <si>
    <t>{"type": "buyerDetails", "info": ["origin": "United States of America", "segment": "Channel Partners", "date": "1", "month": "9", "year": "2014", "units": "1947"]}</t>
  </si>
  <si>
    <t>{"type": "buyerDetails", "info": ["origin": "Canada", "segment": "Channel Partners", "date": "1", "month": "12", "year": "2013", "units": "908"]}</t>
  </si>
  <si>
    <t>{"type": "buyerDetails", "info": ["origin": "Germany", "segment": "Government", "date": "1", "month": "2", "year": "2014", "units": "1958"]}</t>
  </si>
  <si>
    <t>{"type": "buyerDetails", "info": ["origin": "France", "segment": "Channel Partners", "date": "1", "month": "6", "year": "2014", "units": "1901"]}</t>
  </si>
  <si>
    <t>{"type": "buyerDetails", "info": ["origin": "France", "segment": "Government", "date": "1", "month": "9", "year": "2014", "units": "544"]}</t>
  </si>
  <si>
    <t>{"type": "buyerDetails", "info": ["origin": "Germany", "segment": "Government", "date": "1", "month": "9", "year": "2013", "units": "1797"]}</t>
  </si>
  <si>
    <t>{"type": "buyerDetails", "info": ["origin": "France", "segment": "Enterprise", "date": "1", "month": "12", "year": "2014", "units": "1287"]}</t>
  </si>
  <si>
    <t>{"type": "buyerDetails", "info": ["origin": "Germany", "segment": "Enterprise", "date": "1", "month": "12", "year": "2014", "units": "1706"]}</t>
  </si>
  <si>
    <t>{"type": "buyerDetails", "info": ["origin": "France", "segment": "Small Business", "date": "1", "month": "1", "year": "2014", "units": "2434"]}</t>
  </si>
  <si>
    <t>{"type": "buyerDetails", "info": ["origin": "Canada", "segment": "Enterprise", "date": "1", "month": "3", "year": "2014", "units": "1774"]}</t>
  </si>
  <si>
    <t>{"type": "buyerDetails", "info": ["origin": "Germany", "segment": "Enterprise", "date": "1", "month": "6", "year": "2014", "units": "1570"]}</t>
  </si>
  <si>
    <t>{"type": "buyerDetails", "info": ["origin": "United States of America", "segment": "Channel Partners", "date": "1", "month": "7", "year": "2014", "units": "1369"]}</t>
  </si>
  <si>
    <t>{"type": "buyerDetails", "info": ["origin": "Canada", "segment": "Enterprise", "date": "1", "month": "10", "year": "2014", "units": "2009"]}</t>
  </si>
  <si>
    <t>{"type": "buyerDetails", "info": ["origin": "Germany", "segment": "Midmarket", "date": "1", "month": "10", "year": "2013", "units": "1945"]}</t>
  </si>
  <si>
    <t>{"type": "buyerDetails", "info": ["origin": "United States of America", "segment": "Small Business", "date": "1", "month": "2", "year": "2014", "units": "2844"]}</t>
  </si>
  <si>
    <t>{"type": "buyerDetails", "info": ["origin": "Mexico", "segment": "Channel Partners", "date": "1", "month": "4", "year": "2014", "units": "1916"]}</t>
  </si>
  <si>
    <t>{"type": "buyerDetails", "info": ["origin": "Canada", "segment": "Small Business", "date": "1", "month": "8", "year": "2014", "units": "1874"]}</t>
  </si>
  <si>
    <t>{"type": "buyerDetails", "info": ["origin": "Mexico", "segment": "Government", "date": "1", "month": "8", "year": "2014", "units": "1642"]}</t>
  </si>
  <si>
    <t>{"type": "buyerDetails", "info": ["origin": "Canada", "segment": "Government", "date": "1", "month": "5", "year": "2014", "units": "831"]}</t>
  </si>
  <si>
    <t>{"type": "buyerDetails", "info": ["origin": "Mexico", "segment": "Government", "date": "1", "month": "9", "year": "2013", "units": "1760"]}</t>
  </si>
  <si>
    <t>{"type": "buyerDetails", "info": ["origin": "Canada", "segment": "Government", "date": "1", "month": "4", "year": "2014", "units": "3850"]}</t>
  </si>
  <si>
    <t>{"type": "buyerDetails", "info": ["origin": "Germany", "segment": "Channel Partners", "date": "1", "month": "1", "year": "2014", "units": "2479"]}</t>
  </si>
  <si>
    <t>{"type": "buyerDetails", "info": ["origin": "Mexico", "segment": "Midmarket", "date": "1", "month": "10", "year": "2014", "units": "2031"]}</t>
  </si>
  <si>
    <t>{"type": "buyerDetails", "info": ["origin": "France", "segment": "Midmarket", "date": "1", "month": "12", "year": "2013", "units": "2261"]}</t>
  </si>
  <si>
    <t>{"type": "buyerDetails", "info": ["origin": "United States of America", "segment": "Government", "date": "1", "month": "9", "year": "2013", "units": "736"]}</t>
  </si>
  <si>
    <t>{"type": "buyerDetails", "info": ["origin": "Canada", "segment": "Government", "date": "1", "month": "10", "year": "2013", "units": "2851"]}</t>
  </si>
  <si>
    <t>{"type": "buyerDetails", "info": ["origin": "Germany", "segment": "Small Business", "date": "1", "month": "10", "year": "2014", "units": "2021"]}</t>
  </si>
  <si>
    <t>{"type": "buyerDetails", "info": ["origin": "United States of America", "segment": "Government", "date": "1", "month": "12", "year": "2014", "units": "274"]}</t>
  </si>
  <si>
    <t>{"type": "buyerDetails", "info": ["origin": "Canada", "segment": "Midmarket", "date": "1", "month": "3", "year": "2014", "units": "1967"]}</t>
  </si>
  <si>
    <t>{"type": "buyerDetails", "info": ["origin": "Germany", "segment": "Small Business", "date": "1", "month": "8", "year": "2014", "units": "1859"]}</t>
  </si>
  <si>
    <t>{"type": "buyerDetails", "info": ["origin": "Mexico", "segment": "Enterprise", "date": "1", "month": "12", "year": "2014", "units": "1138"]}</t>
  </si>
  <si>
    <t>{"type": "buyerDetails", "info": ["origin": "Canada", "segment": "Government", "date": "1", "month": "1", "year": "2014", "units": "4251"]}</t>
  </si>
  <si>
    <t>{"type": "buyerDetails", "info": ["origin": "Germany", "segment": "Enterprise", "date": "1", "month": "3", "year": "2014", "units": "795"]}</t>
  </si>
  <si>
    <t>{"type": "buyerDetails", "info": ["origin": "Germany", "segment": "Small Business", "date": "1", "month": "4", "year": "2014", "units": "1414"]}</t>
  </si>
  <si>
    <t>{"type": "buyerDetails", "info": ["origin": "United States of America", "segment": "Small Business", "date": "1", "month": "5", "year": "2014", "units": "2918"]}</t>
  </si>
  <si>
    <t>{"type": "buyerDetails", "info": ["origin": "United States of America", "segment": "Government", "date": "1", "month": "7", "year": "2014", "units": "3450"]}</t>
  </si>
  <si>
    <t>{"type": "buyerDetails", "info": ["origin": "France", "segment": "Enterprise", "date": "1", "month": "7", "year": "2014", "units": "2988"]}</t>
  </si>
  <si>
    <t>{"type": "buyerDetails", "info": ["origin": "Canada", "segment": "Midmarket", "date": "1", "month": "9", "year": "2014", "units": "218"]}</t>
  </si>
  <si>
    <t>{"type": "buyerDetails", "info": ["origin": "Canada", "segment": "Government", "date": "1", "month": "9", "year": "2014", "units": "2074"]}</t>
  </si>
  <si>
    <t>{"type": "buyerDetails", "info": ["origin": "United States of America", "segment": "Government", "date": "1", "month": "9", "year": "2014", "units": "1056"]}</t>
  </si>
  <si>
    <t>{"type": "buyerDetails", "info": ["origin": "United States of America", "segment": "Midmarket", "date": "1", "month": "10", "year": "2013", "units": "671"]}</t>
  </si>
  <si>
    <t>{"type": "buyerDetails", "info": ["origin": "Mexico", "segment": "Midmarket", "date": "1", "month": "10", "year": "2013", "units": "1514"]}</t>
  </si>
  <si>
    <t>{"type": "buyerDetails", "info": ["origin": "United States of America", "segment": "Channel Partners", "date": "1", "month": "3", "year": "2014", "units": "1465"]}</t>
  </si>
  <si>
    <t>{"type": "buyerDetails", "info": ["origin": "Canada", "segment": "Government", "date": "1", "month": "9", "year": "2013", "units": "2646"]}</t>
  </si>
  <si>
    <t>{"type": "buyerDetails", "info": ["origin": "France", "segment": "Government", "date": "1", "month": "10", "year": "2014", "units": "2177"]}</t>
  </si>
  <si>
    <t>{"type": "buyerDetails", "info": ["origin": "France", "segment": "Channel Partners", "date": "1", "month": "5", "year": "2014", "units": "866"]}</t>
  </si>
  <si>
    <t>{"type": "buyerDetails", "info": ["origin": "United States of America", "segment": "Government", "date": "1", "month": "9", "year": "2013", "units": "349"]}</t>
  </si>
  <si>
    <t>{"type": "buyerDetails", "info": ["origin": "Mexico", "segment": "Government", "date": "1", "month": "2", "year": "2014", "units": "1865"]}</t>
  </si>
  <si>
    <t>{"type": "buyerDetails", "info": ["origin": "Mexico", "segment": "Enterprise", "date": "1", "month": "4", "year": "2014", "units": "1074"]}</t>
  </si>
  <si>
    <t>{"type": "buyerDetails", "info": ["origin": "Germany", "segment": "Government", "date": "1", "month": "9", "year": "2014", "units": "1907"]}</t>
  </si>
  <si>
    <t>{"type": "buyerDetails", "info": ["origin": "Canada", "segment": "Government", "date": "1", "month": "12", "year": "2013", "units": "1778"]}</t>
  </si>
  <si>
    <t>{"type": "buyerDetails", "info": ["origin": "Germany", "segment": "Government", "date": "1", "month": "10", "year": "2013", "units": "1159"]}</t>
  </si>
  <si>
    <t>{"type": "buyerDetails", "info": ["origin": "Germany", "segment": "Government", "date": "1", "month": "1", "year": "2014", "units": "1372"]}</t>
  </si>
  <si>
    <t>{"type": "buyerDetails", "info": ["origin": "Canada", "segment": "Government", "date": "1", "month": "9", "year": "2013", "units": "2349"]}</t>
  </si>
  <si>
    <t>{"type": "buyerDetails", "info": ["origin": "Mexico", "segment": "Government", "date": "1", "month": "10", "year": "2014", "units": "2689"]}</t>
  </si>
  <si>
    <t>{"type": "buyerDetails", "info": ["origin": "Canada", "segment": "Channel Partners", "date": "1", "month": "12", "year": "2014", "units": "2431"]}</t>
  </si>
  <si>
    <t>{"type": "buyerDetails", "info": ["origin": "Mexico", "segment": "Government", "date": "1", "month": "7", "year": "2014", "units": "1683"]}</t>
  </si>
  <si>
    <t>{"type": "buyerDetails", "info": ["origin": "Mexico", "segment": "Channel Partners", "date": "1", "month": "8", "year": "2014", "units": "1123"]}</t>
  </si>
  <si>
    <t>{"type": "buyerDetails", "info": ["origin": "France", "segment": "Channel Partners", "date": "1", "month": "2", "year": "2014", "units": "1865"]}</t>
  </si>
  <si>
    <t>{"type": "buyerDetails", "info": ["origin": "Germany", "segment": "Channel Partners", "date": "1", "month": "2", "year": "2014", "units": "1116"]}</t>
  </si>
  <si>
    <t>{"type": "buyerDetails", "info": ["origin": "France", "segment": "Government", "date": "1", "month": "5", "year": "2014", "units": "1563"]}</t>
  </si>
  <si>
    <t>{"type": "buyerDetails", "info": ["origin": "United States of America", "segment": "Small Business", "date": "1", "month": "6", "year": "2014", "units": "991"]}</t>
  </si>
  <si>
    <t>{"type": "buyerDetails", "info": ["origin": "Germany", "segment": "Government", "date": "1", "month": "11", "year": "2013", "units": "1016"]}</t>
  </si>
  <si>
    <t>{"type": "buyerDetails", "info": ["origin": "Mexico", "segment": "Midmarket", "date": "1", "month": "11", "year": "2014", "units": "2791"]}</t>
  </si>
  <si>
    <t>{"type": "buyerDetails", "info": ["origin": "United States of America", "segment": "Government", "date": "1", "month": "12", "year": "2014", "units": "570"]}</t>
  </si>
  <si>
    <t>{"type": "buyerDetails", "info": ["origin": "France", "segment": "Government", "date": "1", "month": "12", "year": "2014", "units": "2487"]}</t>
  </si>
  <si>
    <t>{"type": "buyerDetails", "info": ["origin": "France", "segment": "Government", "date": "1", "month": "1", "year": "2014", "units": "1384"]}</t>
  </si>
  <si>
    <t>{"type": "buyerDetails", "info": ["origin": "United States of America", "segment": "Enterprise", "date": "1", "month": "7", "year": "2014", "units": "3627"]}</t>
  </si>
  <si>
    <t>{"type": "buyerDetails", "info": ["origin": "Mexico", "segment": "Government", "date": "1", "month": "9", "year": "2013", "units": "720"]}</t>
  </si>
  <si>
    <t>{"type": "buyerDetails", "info": ["origin": "Germany", "segment": "Channel Partners", "date": "1", "month": "11", "year": "2014", "units": "2342"]}</t>
  </si>
  <si>
    <t>{"type": "buyerDetails", "info": ["origin": "Mexico", "segment": "Small Business", "date": "1", "month": "12", "year": "2013", "units": "1100"]}</t>
  </si>
  <si>
    <t>{"type": "buyerDetails", "info": ["origin": "France", "segment": "Government", "date": "1", "month": "2", "year": "2014", "units": "1303"]}</t>
  </si>
  <si>
    <t>{"type": "buyerDetails", "info": ["origin": "United States of America", "segment": "Enterprise", "date": "1", "month": "3", "year": "2014", "units": "2992"]}</t>
  </si>
  <si>
    <t>{"type": "buyerDetails", "info": ["origin": "France", "segment": "Enterprise", "date": "1", "month": "3", "year": "2014", "units": "2385"]}</t>
  </si>
  <si>
    <t>{"type": "buyerDetails", "info": ["origin": "Mexico", "segment": "Small Business", "date": "1", "month": "4", "year": "2014", "units": "1607"]}</t>
  </si>
  <si>
    <t>{"type": "buyerDetails", "info": ["origin": "United States of America", "segment": "Government", "date": "1", "month": "5", "year": "2014", "units": "2327"]}</t>
  </si>
  <si>
    <t>{"type": "buyerDetails", "info": ["origin": "United States of America", "segment": "Government", "date": "1", "month": "6", "year": "2014", "units": "602"]}</t>
  </si>
  <si>
    <t>{"type": "buyerDetails", "info": ["origin": "France", "segment": "Midmarket", "date": "1", "month": "9", "year": "2014", "units": "2620"]}</t>
  </si>
  <si>
    <t>{"type": "buyerDetails", "info": ["origin": "Canada", "segment": "Government", "date": "1", "month": "10", "year": "2013", "units": "1228"]}</t>
  </si>
  <si>
    <t>{"type": "buyerDetails", "info": ["origin": "Canada", "segment": "Government", "date": "1", "month": "10", "year": "2013", "units": "1389"]}</t>
  </si>
  <si>
    <t>{"type": "buyerDetails", "info": ["origin": "United States of America", "segment": "Enterprise", "date": "1", "month": "10", "year": "2014", "units": "861"]}</t>
  </si>
  <si>
    <t>{"type": "buyerDetails", "info": ["origin": "France", "segment": "Enterprise", "date": "1", "month": "10", "year": "2013", "units": "704"]}</t>
  </si>
  <si>
    <t>{"type": "buyerDetails", "info": ["origin": "Canada", "segment": "Government", "date": "1", "month": "12", "year": "2013", "units": "1802"]}</t>
  </si>
  <si>
    <t>{"type": "buyerDetails", "info": ["origin": "United States of America", "segment": "Government", "date": "1", "month": "12", "year": "2014", "units": "2663"]}</t>
  </si>
  <si>
    <t>{"type": "buyerDetails", "info": ["origin": "France", "segment": "Government", "date": "1", "month": "12", "year": "2013", "units": "2136"]}</t>
  </si>
  <si>
    <t>{"type": "buyerDetails", "info": ["origin": "Germany", "segment": "Midmarket", "date": "1", "month": "12", "year": "2013", "units": "2116"]}</t>
  </si>
  <si>
    <t>{"type": "buyerDetails", "info": ["origin": "United States of America", "segment": "Midmarket", "date": "1", "month": "1", "year": "2014", "units": "555"]}</t>
  </si>
  <si>
    <t>{"type": "buyerDetails", "info": ["origin": "Mexico", "segment": "Midmarket", "date": "1", "month": "1", "year": "2014", "units": "2861"]}</t>
  </si>
  <si>
    <t>{"type": "buyerDetails", "info": ["origin": "Germany", "segment": "Enterprise", "date": "1", "month": "2", "year": "2014", "units": "807"]}</t>
  </si>
  <si>
    <t>{"type": "buyerDetails", "info": ["origin": "United States of America", "segment": "Government", "date": "1", "month": "8", "year": "2014", "units": "2832"]}</t>
  </si>
  <si>
    <t>{"type": "buyerDetails", "info": ["origin": "France", "segment": "Government", "date": "1", "month": "8", "year": "2014", "units": "1579"]}</t>
  </si>
  <si>
    <t>{"type": "buyerDetails", "info": ["origin": "France", "segment": "Government", "date": "1", "month": "12", "year": "2013", "units": "1033"]}</t>
  </si>
  <si>
    <t>{"type": "buyerDetails", "info": ["origin": "Germany", "segment": "Small Business", "date": "1", "month": "12", "year": "2014", "units": "1250"]}</t>
  </si>
  <si>
    <t>{"type": "buyerDetails", "info": ["origin": "United States of America", "segment": "Government", "date": "1", "month": "11", "year": "2013", "units": "1265"]}</t>
  </si>
  <si>
    <t>{"type": "buyerDetails", "info": ["origin": "Germany", "segment": "Government", "date": "1", "month": "11", "year": "2013", "units": "2297"]}</t>
  </si>
  <si>
    <t>{"type": "buyerDetails", "info": ["origin": "Germany", "segment": "Government", "date": "1", "month": "2", "year": "2014", "units": "1350"]}</t>
  </si>
  <si>
    <t>{"type": "buyerDetails", "info": ["origin": "Canada", "segment": "Government", "date": "1", "month": "8", "year": "2014", "units": "552"]}</t>
  </si>
  <si>
    <t>{"type": "buyerDetails", "info": ["origin": "France", "segment": "Midmarket", "date": "1", "month": "4", "year": "2014", "units": "3801"]}</t>
  </si>
  <si>
    <t>{"type": "buyerDetails", "info": ["origin": "United States of America", "segment": "Government", "date": "1", "month": "1", "year": "2014", "units": "1117"]}</t>
  </si>
  <si>
    <t>{"type": "buyerDetails", "info": ["origin": "Canada", "segment": "Midmarket", "date": "1", "month": "6", "year": "2014", "units": "2844"]}</t>
  </si>
  <si>
    <t>{"type": "buyerDetails", "info": ["origin": "Mexico", "segment": "Channel Partners", "date": "1", "month": "9", "year": "2014", "units": "562"]}</t>
  </si>
  <si>
    <t>{"type": "buyerDetails", "info": ["origin": "Canada", "segment": "Channel Partners", "date": "1", "month": "10", "year": "2013", "units": "2299"]}</t>
  </si>
  <si>
    <t>{"type": "buyerDetails", "info": ["origin": "United States of America", "segment": "Midmarket", "date": "1", "month": "11", "year": "2014", "units": "2030"]}</t>
  </si>
  <si>
    <t>{"type": "buyerDetails", "info": ["origin": "United States of America", "segment": "Government", "date": "1", "month": "11", "year": "2013", "units": "263"]}</t>
  </si>
  <si>
    <t>{"type": "buyerDetails", "info": ["origin": "Germany", "segment": "Enterprise", "date": "1", "month": "12", "year": "2013", "units": "887"]}</t>
  </si>
  <si>
    <t>{"type": "buyerDetails", "info": ["origin": "Mexico", "segment": "Government", "date": "1", "month": "4", "year": "2014", "units": "980"]}</t>
  </si>
  <si>
    <t>{"type": "buyerDetails", "info": ["origin": "Germany", "segment": "Government", "date": "1", "month": "5", "year": "2014", "units": "1460"]}</t>
  </si>
  <si>
    <t>{"type": "buyerDetails", "info": ["origin": "France", "segment": "Government", "date": "1", "month": "10", "year": "2013", "units": "1403"]}</t>
  </si>
  <si>
    <t>{"type": "buyerDetails", "info": ["origin": "United States of America", "segment": "Channel Partners", "date": "1", "month": "11", "year": "2014", "units": "2723"]}</t>
  </si>
  <si>
    <t>{"type": "buyerDetails", "info": ["origin": "France", "segment": "Government", "date": "1", "month": "6", "year": "2014", "units": "1496"]}</t>
  </si>
  <si>
    <t>{"type": "buyerDetails", "info": ["origin": "United States of America", "segment": "Government", "date": "1", "month": "10", "year": "2013", "units": "727"]}</t>
  </si>
  <si>
    <t>{"type": "buyerDetails", "info": ["origin": "Canada", "segment": "Enterprise", "date": "1", "month": "2", "year": "2014", "units": "952"]}</t>
  </si>
  <si>
    <t>{"type": "buyerDetails", "info": ["origin": "United States of America", "segment": "Enterprise", "date": "1", "month": "2", "year": "2014", "units": "2755"]}</t>
  </si>
  <si>
    <t>{"type": "buyerDetails", "info": ["origin": "Germany", "segment": "Midmarket", "date": "1", "month": "5", "year": "2014", "units": "1530"]}</t>
  </si>
  <si>
    <t>{"type": "buyerDetails", "info": ["origin": "Mexico", "segment": "Government", "date": "1", "month": "6", "year": "2014", "units": "1498"]}</t>
  </si>
  <si>
    <t>{"type": "buyerDetails", "info": ["origin": "France", "segment": "Small Business", "date": "1", "month": "10", "year": "2013", "units": "1221"]}</t>
  </si>
  <si>
    <t>{"type": "buyerDetails", "info": ["origin": "France", "segment": "Government", "date": "1", "month": "10", "year": "2013", "units": "2076"]}</t>
  </si>
  <si>
    <t>{"type": "buyerDetails", "info": ["origin": "Mexico", "segment": "Government", "date": "1", "month": "11", "year": "2013", "units": "1123"]}</t>
  </si>
  <si>
    <t>{"type": "buyerDetails", "info": ["origin": "Canada", "segment": "Small Business", "date": "1", "month": "12", "year": "2013", "units": "2436"]}</t>
  </si>
  <si>
    <t>{"type": "buyerDetails", "info": ["origin": "France", "segment": "Enterprise", "date": "1", "month": "1", "year": "2014", "units": "1987"]}</t>
  </si>
  <si>
    <t>{"type": "buyerDetails", "info": ["origin": "Mexico", "segment": "Government", "date": "1", "month": "9", "year": "2014", "units": "1679"]}</t>
  </si>
  <si>
    <t>{"type": "buyerDetails", "info": ["origin": "France", "segment": "Government", "date": "1", "month": "10", "year": "2013", "units": "1757"]}</t>
  </si>
  <si>
    <t>{"type": "buyerDetails", "info": ["origin": "United States of America", "segment": "Midmarket", "date": "1", "month": "8", "year": "2014", "units": "2198"]}</t>
  </si>
  <si>
    <t>{"type": "buyerDetails", "info": ["origin": "Germany", "segment": "Midmarket", "date": "1", "month": "8", "year": "2014", "units": "1743"]}</t>
  </si>
  <si>
    <t>{"type": "buyerDetails", "info": ["origin": "United States of America", "segment": "Midmarket", "date": "1", "month": "10", "year": "2014", "units": "1153"]}</t>
  </si>
  <si>
    <t>{"type": "buyerDetails", "info": ["origin": "Germany", "segment": "Government", "date": "1", "month": "8", "year": "2014", "units": "1001"]}</t>
  </si>
  <si>
    <t>{"type": "buyerDetails", "info": ["origin": "Mexico", "segment": "Government", "date": "1", "month": "11", "year": "2014", "units": "1333"]}</t>
  </si>
  <si>
    <t>{"type": "buyerDetails", "info": ["origin": "Mexico", "segment": "Channel Partners", "date": "1", "month": "2", "year": "2014", "units": "727"]}</t>
  </si>
  <si>
    <t>{"type": "buyerDetails", "info": ["origin": "Canada", "segment": "Channel Partners", "date": "1", "month": "8", "year": "2014", "units": "1884"]}</t>
  </si>
  <si>
    <t>{"type": "buyerDetails", "info": ["origin": "Mexico", "segment": "Government", "date": "1", "month": "9", "year": "2013", "units": "1834"]}</t>
  </si>
  <si>
    <t>{"type": "buyerDetails", "info": ["origin": "Mexico", "segment": "Channel Partners", "date": "1", "month": "1", "year": "2014", "units": "2340"]}</t>
  </si>
  <si>
    <t>{"type": "buyerDetails", "info": ["origin": "France", "segment": "Channel Partners", "date": "1", "month": "11", "year": "2014", "units": "2342"]}</t>
  </si>
  <si>
    <t>{"type": "buyerDetails", "info": ["origin": "France", "segment": "Government", "date": "1", "month": "9", "year": "2013", "units": "1031"]}</t>
  </si>
  <si>
    <t>{"type": "buyerDetails", "info": ["origin": "Canada", "segment": "Midmarket", "date": "1", "month": "5", "year": "2014", "units": "1262"]}</t>
  </si>
  <si>
    <t>{"type": "buyerDetails", "info": ["origin": "Canada", "segment": "Government", "date": "1", "month": "6", "year": "2014", "units": "1135"]}</t>
  </si>
  <si>
    <t>{"type": "buyerDetails", "info": ["origin": "United States of America", "segment": "Government", "date": "1", "month": "11", "year": "2014", "units": "547"]}</t>
  </si>
  <si>
    <t>{"type": "buyerDetails", "info": ["origin": "Canada", "segment": "Government", "date": "1", "month": "12", "year": "2014", "units": "1582"]}</t>
  </si>
  <si>
    <t>{"type": "buyerDetails", "info": ["origin": "France", "segment": "Channel Partners", "date": "1", "month": "4", "year": "2014", "units": "1738"]}</t>
  </si>
  <si>
    <t>{"type": "buyerDetails", "info": ["origin": "Germany", "segment": "Channel Partners", "date": "1", "month": "9", "year": "2013", "units": "2215"]}</t>
  </si>
  <si>
    <t>{"type": "buyerDetails", "info": ["origin": "United States of America", "segment": "Government", "date": "1", "month": "3", "year": "2014", "units": "1761"]}</t>
  </si>
  <si>
    <t>{"type": "buyerDetails", "info": ["origin": "France", "segment": "Small Business", "date": "1", "month": "6", "year": "2014", "units": "448"]}</t>
  </si>
  <si>
    <t>{"type": "buyerDetails", "info": ["origin": "France", "segment": "Small Business", "date": "1", "month": "10", "year": "2014", "units": "2181"]}</t>
  </si>
  <si>
    <t>{"type": "buyerDetails", "info": ["origin": "France", "segment": "Government", "date": "1", "month": "10", "year": "2014", "units": "1976"]}</t>
  </si>
  <si>
    <t>{"type": "buyerDetails", "info": ["origin": "Germany", "segment": "Enterprise", "date": "1", "month": "11", "year": "2013", "units": "2500"]}</t>
  </si>
  <si>
    <t>{"type": "buyerDetails", "info": ["origin": "Canada", "segment": "Small Business", "date": "1", "month": "5", "year": "2014", "units": "1702"]}</t>
  </si>
  <si>
    <t>{"type": "buyerDetails", "info": ["origin": "Germany", "segment": "Enterprise", "date": "1", "month": "7", "year": "2014", "units": "3513"]}</t>
  </si>
  <si>
    <t>{"type": "buyerDetails", "info": ["origin": "France", "segment": "Midmarket", "date": "1", "month": "8", "year": "2014", "units": "2101"]}</t>
  </si>
  <si>
    <t>{"type": "buyerDetails", "info": ["origin": "United States of America", "segment": "Midmarket", "date": "1", "month": "9", "year": "2013", "units": "2931"]}</t>
  </si>
  <si>
    <t>{"type": "buyerDetails", "info": ["origin": "France", "segment": "Government", "date": "1", "month": "9", "year": "2014", "units": "1535"]}</t>
  </si>
  <si>
    <t>{"type": "buyerDetails", "info": ["origin": "Germany", "segment": "Small Business", "date": "1", "month": "9", "year": "2013", "units": "1123"]}</t>
  </si>
  <si>
    <t>{"type": "buyerDetails", "info": ["origin": "Canada", "segment": "Small Business", "date": "1", "month": "11", "year": "2013", "units": "1404"]}</t>
  </si>
  <si>
    <t>{"type": "buyerDetails", "info": ["origin": "Mexico", "segment": "Channel Partners", "date": "1", "month": "11", "year": "2013", "units": "2763"]}</t>
  </si>
  <si>
    <t>{"type": "buyerDetails", "info": ["origin": "Germany", "segment": "Government", "date": "1", "month": "12", "year": "2013", "units": "2125"]}</t>
  </si>
  <si>
    <t>{"type": "buyerDetails", "info": ["origin": "France", "segment": "Small Business", "date": "1", "month": "7", "year": "2014", "units": "1659"]}</t>
  </si>
  <si>
    <t>{"type": "buyerDetails", "info": ["origin": "Mexico", "segment": "Government", "date": "1", "month": "8", "year": "2014", "units": "609"]}</t>
  </si>
  <si>
    <t>{"type": "buyerDetails", "info": ["origin": "Germany", "segment": "Enterprise", "date": "1", "month": "9", "year": "2014", "units": "2087"]}</t>
  </si>
  <si>
    <t>{"type": "buyerDetails", "info": ["origin": "United States of America", "segment": "Government", "date": "1", "month": "12", "year": "2013", "units": "1421"]}</t>
  </si>
  <si>
    <t>{"type": "buyerDetails", "info": ["origin": "United States of America", "segment": "Small Business", "date": "1", "month": "12", "year": "2014", "units": "1372"]}</t>
  </si>
  <si>
    <t>{"type": "buyerDetails", "info": ["origin": "Germany", "segment": "Government", "date": "1", "month": "12", "year": "2013", "units": "588"]}</t>
  </si>
  <si>
    <t>{"type": "buyerDetails", "info": ["origin": "Canada", "segment": "Channel Partners", "date": "1", "month": "1", "year": "2014", "units": "3244"]}</t>
  </si>
  <si>
    <t>{"type": "buyerDetails", "info": ["origin": "France", "segment": "Small Business", "date": "1", "month": "2", "year": "2014", "units": "959"]}</t>
  </si>
  <si>
    <t>{"type": "buyerDetails", "info": ["origin": "Mexico", "segment": "Small Business", "date": "1", "month": "2", "year": "2014", "units": "2747"]}</t>
  </si>
  <si>
    <t>{"type": "buyerDetails", "info": ["origin": "Canada", "segment": "Enterprise", "date": "1", "month": "5", "year": "2014", "units": "1645"]}</t>
  </si>
  <si>
    <t>{"type": "buyerDetails", "info": ["origin": "France", "segment": "Government", "date": "1", "month": "9", "year": "2014", "units": "2876"]}</t>
  </si>
  <si>
    <t>{"type": "buyerDetails", "info": ["origin": "Germany", "segment": "Enterprise", "date": "1", "month": "9", "year": "2013", "units": "994"]}</t>
  </si>
  <si>
    <t>{"type": "buyerDetails", "info": ["origin": "Canada", "segment": "Government", "date": "1", "month": "11", "year": "2014", "units": "1118"]}</t>
  </si>
  <si>
    <t>{"type": "buyerDetails", "info": ["origin": "Canada", "segment": "Government", "date": "1", "month": "2", "year": "2014", "units": "488"]}</t>
  </si>
  <si>
    <t>{"type": "buyerDetails", "info": ["origin": "United States of America", "segment": "Government", "date": "1", "month": "6", "year": "2014", "units": "1282"]}</t>
  </si>
  <si>
    <t>{"type": "buyerDetails", "info": ["origin": "Canada", "segment": "Government", "date": "1", "month": "5", "year": "2014", "units": "257"]}</t>
  </si>
  <si>
    <t>{"type": "buyerDetails", "info": ["origin": "Mexico", "segment": "Enterprise", "date": "1", "month": "8", "year": "2014", "units": "1540"]}</t>
  </si>
  <si>
    <t>{"type": "buyerDetails", "info": ["origin": "France", "segment": "Midmarket", "date": "1", "month": "11", "year": "2014", "units": "490"]}</t>
  </si>
  <si>
    <t>{"type": "buyerDetails", "info": ["origin": "Mexico", "segment": "Government", "date": "1", "month": "12", "year": "2014", "units": "1362"]}</t>
  </si>
  <si>
    <t>{"type": "buyerDetails", "info": ["origin": "France", "segment": "Midmarket", "date": "1", "month": "3", "year": "2014", "units": "2501"]}</t>
  </si>
  <si>
    <t>{"type": "buyerDetails", "info": ["origin": "Canada", "segment": "Government", "date": "1", "month": "6", "year": "2014", "units": "708"]}</t>
  </si>
  <si>
    <t>{"type": "buyerDetails", "info": ["origin": "Germany", "segment": "Government", "date": "1", "month": "7", "year": "2014", "units": "645"]}</t>
  </si>
  <si>
    <t>{"type": "buyerDetails", "info": ["origin": "France", "segment": "Small Business", "date": "1", "month": "8", "year": "2014", "units": "1562"]}</t>
  </si>
  <si>
    <t>{"type": "buyerDetails", "info": ["origin": "Canada", "segment": "Small Business", "date": "1", "month": "9", "year": "2013", "units": "1283"]}</t>
  </si>
  <si>
    <t>{"type": "buyerDetails", "info": ["origin": "Germany", "segment": "Midmarket", "date": "1", "month": "12", "year": "2014", "units": "711"]}</t>
  </si>
  <si>
    <t>{"type": "buyerDetails", "info": ["origin": "Mexico", "segment": "Enterprise", "date": "1", "month": "3", "year": "2014", "units": "1114"]}</t>
  </si>
  <si>
    <t>{"type": "buyerDetails", "info": ["origin": "Germany", "segment": "Government", "date": "1", "month": "4", "year": "2014", "units": "1259"]}</t>
  </si>
  <si>
    <t>{"type": "buyerDetails", "info": ["origin": "Germany", "segment": "Government", "date": "1", "month": "5", "year": "2014", "units": "1095"]}</t>
  </si>
  <si>
    <t>{"type": "buyerDetails", "info": ["origin": "Germany", "segment": "Government", "date": "1", "month": "6", "year": "2014", "units": "1366"]}</t>
  </si>
  <si>
    <t>{"type": "buyerDetails", "info": ["origin": "Mexico", "segment": "Small Business", "date": "1", "month": "6", "year": "2014", "units": "2460"]}</t>
  </si>
  <si>
    <t>{"type": "buyerDetails", "info": ["origin": "United States of America", "segment": "Government", "date": "1", "month": "8", "year": "2014", "units": "678"]}</t>
  </si>
  <si>
    <t>{"type": "buyerDetails", "info": ["origin": "Germany", "segment": "Government", "date": "1", "month": "8", "year": "2014", "units": "1598"]}</t>
  </si>
  <si>
    <t>{"type": "buyerDetails", "info": ["origin": "Germany", "segment": "Government", "date": "1", "month": "9", "year": "2013", "units": "2409"]}</t>
  </si>
  <si>
    <t>{"type": "buyerDetails", "info": ["origin": "Germany", "segment": "Government", "date": "1", "month": "9", "year": "2014", "units": "1934"]}</t>
  </si>
  <si>
    <t>{"type": "buyerDetails", "info": ["origin": "Mexico", "segment": "Government", "date": "1", "month": "9", "year": "2014", "units": "2993"]}</t>
  </si>
  <si>
    <t>{"type": "buyerDetails", "info": ["origin": "Germany", "segment": "Government", "date": "1", "month": "11", "year": "2013", "units": "2146"]}</t>
  </si>
  <si>
    <t>{"type": "buyerDetails", "info": ["origin": "Mexico", "segment": "Government", "date": "1", "month": "12", "year": "2013", "units": "1946"]}</t>
  </si>
  <si>
    <t>{"type": "buyerDetails", "info": ["origin": "Canada", "segment": "Channel Partners", "date": "1", "month": "3", "year": "2014", "units": "598"]}</t>
  </si>
  <si>
    <t>{"type": "buyerDetails", "info": ["origin": "United States of America", "segment": "Government", "date": "1", "month": "6", "year": "2014", "units": "2907"]}</t>
  </si>
  <si>
    <t>{"type": "buyerDetails", "info": ["origin": "Germany", "segment": "Government", "date": "1", "month": "6", "year": "2014", "units": "2338"]}</t>
  </si>
  <si>
    <t>{"type": "buyerDetails", "info": ["origin": "France", "segment": "Small Business", "date": "1", "month": "11", "year": "2013", "units": "386"]}</t>
  </si>
  <si>
    <t>{"type": "buyerDetails", "info": ["origin": "Mexico", "segment": "Small Business", "date": "1", "month": "12", "year": "2014", "units": "635"]}</t>
  </si>
  <si>
    <t>{"type": "buyerDetails", "info": ["origin": "France", "segment": "Government", "date": "1", "month": "4", "year": "2014", "units": "574"]}</t>
  </si>
  <si>
    <t>{"type": "buyerDetails", "info": ["origin": "France", "segment": "Government", "date": "1", "month": "8", "year": "2014", "units": "381"]}</t>
  </si>
  <si>
    <t>{"type": "buyerDetails", "info": ["origin": "Germany", "segment": "Government", "date": "1", "month": "8", "year": "2014", "units": "422"]}</t>
  </si>
  <si>
    <t>{"type": "buyerDetails", "info": ["origin": "Canada", "segment": "Small Business", "date": "1", "month": "9", "year": "2014", "units": "2134"]}</t>
  </si>
  <si>
    <t>{"type": "buyerDetails", "info": ["origin": "United States of America", "segment": "Small Business", "date": "1", "month": "12", "year": "2013", "units": "808"]}</t>
  </si>
  <si>
    <t>{"type": "buyerDetails", "info": ["origin": "Germany", "segment": "Government", "date": "1", "month": "11", "year": "2014", "units": "1520"]}</t>
  </si>
  <si>
    <t>{"type": "buyerDetails", "info": ["origin": "Mexico", "segment": "Channel Partners", "date": "1", "month": "12", "year": "2013", "units": "1375"]}</t>
  </si>
  <si>
    <t>{"type": "buyerDetails", "info": ["origin": "United States of America", "segment": "Government", "date": "1", "month": "7", "year": "2014", "units": "436"]}</t>
  </si>
  <si>
    <t>{"type": "buyerDetails", "info": ["origin": "Canada", "segment": "Small Business", "date": "1", "month": "6", "year": "2014", "units": "1094"]}</t>
  </si>
  <si>
    <t>{"type": "buyerDetails", "info": ["origin": "Mexico", "segment": "Channel Partners", "date": "1", "month": "10", "year": "2013", "units": "367"]}</t>
  </si>
  <si>
    <t>{"type": "buyerDetails", "info": ["origin": "Canada", "segment": "Small Business", "date": "1", "month": "4", "year": "2014", "units": "3802"]}</t>
  </si>
  <si>
    <t>{"type": "buyerDetails", "info": ["origin": "France", "segment": "Government", "date": "1", "month": "5", "year": "2014", "units": "1666"]}</t>
  </si>
  <si>
    <t>{"type": "buyerDetails", "info": ["origin": "France", "segment": "Small Business", "date": "1", "month": "9", "year": "2013", "units": "322"]}</t>
  </si>
  <si>
    <t>{"type": "buyerDetails", "info": ["origin": "Canada", "segment": "Channel Partners", "date": "1", "month": "11", "year": "2014", "units": "2321"]}</t>
  </si>
  <si>
    <t>{"type": "buyerDetails", "info": ["origin": "France", "segment": "Enterprise", "date": "1", "month": "11", "year": "2013", "units": "1857"]}</t>
  </si>
  <si>
    <t>{"type": "buyerDetails", "info": ["origin": "Canada", "segment": "Government", "date": "1", "month": "12", "year": "2013", "units": "1611"]}</t>
  </si>
  <si>
    <t>{"type": "buyerDetails", "info": ["origin": "United States of America", "segment": "Enterprise", "date": "1", "month": "12", "year": "2014", "units": "2797"]}</t>
  </si>
  <si>
    <t>{"type": "buyerDetails", "info": ["origin": "Germany", "segment": "Small Business", "date": "1", "month": "12", "year": "2013", "units": "334"]}</t>
  </si>
  <si>
    <t>{"type": "buyerDetails", "info": ["origin": "Mexico", "segment": "Small Business", "date": "1", "month": "1", "year": "2014", "units": "2565"]}</t>
  </si>
  <si>
    <t>{"type": "buyerDetails", "info": ["origin": "Mexico", "segment": "Government", "date": "1", "month": "1", "year": "2014", "units": "2417"]}</t>
  </si>
  <si>
    <t>{"type": "buyerDetails", "info": ["origin": "United States of America", "segment": "Midmarket", "date": "1", "month": "4", "year": "2014", "units": "3675"]}</t>
  </si>
  <si>
    <t>{"type": "buyerDetails", "info": ["origin": "France", "segment": "Midmarket", "date": "1", "month": "10", "year": "2014", "units": "1227"]}</t>
  </si>
  <si>
    <t>{"type": "buyerDetails", "info": ["origin": "France", "segment": "Small Business", "date": "1", "month": "11", "year": "2014", "units": "1324"]}</t>
  </si>
  <si>
    <t>{"type": "buyerDetails", "info": ["origin": "Germany", "segment": "Channel Partners", "date": "1", "month": "11", "year": "2013", "units": "1775"]}</t>
  </si>
  <si>
    <t>{"type": "buyerDetails", "info": ["origin": "Mexico", "segment": "Midmarket", "date": "1", "month": "5", "year": "2014", "units": "245"]}</t>
  </si>
  <si>
    <t>{"type": "buyerDetails", "info": ["origin": "Canada", "segment": "Small Business", "date": "1", "month": "7", "year": "2014", "units": "3793"]}</t>
  </si>
  <si>
    <t>{"type": "buyerDetails", "info": ["origin": "Germany", "segment": "Government", "date": "1", "month": "7", "year": "2014", "units": "1307"]}</t>
  </si>
  <si>
    <t>{"type": "buyerDetails", "info": ["origin": "Canada", "segment": "Enterprise", "date": "1", "month": "9", "year": "2014", "units": "567"]}</t>
  </si>
  <si>
    <t>{"type": "buyerDetails", "info": ["origin": "Mexico", "segment": "Enterprise", "date": "1", "month": "9", "year": "2014", "units": "2110"]}</t>
  </si>
  <si>
    <t>{"type": "buyerDetails", "info": ["origin": "Canada", "segment": "Government", "date": "1", "month": "10", "year": "2014", "units": "1269"]}</t>
  </si>
  <si>
    <t>{"type": "buyerDetails", "info": ["origin": "United States of America", "segment": "Channel Partners", "date": "1", "month": "1", "year": "2014", "units": "1956"]}</t>
  </si>
  <si>
    <t>{"type": "buyerDetails", "info": ["origin": "Germany", "segment": "Small Business", "date": "1", "month": "2", "year": "2014", "units": "2659"]}</t>
  </si>
  <si>
    <t>{"type": "buyerDetails", "info": ["origin": "United States of America", "segment": "Government", "date": "1", "month": "4", "year": "2014", "units": "1351"]}</t>
  </si>
  <si>
    <t>{"type": "buyerDetails", "info": ["origin": "Germany", "segment": "Channel Partners", "date": "1", "month": "5", "year": "2014", "units": "880"]}</t>
  </si>
  <si>
    <t>{"type": "buyerDetails", "info": ["origin": "United States of America", "segment": "Small Business", "date": "1", "month": "9", "year": "2014", "units": "1867"]}</t>
  </si>
  <si>
    <t>{"type": "buyerDetails", "info": ["origin": "France", "segment": "Channel Partners", "date": "1", "month": "9", "year": "2013", "units": "2234"]}</t>
  </si>
  <si>
    <t>{"type": "buyerDetails", "info": ["origin": "Mexico", "segment": "Enterprise", "date": "1", "month": "11", "year": "2014", "units": "877"]}</t>
  </si>
  <si>
    <t>{"type": "buyerDetails", "info": ["origin": "United States of America", "segment": "Government", "date": "1", "month": "9", "year": "2014", "units": "2071"]}</t>
  </si>
  <si>
    <t>{"type": "buyerDetails", "info": ["origin": "Germany", "segment": "Midmarket", "date": "1", "month": "11", "year": "2013", "units": "970"]}</t>
  </si>
  <si>
    <t>{"type": "buyerDetails", "info": ["origin": "Mexico", "segment": "Government", "date": "1", "month": "11", "year": "2014", "units": "1694"]}</t>
  </si>
  <si>
    <t>{"type": "buyerDetails", "info": ["origin": "Germany", "segment": "Government", "date": "1", "month": "5", "year": "2014", "units": "663"]}</t>
  </si>
  <si>
    <t>{"type": "buyerDetails", "info": ["origin": "Canada", "segment": "Government", "date": "1", "month": "7", "year": "2014", "units": "819"]}</t>
  </si>
  <si>
    <t>{"type": "buyerDetails", "info": ["origin": "Germany", "segment": "Channel Partners", "date": "1", "month": "9", "year": "2014", "units": "1580"]}</t>
  </si>
  <si>
    <t>{"type": "buyerDetails", "info": ["origin": "Mexico", "segment": "Government", "date": "1", "month": "12", "year": "2014", "units": "521"]}</t>
  </si>
  <si>
    <t>{"type": "buyerDetails", "info": ["origin": "United States of America", "segment": "Government", "date": "1", "month": "3", "year": "2014", "units": "973"]}</t>
  </si>
  <si>
    <t>{"type": "buyerDetails", "info": ["origin": "Mexico", "segment": "Government", "date": "1", "month": "6", "year": "2014", "units": "1038"]}</t>
  </si>
  <si>
    <t>{"type": "buyerDetails", "info": ["origin": "Germany", "segment": "Government", "date": "1", "month": "10", "year": "2014", "units": "360"]}</t>
  </si>
  <si>
    <t>{"type": "buyerDetails", "info": ["origin": "France", "segment": "Channel Partners", "date": "1", "month": "3", "year": "2014", "units": "1967"]}</t>
  </si>
  <si>
    <t>{"type": "buyerDetails", "info": ["origin": "Mexico", "segment": "Midmarket", "date": "1", "month": "4", "year": "2014", "units": "2628"]}</t>
  </si>
  <si>
    <t>{"type": "buyerDetails", "info": ["origin": "France", "segment": "Government", "date": "1", "month": "11", "year": "2013", "units": "2682"]}</t>
  </si>
  <si>
    <t>{"type": "buyerDetails", "info": ["origin": "Canada", "segment": "Midmarket", "date": "1", "month": "7", "year": "2014", "units": "1630"]}</t>
  </si>
  <si>
    <t>{"type": "buyerDetails", "info": ["origin": "France", "segment": "Channel Partners", "date": "1", "month": "12", "year": "2013", "units": "306"]}</t>
  </si>
  <si>
    <t>{"type": "buyerDetails", "info": ["origin": "United States of America", "segment": "Channel Partners", "date": "1", "month": "10", "year": "2013", "units": "386"]}</t>
  </si>
  <si>
    <t>{"type": "buyerDetails", "info": ["origin": "United States of America", "segment": "Government", "date": "1", "month": "9", "year": "2014", "units": "2328"]}</t>
  </si>
  <si>
    <t>{"type": "buyerDetails", "info": ["origin": "United States of America", "segment": "Enterprise", "date": "1", "month": "4", "year": "2014", "units": "3445"]}</t>
  </si>
  <si>
    <t>{"type": "buyerDetails", "info": ["origin": "France", "segment": "Enterprise", "date": "1", "month": "12", "year": "2013", "units": "1482"]}</t>
  </si>
  <si>
    <t>{"type": "buyerDetails", "info": ["origin": "United States of America", "segment": "Government", "date": "1", "month": "5", "year": "2014", "units": "2313"]}</t>
  </si>
  <si>
    <t>{"type": "buyerDetails", "info": ["origin": "United States of America", "segment": "Enterprise", "date": "1", "month": "11", "year": "2013", "units": "1804"]}</t>
  </si>
  <si>
    <t>{"type": "buyerDetails", "info": ["origin": "France", "segment": "Midmarket", "date": "1", "month": "12", "year": "2014", "units": "2072"]}</t>
  </si>
  <si>
    <t>{"type": "buyerDetails", "info": ["origin": "France", "segment": "Government", "date": "1", "month": "3", "year": "2014", "units": "1954"]}</t>
  </si>
  <si>
    <t>{"type": "buyerDetails", "info": ["origin": "Mexico", "segment": "Small Business", "date": "1", "month": "5", "year": "2014", "units": "591"]}</t>
  </si>
  <si>
    <t>{"type": "buyerDetails", "info": ["origin": "France", "segment": "Midmarket", "date": "1", "month": "10", "year": "2013", "units": "2167"]}</t>
  </si>
  <si>
    <t>{"type": "buyerDetails", "info": ["origin": "Germany", "segment": "Government", "date": "1", "month": "10", "year": "2014", "units": "241"]}</t>
  </si>
  <si>
    <t>{"type": "buyerDetails", "info": ["origin": "Germany", "segment": "Midmarket", "date": "1", "month": "1", "year": "2014", "units": "681"]}</t>
  </si>
  <si>
    <t>{"type": "buyerDetails", "info": ["origin": "Germany", "segment": "Midmarket", "date": "1", "month": "4", "year": "2014", "units": "510"]}</t>
  </si>
  <si>
    <t>{"type": "buyerDetails", "info": ["origin": "United States of America", "segment": "Midmarket", "date": "1", "month": "5", "year": "2014", "units": "790"]}</t>
  </si>
  <si>
    <t>{"type": "buyerDetails", "info": ["origin": "France", "segment": "Government", "date": "1", "month": "7", "year": "2014", "units": "639"]}</t>
  </si>
  <si>
    <t>{"type": "buyerDetails", "info": ["origin": "United States of America", "segment": "Enterprise", "date": "1", "month": "9", "year": "2014", "units": "1596"]}</t>
  </si>
  <si>
    <t>{"type": "buyerDetails", "info": ["origin": "United States of America", "segment": "Small Business", "date": "1", "month": "10", "year": "2013", "units": "2294"]}</t>
  </si>
  <si>
    <t>{"type": "buyerDetails", "info": ["origin": "Germany", "segment": "Government", "date": "1", "month": "11", "year": "2014", "units": "2665"]}</t>
  </si>
  <si>
    <t>{"type": "buyerDetails", "info": ["origin": "Canada", "segment": "Enterprise", "date": "1", "month": "12", "year": "2013", "units": "1916"]}</t>
  </si>
  <si>
    <t>{"type": "buyerDetails", "info": ["origin": "France", "segment": "Small Business", "date": "1", "month": "12", "year": "2014", "units": "853"]}</t>
  </si>
  <si>
    <t>{"type": "buyerDetails", "info": ["origin": "Mexico", "segment": "Enterprise", "date": "1", "month": "5", "year": "2014", "units": "341"]}</t>
  </si>
  <si>
    <t>{"type": "buyerDetails", "info": ["origin": "Mexico", "segment": "Midmarket", "date": "1", "month": "7", "year": "2014", "units": "641"]}</t>
  </si>
  <si>
    <t>{"type": "buyerDetails", "info": ["origin": "United States of America", "segment": "Government", "date": "1", "month": "8", "year": "2014", "units": "2807"]}</t>
  </si>
  <si>
    <t>{"type": "buyerDetails", "info": ["origin": "Mexico", "segment": "Small Business", "date": "1", "month": "9", "year": "2014", "units": "432"]}</t>
  </si>
  <si>
    <t>{"type": "buyerDetails", "info": ["origin": "Canada", "segment": "Enterprise", "date": "1", "month": "11", "year": "2014", "units": "2529"]}</t>
  </si>
  <si>
    <t>{"type": "buyerDetails", "info": ["origin": "Germany", "segment": "Government", "date": "1", "month": "12", "year": "2013", "units": "1870"]}</t>
  </si>
  <si>
    <t>{"type": "buyerDetails", "info": ["origin": "United States of America", "segment": "Enterprise", "date": "1", "month": "1", "year": "2014", "units": "579"]}</t>
  </si>
  <si>
    <t>{"type": "buyerDetails", "info": ["origin": "Canada", "segment": "Government", "date": "1", "month": "2", "year": "2014", "units": "2240"]}</t>
  </si>
  <si>
    <t>{"type": "buyerDetails", "info": ["origin": "United States of America", "segment": "Small Business", "date": "1", "month": "3", "year": "2014", "units": "2993"]}</t>
  </si>
  <si>
    <t>{"type": "buyerDetails", "info": ["origin": "Canada", "segment": "Channel Partners", "date": "1", "month": "4", "year": "2014", "units": "3520"]}</t>
  </si>
  <si>
    <t>{"type": "buyerDetails", "info": ["origin": "Mexico", "segment": "Government", "date": "1", "month": "5", "year": "2014", "units": "2039"]}</t>
  </si>
  <si>
    <t>{"type": "buyerDetails", "info": ["origin": "Germany", "segment": "Channel Partners", "date": "1", "month": "8", "year": "2014", "units": "2574"]}</t>
  </si>
  <si>
    <t>{"type": "buyerDetails", "info": ["origin": "Canada", "segment": "Government", "date": "1", "month": "9", "year": "2014", "units": "707"]}</t>
  </si>
  <si>
    <t>{"type": "buyerDetails", "info": ["origin": "France", "segment": "Channel Partners", "date": "1", "month": "10", "year": "2013", "units": "1198"]}</t>
  </si>
  <si>
    <t>{"type": "buyerDetails", "info": ["origin": "France", "segment": "Government", "date": "1", "month": "4", "year": "2014", "units": "2532"]}</t>
  </si>
  <si>
    <t>{"type": "buyerDetails", "info": ["origin": "Canada", "segment": "Midmarket", "date": "1", "month": "1", "year": "2014", "units": "384"]}</t>
  </si>
  <si>
    <t>{"type": "buyerDetails", "info": ["origin": "Germany", "segment": "Channel Partners", "date": "1", "month": "10", "year": "2014", "units": "472"]}</t>
  </si>
  <si>
    <t>{"type": "buyerDetails", "info": ["origin": "United States of America", "segment": "Government", "date": "1", "month": "3", "year": "2014", "units": "1579"]}</t>
  </si>
  <si>
    <t>{"type": "buyerDetails", "info": ["origin": "Mexico", "segment": "Channel Partners", "date": "1", "month": "9", "year": "2013", "units": "1005"]}</t>
  </si>
  <si>
    <t>{"type": "buyerDetails", "info": ["origin": "United States of America", "segment": "Midmarket", "date": "1", "month": "7", "year": "2014", "units": "3199"]}</t>
  </si>
  <si>
    <t>{"type": "buyerDetails", "info": ["origin": "Canada", "segment": "Channel Partners", "date": "1", "month": "2", "year": "2014", "units": "1937"]}</t>
  </si>
  <si>
    <t>{"type": "buyerDetails", "info": ["origin": "Germany", "segment": "Government", "date": "1", "month": "3", "year": "2014", "units": "792"]}</t>
  </si>
  <si>
    <t>{"type": "buyerDetails", "info": ["origin": "Germany", "segment": "Small Business", "date": "1", "month": "7", "year": "2014", "units": "2811"]}</t>
  </si>
  <si>
    <t>{"type": "buyerDetails", "info": ["origin": "France", "segment": "Enterprise", "date": "1", "month": "10", "year": "2014", "units": "2441"]}</t>
  </si>
  <si>
    <t>{"type": "buyerDetails", "info": ["origin": "Canada", "segment": "Midmarket", "date": "1", "month": "11", "year": "2013", "units": "1560"]}</t>
  </si>
  <si>
    <t>{"type": "buyerDetails", "info": ["origin": "Mexico", "segment": "Government", "date": "1", "month": "11", "year": "2013", "units": "2706"]}</t>
  </si>
  <si>
    <t>{"type": "buyerDetails", "info": ["origin": "Germany", "segment": "Government", "date": "1", "month": "1", "year": "2014", "units": "766"]}</t>
  </si>
  <si>
    <t>{"type": "buyerDetails", "info": ["origin": "Germany", "segment": "Government", "date": "1", "month": "10", "year": "2013", "units": "2992"]}</t>
  </si>
  <si>
    <t>{"type": "buyerDetails", "info": ["origin": "Mexico", "segment": "Midmarket", "date": "1", "month": "12", "year": "2014", "units": "2157"]}</t>
  </si>
  <si>
    <t>{"type": "buyerDetails", "info": ["origin": "Canada", "segment": "Small Business", "date": "1", "month": "1", "year": "2014", "units": "873"]}</t>
  </si>
  <si>
    <t>{"type": "buyerDetails", "info": ["origin": "Mexico", "segment": "Government", "date": "1", "month": "3", "year": "2014", "units": "1122"]}</t>
  </si>
  <si>
    <t>{"type": "buyerDetails", "info": ["origin": "Canada", "segment": "Government", "date": "1", "month": "7", "year": "2014", "units": "2104"]}</t>
  </si>
  <si>
    <t>{"type": "buyerDetails", "info": ["origin": "Canada", "segment": "Channel Partners", "date": "1", "month": "7", "year": "2014", "units": "4026"]}</t>
  </si>
  <si>
    <t>{"type": "buyerDetails", "info": ["origin": "France", "segment": "Channel Partners", "date": "1", "month": "7", "year": "2014", "units": "2425"]}</t>
  </si>
  <si>
    <t>{"type": "buyerDetails", "info": ["origin": "Canada", "segment": "Government", "date": "1", "month": "8", "year": "2014", "units": "2394"]}</t>
  </si>
  <si>
    <t>{"type": "buyerDetails", "info": ["origin": "Mexico", "segment": "Midmarket", "date": "1", "month": "8", "year": "2014", "units": "1984"]}</t>
  </si>
  <si>
    <t>{"type": "buyerDetails", "info": ["origin": "Canada", "segment": "Small Business", "date": "1", "month": "11", "year": "2014", "units": "1366"]}</t>
  </si>
  <si>
    <t>{"type": "buyerDetails", "info": ["origin": "France", "segment": "Government", "date": "1", "month": "9", "year": "2013", "units": "2805"]}</t>
  </si>
  <si>
    <t>{"type": "buyerDetails", "info": ["origin": "Mexico", "segment": "Midmarket", "date": "1", "month": "9", "year": "2013", "units": "655"]}</t>
  </si>
  <si>
    <t>{"type": "buyerDetails", "info": ["origin": "Mexico", "segment": "Government", "date": "1", "month": "10", "year": "2013", "units": "344"]}</t>
  </si>
  <si>
    <t>{"type": "buyerDetails", "info": ["origin": "Canada", "segment": "Government", "date": "1", "month": "11", "year": "2014", "units": "1808"]}</t>
  </si>
  <si>
    <t>{"type": "buyerDetails", "info": ["origin": "France", "segment": "Channel Partners", "date": "1", "month": "1", "year": "2014", "units": "1734"]}</t>
  </si>
  <si>
    <t>{"type": "buyerDetails", "info": ["origin": "Mexico", "segment": "Enterprise", "date": "1", "month": "1", "year": "2014", "units": "554"]}</t>
  </si>
  <si>
    <t>{"type": "buyerDetails", "info": ["origin": "Canada", "segment": "Government", "date": "1", "month": "11", "year": "2013", "units": "2935"]}</t>
  </si>
  <si>
    <t>{"type": "buyerDetails", "info": ["origin": "Germany", "segment": "Enterprise", "date": "1", "month": "1", "year": "2014", "units": "3165"]}</t>
  </si>
  <si>
    <t>{"type": "buyerDetails", "info": ["origin": "Mexico", "segment": "Government", "date": "1", "month": "1", "year": "2014", "units": "2629"]}</t>
  </si>
  <si>
    <t>{"type": "buyerDetails", "info": ["origin": "France", "segment": "Enterprise", "date": "1", "month": "5", "year": "2014", "units": "1433"]}</t>
  </si>
  <si>
    <t>{"type": "buyerDetails", "info": ["origin": "Mexico", "segment": "Enterprise", "date": "1", "month": "9", "year": "2013", "units": "947"]}</t>
  </si>
  <si>
    <t>{"type": "buyerDetails", "info": ["origin": "United States of America", "segment": "Government", "date": "1", "month": "9", "year": "2013", "units": "380"]}</t>
  </si>
  <si>
    <t>{"type": "buyerDetails", "info": ["origin": "Mexico", "segment": "Government", "date": "1", "month": "6", "year": "2014", "units": "886"]}</t>
  </si>
  <si>
    <t>{"type": "buyerDetails", "info": ["origin": "Canada", "segment": "Enterprise", "date": "1", "month": "9", "year": "2013", "units": "2416"]}</t>
  </si>
  <si>
    <t>{"type": "buyerDetails", "info": ["origin": "Mexico", "segment": "Enterprise", "date": "1", "month": "10", "year": "2014", "units": "2156"]}</t>
  </si>
  <si>
    <t>{"type": "buyerDetails", "info": ["origin": "Canada", "segment": "Midmarket", "date": "1", "month": "11", "year": "2014", "units": "2689"]}</t>
  </si>
  <si>
    <t>{"type": "buyerDetails", "info": ["origin": "United States of America", "segment": "Midmarket", "date": "1", "month": "3", "year": "2014", "units": "677"]}</t>
  </si>
  <si>
    <t>{"type": "buyerDetails", "info": ["origin": "France", "segment": "Small Business", "date": "1", "month": "4", "year": "2014", "units": "1773"]}</t>
  </si>
  <si>
    <t>{"type": "buyerDetails", "info": ["origin": "Mexico", "segment": "Government", "date": "1", "month": "9", "year": "2014", "units": "2420"]}</t>
  </si>
  <si>
    <t>{"type": "buyerDetails", "info": ["origin": "Canada", "segment": "Government", "date": "1", "month": "10", "year": "2014", "units": "2734"]}</t>
  </si>
  <si>
    <t>{"type": "buyerDetails", "info": ["origin": "Mexico", "segment": "Government", "date": "1", "month": "10", "year": "2013", "units": "1715"]}</t>
  </si>
  <si>
    <t>{"type": "buyerDetails", "info": ["origin": "France", "segment": "Small Business", "date": "1", "month": "12", "year": "2013", "units": "1186"]}</t>
  </si>
  <si>
    <t>{"type": "buyerDetails", "info": ["origin": "United States of America", "segment": "Small Business", "date": "1", "month": "1", "year": "2014", "units": "3495"]}</t>
  </si>
  <si>
    <t>{"type": "buyerDetails", "info": ["origin": "Mexico", "segment": "Government", "date": "1", "month": "10", "year": "2014", "units": "905"]}</t>
  </si>
  <si>
    <t>{"type": "buyerDetails", "info": ["origin": "France", "segment": "Government", "date": "1", "month": "11", "year": "2014", "units": "1594"]}</t>
  </si>
  <si>
    <t>{"type": "buyerDetails", "info": ["origin": "Germany", "segment": "Small Business", "date": "1", "month": "11", "year": "2014", "units": "1359"]}</t>
  </si>
  <si>
    <t>{"type": "buyerDetails", "info": ["origin": "Mexico", "segment": "Small Business", "date": "1", "month": "11", "year": "2014", "units": "2150"]}</t>
  </si>
  <si>
    <t>{"type": "buyerDetails", "info": ["origin": "Mexico", "segment": "Government", "date": "1", "month": "11", "year": "2014", "units": "1197"]}</t>
  </si>
  <si>
    <t>{"type": "buyerDetails", "info": ["origin": "Mexico", "segment": "Midmarket", "date": "1", "month": "12", "year": "2013", "units": "380"]}</t>
  </si>
  <si>
    <t>{"type": "buyerDetails", "info": ["origin": "Mexico", "segment": "Government", "date": "1", "month": "12", "year": "2014", "units": "1233"]}</t>
  </si>
  <si>
    <t>{"type": "buyerDetails", "info": ["origin": "Mexico", "segment": "Government", "date": "1", "month": "7", "year": "2014", "units": "1395"]}</t>
  </si>
  <si>
    <t>{"type": "buyerDetails", "info": ["origin": "United States of America", "segment": "Government", "date": "1", "month": "10", "year": "2014", "units": "986"]}</t>
  </si>
  <si>
    <t>{"type": "buyerDetails", "info": ["origin": "Canada", "segment": "Channel Partners", "date": "1", "month": "5", "year": "2014", "units": "2109"]}</t>
  </si>
  <si>
    <t>{"type": "buyerDetails", "info": ["origin": "France", "segment": "Midmarket", "date": "1", "month": "7", "year": "2014", "units": "3874"]}</t>
  </si>
  <si>
    <t>{"type": "buyerDetails", "info": ["origin": "Canada", "segment": "Government", "date": "1", "month": "9", "year": "2013", "units": "623"]}</t>
  </si>
  <si>
    <t>{"type": "buyerDetails", "info": ["origin": "United States of America", "segment": "Enterprise", "date": "1", "month": "11", "year": "2014", "units": "2387"]}</t>
  </si>
  <si>
    <t>{"type": "buyerDetails", "info": ["origin": "United States of America", "segment": "Government", "date": "1", "month": "2", "year": "2014", "units": "270"]}</t>
  </si>
  <si>
    <t>{"type": "buyerDetails", "info": ["origin": "France", "segment": "Government", "date": "1", "month": "7", "year": "2014", "units": "3421"]}</t>
  </si>
  <si>
    <t>{"type": "buyerDetails", "info": ["origin": "United States of America", "segment": "Midmarket", "date": "1", "month": "11", "year": "2013", "units": "2548"]}</t>
  </si>
  <si>
    <t>{"type": "buyerDetails", "info": ["origin": "France", "segment": "Government", "date": "1", "month": "1", "year": "2014", "units": "2521"]}</t>
  </si>
  <si>
    <t>{"type": "buyerDetails", "info": ["origin": "Mexico", "segment": "Channel Partners", "date": "1", "month": "5", "year": "2014", "units": "2661"]}</t>
  </si>
  <si>
    <t>{"type": "buyerDetails", "info": ["origin": "Germany", "segment": "Government", "date": "1", "month": "12", "year": "2014", "units": "1531"]}</t>
  </si>
  <si>
    <t>{"type": "buyerDetails", "info": ["origin": "France", "segment": "Government", "date": "1", "month": "3", "year": "2014", "units": "1491"]}</t>
  </si>
  <si>
    <t>{"type": "buyerDetails", "info": ["origin": "Canada", "segment": "Channel Partners", "date": "1", "month": "9", "year": "2013", "units": "2761"]}</t>
  </si>
  <si>
    <t>{"type": "buyerDetails", "info": ["origin": "United States of America", "segment": "Midmarket", "date": "1", "month": "6", "year": "2014", "units": "2567"]}</t>
  </si>
  <si>
    <t>{"type": "buyerDetails", "info": ["origin": "Canada", "segment": "Government", "date": "1", "month": "3", "year": "2014", "units": "923"]}</t>
  </si>
  <si>
    <t>{"type": "buyerDetails", "info": ["origin": "France", "segment": "Government", "date": "1", "month": "3", "year": "2014", "units": "1790"]}</t>
  </si>
  <si>
    <t>{"type": "buyerDetails", "info": ["origin": "Germany", "segment": "Government", "date": "1", "month": "9", "year": "2013", "units": "442"]}</t>
  </si>
  <si>
    <t>{"type": "buyerDetails", "info": ["origin": "United States of America", "segment": "Government", "date": "1", "month": "1", "year": "2014", "units": "982"]}</t>
  </si>
  <si>
    <t>{"type": "buyerDetails", "info": ["origin": "United States of America", "segment": "Government", "date": "1", "month": "2", "year": "2014", "units": "1298"]}</t>
  </si>
  <si>
    <t>{"type": "buyerDetails", "info": ["origin": "Mexico", "segment": "Channel Partners", "date": "1", "month": "6", "year": "2014", "units": "604"]}</t>
  </si>
  <si>
    <t>{"type": "buyerDetails", "info": ["origin": "Mexico", "segment": "Government", "date": "1", "month": "7", "year": "2014", "units": "2255"]}</t>
  </si>
  <si>
    <t>{"type": "buyerDetails", "info": ["origin": "Canada", "segment": "Government", "date": "1", "month": "10", "year": "2014", "units": "1249"]}</t>
  </si>
  <si>
    <t>{"type": "buyerDetails", "info": ["origin": "United States of America", "segment": "Government", "date": "1", "month": "1", "year": "2014", "units": "1438"]}</t>
  </si>
  <si>
    <t>{"type": "buyerDetails", "info": ["origin": "Germany", "segment": "Small Business", "date": "1", "month": "1", "year": "2014", "units": "807"]}</t>
  </si>
  <si>
    <t>{"type": "buyerDetails", "info": ["origin": "United States of America", "segment": "Government", "date": "1", "month": "2", "year": "2014", "units": "2641"]}</t>
  </si>
  <si>
    <t>{"type": "buyerDetails", "info": ["origin": "Germany", "segment": "Government", "date": "1", "month": "2", "year": "2014", "units": "2708"]}</t>
  </si>
  <si>
    <t>{"type": "buyerDetails", "info": ["origin": "Canada", "segment": "Government", "date": "1", "month": "6", "year": "2014", "units": "2632"]}</t>
  </si>
  <si>
    <t>{"type": "buyerDetails", "info": ["origin": "Canada", "segment": "Enterprise", "date": "1", "month": "6", "year": "2014", "units": "1583"]}</t>
  </si>
  <si>
    <t>{"type": "buyerDetails", "info": ["origin": "Mexico", "segment": "Channel Partners", "date": "1", "month": "7", "year": "2014", "units": "571"]}</t>
  </si>
  <si>
    <t>{"type": "buyerDetails", "info": ["origin": "France", "segment": "Government", "date": "1", "month": "8", "year": "2014", "units": "2696"]}</t>
  </si>
  <si>
    <t>{"type": "buyerDetails", "info": ["origin": "Canada", "segment": "Midmarket", "date": "1", "month": "10", "year": "2014", "units": "1565"]}</t>
  </si>
  <si>
    <t>{"type": "buyerDetails", "info": ["origin": "Germany", "segment": "Government", "date": "1", "month": "11", "year": "2014", "units": "357"]}</t>
  </si>
  <si>
    <t>{"type": "buyerDetails", "info": ["origin": "Germany", "segment": "Channel Partners", "date": "1", "month": "12", "year": "2014", "units": "1013"]}</t>
  </si>
  <si>
    <t>{"type": "buyerDetails", "info": ["origin": "France", "segment": "Midmarket", "date": "1", "month": "1", "year": "2014", "units": "3997"]}</t>
  </si>
  <si>
    <t>{"type": "buyerDetails", "info": ["origin": "France", "segment": "Government", "date": "1", "month": "6", "year": "2014", "units": "1190"]}</t>
  </si>
  <si>
    <t>{"type": "buyerDetails", "info": ["origin": "Germany", "segment": "Midmarket", "date": "1", "month": "9", "year": "2013", "units": "660"]}</t>
  </si>
  <si>
    <t>{"type": "buyerDetails", "info": ["origin": "Mexico", "segment": "Channel Partners", "date": "1", "month": "10", "year": "2014", "units": "410"]}</t>
  </si>
  <si>
    <t>{"type": "buyerDetails", "info": ["origin": "Mexico", "segment": "Small Business", "date": "1", "month": "11", "year": "2013", "units": "2605"]}</t>
  </si>
  <si>
    <t>{"type": "buyerDetails", "info": ["origin": "Canada", "segment": "Enterprise", "date": "1", "month": "1", "year": "2014", "units": "1659"]}</t>
  </si>
  <si>
    <t>{"type": "buyerDetails", "info": ["origin": "Germany", "segment": "Channel Partners", "date": "1", "month": "12", "year": "2013", "units": "1770"]}</t>
  </si>
  <si>
    <t>{"type": "buyerDetails", "info": ["origin": "Mexico", "segment": "Government", "date": "1", "month": "4", "year": "2014", "units": "2579"]}</t>
  </si>
  <si>
    <t>{"type": "buyerDetails", "info": ["origin": "United States of America", "segment": "Government", "date": "1", "month": "5", "year": "2014", "units": "1743"]}</t>
  </si>
  <si>
    <t>{"type": "buyerDetails", "info": ["origin": "United States of America", "segment": "Government", "date": "1", "month": "10", "year": "2013", "units": "2996"]}</t>
  </si>
  <si>
    <t>{"type": "buyerDetails", "info": ["origin": "Germany", "segment": "Government", "date": "1", "month": "12", "year": "2014", "units": "280"]}</t>
  </si>
  <si>
    <t>{"type": "buyerDetails", "info": ["origin": "France", "segment": "Government", "date": "1", "month": "2", "year": "2014", "units": "293"]}</t>
  </si>
  <si>
    <t>{"type": "buyerDetails", "info": ["origin": "Germany", "segment": "Midmarket", "date": "1", "month": "2", "year": "2014", "units": "278"]}</t>
  </si>
  <si>
    <t>{"type": "buyerDetails", "info": ["origin": "Canada", "segment": "Government", "date": "1", "month": "3", "year": "2014", "units": "2428"]}</t>
  </si>
  <si>
    <t>{"type": "buyerDetails", "info": ["origin": "United States of America", "segment": "Midmarket", "date": "1", "month": "9", "year": "2014", "units": "1767"]}</t>
  </si>
  <si>
    <t>{"type": "buyerDetails", "info": ["origin": "France", "segment": "Channel Partners", "date": "1", "month": "10", "year": "2014", "units": "1393"]}</t>
  </si>
  <si>
    <t>{"type": "buyerDetails", "info": ["origin": "United States of America", "segment": "Channel Partners", "date": "1", "month": "12", "year": "2013", "units": "2015"]}</t>
  </si>
  <si>
    <t>{"type": "buyerDetails", "info": ["origin": "Mexico", "segment": "Small Business", "date": "1", "month": "7", "year": "2014", "units": "801"]}</t>
  </si>
  <si>
    <t>{"type": "buyerDetails", "info": ["origin": "France", "segment": "Enterprise", "date": "1", "month": "9", "year": "2013", "units": "1023"]}</t>
  </si>
  <si>
    <t>{"type": "buyerDetails", "info": ["origin": "Canada", "segment": "Small Business", "date": "1", "month": "10", "year": "2014", "units": "1496"]}</t>
  </si>
  <si>
    <t>{"type": "buyerDetails", "info": ["origin": "United States of America", "segment": "Small Business", "date": "1", "month": "10", "year": "2014", "units": "1010"]}</t>
  </si>
  <si>
    <t>{"type": "buyerDetails", "info": ["origin": "Germany", "segment": "Midmarket", "date": "1", "month": "11", "year": "2014", "units": "1513"]}</t>
  </si>
  <si>
    <t>{"type": "buyerDetails", "info": ["origin": "Canada", "segment": "Midmarket", "date": "1", "month": "12", "year": "2014", "units": "2300"]}</t>
  </si>
  <si>
    <t>{"type": "buyerDetails", "info": ["origin": "Mexico", "segment": "Enterprise", "date": "1", "month": "12", "year": "2013", "units": "2821"]}</t>
  </si>
  <si>
    <t>{"type": "buyerDetails", "info": ["origin": "Canada", "segment": "Government", "date": "1", "month": "1", "year": "2014", "units": "2227"]}</t>
  </si>
  <si>
    <t>{"type": "buyerDetails", "info": ["origin": "Germany", "segment": "Government", "date": "1", "month": "4", "year": "2014", "units": "1199"]}</t>
  </si>
  <si>
    <t>{"type": "buyerDetails", "info": ["origin": "Canada", "segment": "Government", "date": "1", "month": "5", "year": "2014", "units": "200"]}</t>
  </si>
  <si>
    <t>{"type": "buyerDetails", "info": ["origin": "Canada", "segment": "Government", "date": "1", "month": "9", "year": "2014", "units": "388"]}</t>
  </si>
  <si>
    <t>{"type": "buyerDetails", "info": ["origin": "Mexico", "segment": "Government", "date": "1", "month": "10", "year": "2013", "units": "1727"]}</t>
  </si>
  <si>
    <t>{"type": "buyerDetails", "info": ["origin": "Mexico", "segment": "Government", "date": "1", "month": "2", "year": "2014", "units": "260"]}</t>
  </si>
  <si>
    <t>{"type": "buyerDetails", "info": ["origin": "Canada", "segment": "Midmarket", "date": "1", "month": "9", "year": "2013", "units": "2470"]}</t>
  </si>
  <si>
    <t>{"type": "buyerDetails", "info": ["origin": "Canada", "segment": "Midmarket", "date": "1", "month": "10", "year": "2013", "units": "1743"]}</t>
  </si>
  <si>
    <t>{"type": "buyerDetails", "info": ["origin": "United States of America", "segment": "Channel Partners", "date": "1", "month": "10", "year": "2014", "units": "2914"]}</t>
  </si>
  <si>
    <t>{"type": "buyerDetails", "info": ["origin": "France", "segment": "Government", "date": "1", "month": "10", "year": "2014", "units": "1731"]}</t>
  </si>
  <si>
    <t>{"type": "buyerDetails", "info": ["origin": "Canada", "segment": "Government", "date": "1", "month": "11", "year": "2014", "units": "700"]}</t>
  </si>
  <si>
    <t>{"type": "buyerDetails", "info": ["origin": "Canada", "segment": "Channel Partners", "date": "1", "month": "11", "year": "2013", "units": "2222"]}</t>
  </si>
  <si>
    <t>{"type": "buyerDetails", "info": ["origin": "United States of America", "segment": "Government", "date": "1", "month": "11", "year": "2014", "units": "1177"]}</t>
  </si>
  <si>
    <t>{"type": "buyerDetails", "info": ["origin": "France", "segment": "Government", "date": "1", "month": "11", "year": "2013", "units": "1922"]}</t>
  </si>
  <si>
    <t>{"type": "buyerDetails", "info": ["origin": "Mexico", "segment": "Enterprise", "date": "1", "month": "2", "year": "2014", "units": "1575"]}</t>
  </si>
  <si>
    <t>{"type": "buyerDetails", "info": ["origin": "United States of America", "segment": "Government", "date": "1", "month": "4", "year": "2014", "units": "606"]}</t>
  </si>
  <si>
    <t>{"type": "buyerDetails", "info": ["origin": "United States of America", "segment": "Small Business", "date": "1", "month": "7", "year": "2014", "units": "2460"]}</t>
  </si>
  <si>
    <t>{"type": "buyerDetails", "info": ["origin": "Canada", "segment": "Small Business", "date": "1", "month": "10", "year": "2013", "units": "269"]}</t>
  </si>
  <si>
    <t>{"type": "buyerDetails", "info": ["origin": "Germany", "segment": "Small Business", "date": "1", "month": "11", "year": "2013", "units": "2536"]}</t>
  </si>
  <si>
    <t>{"type": "buyerDetails", "info": ["origin": "Mexico", "segment": "Government", "date": "1", "month": "3", "year": "2014", "units": "2903"]}</t>
  </si>
  <si>
    <t>{"type": "buyerDetails", "info": ["origin": "United States of America", "segment": "Small Business", "date": "1", "month": "8", "year": "2014", "units": "2541"]}</t>
  </si>
  <si>
    <t>{"type": "buyerDetails", "info": ["origin": "France", "segment": "Government", "date": "1", "month": "12", "year": "2013", "units": "1281"]}</t>
  </si>
  <si>
    <t>{"type": "buyerDetails", "info": ["origin": "Canada", "segment": "Small Business", "date": "1", "month": "3", "year": "2014", "units": "888"]}</t>
  </si>
  <si>
    <t>{"type": "buyerDetails", "info": ["origin": "United States of America", "segment": "Enterprise", "date": "1", "month": "5", "year": "2014", "units": "2844"]}</t>
  </si>
  <si>
    <t>{"type": "buyerDetails", "info": ["origin": "France", "segment": "Channel Partners", "date": "1", "month": "8", "year": "2014", "units": "2475"]}</t>
  </si>
  <si>
    <t>{"type": "buyerDetails", "info": ["origin": "Mexico", "segment": "Midmarket", "date": "1", "month": "11", "year": "2013", "units": "1870"]}</t>
  </si>
  <si>
    <t>{"type": "buyerDetails", "info": ["origin": "France", "segment": "Enterprise", "date": "1", "month": "8", "year": "2014", "units": "1174"]}</t>
  </si>
  <si>
    <t>{"type": "buyerDetails", "info": ["origin": "Germany", "segment": "Enterprise", "date": "1", "month": "8", "year": "2014", "units": "2767"]}</t>
  </si>
  <si>
    <t>{"type": "buyerDetails", "info": ["origin": "Germany", "segment": "Enterprise", "date": "1", "month": "10", "year": "2014", "units": "1085"]}</t>
  </si>
  <si>
    <t>{"type": "buyerDetails", "info": ["origin": "Mexico", "segment": "Small Business", "date": "1", "month": "10", "year": "2014", "units": "546"]}</t>
  </si>
  <si>
    <t>{"type": "buyerDetails", "info": ["origin": "Germany", "segment": "Government", "date": "1", "month": "3", "year": "2014", "units": "1158"]}</t>
  </si>
  <si>
    <t>{"type": "buyerDetails", "info": ["origin": "Canada", "segment": "Midmarket", "date": "1", "month": "4", "year": "2014", "units": "1614"]}</t>
  </si>
  <si>
    <t>{"type": "buyerDetails", "info": ["origin": "Mexico", "segment": "Government", "date": "1", "month": "4", "year": "2014", "units": "2535"]}</t>
  </si>
  <si>
    <t>{"type": "buyerDetails", "info": ["origin": "Mexico", "segment": "Government", "date": "1", "month": "5", "year": "2014", "units": "2851"]}</t>
  </si>
  <si>
    <t>{"type": "buyerDetails", "info": ["origin": "Canada", "segment": "Midmarket", "date": "1", "month": "8", "year": "2014", "units": "2559"]}</t>
  </si>
  <si>
    <t>{"type": "buyerDetails", "info": ["origin": "United States of America", "segment": "Government", "date": "1", "month": "10", "year": "2013", "units": "267"]}</t>
  </si>
  <si>
    <t>{"type": "buyerDetails", "info": ["origin": "Germany", "segment": "Midmarket", "date": "1", "month": "10", "year": "2014", "units": "1175"]}</t>
  </si>
  <si>
    <t>{"type": "buyerDetails", "info": ["origin": "United States of America", "segment": "Government", "date": "1", "month": "11", "year": "2013", "units": "2007"]}</t>
  </si>
  <si>
    <t>{"type": "buyerDetails", "info": ["origin": "Mexico", "segment": "Government", "date": "1", "month": "11", "year": "2013", "units": "2151"]}</t>
  </si>
  <si>
    <t>{"type": "buyerDetails", "info": ["origin": "United States of America", "segment": "Channel Partners", "date": "1", "month": "12", "year": "2014", "units": "914"]}</t>
  </si>
  <si>
    <t>{"type": "buyerDetails", "info": ["origin": "France", "segment": "Government", "date": "1", "month": "12", "year": "2014", "units": "293"]}</t>
  </si>
  <si>
    <t>{"type": "buyerDetails", "info": ["origin": "Mexico", "segment": "Channel Partners", "date": "1", "month": "3", "year": "2014", "units": "500"]}</t>
  </si>
  <si>
    <t>{"type": "buyerDetails", "info": ["origin": "France", "segment": "Midmarket", "date": "1", "month": "5", "year": "2014", "units": "2826"]}</t>
  </si>
  <si>
    <t>{"type": "buyerDetails", "info": ["origin": "France", "segment": "Enterprise", "date": "1", "month": "9", "year": "2014", "units": "663"]}</t>
  </si>
  <si>
    <t>{"type": "buyerDetails", "info": ["origin": "United States of America", "segment": "Small Business", "date": "1", "month": "11", "year": "2013", "units": "2574"]}</t>
  </si>
  <si>
    <t>{"type": "buyerDetails", "info": ["origin": "United States of America", "segment": "Enterprise", "date": "1", "month": "12", "year": "2013", "units": "2438"]}</t>
  </si>
  <si>
    <t>{"type": "buyerDetails", "info": ["origin": "Canada", "segment": "Government", "date": "1", "month": "7", "year": "2014", "units": "865"]}</t>
  </si>
  <si>
    <t>{"type": "buyerDetails", "info": ["origin": "Germany", "segment": "Midmarket", "date": "1", "month": "7", "year": "2014", "units": "492"]}</t>
  </si>
  <si>
    <t>{"type": "buyerDetails", "info": ["origin": "Canada", "segment": "Enterprise", "date": "1", "month": "11", "year": "2013", "units": "2954"]}</t>
  </si>
  <si>
    <t>{"type": "buyerDetails", "info": ["origin": "Germany", "segment": "Enterprise", "date": "1", "month": "11", "year": "2014", "units": "552"]}</t>
  </si>
  <si>
    <t>{"type": "buyerDetails", "info": ["origin": "France", "segment": "Small Business", "date": "1", "month": "3", "year": "2014", "units": "2475"]}</t>
  </si>
  <si>
    <t>{"type": "buyerDetails", "info": ["origin": "Mexico", "segment": "Government", "date": "1", "month": "2", "year": "2014", "units": "1368"]}</t>
  </si>
  <si>
    <t>{"type": "buyerDetails", "info": ["origin": "Canada", "segment": "Government", "date": "1", "month": "4", "year": "2014", "units": "723"]}</t>
  </si>
  <si>
    <t>{"type": "buyerDetails", "info": ["origin": "United States of America", "segment": "Channel Partners", "date": "1", "month": "5", "year": "2014", "units": "1806"]}</t>
  </si>
  <si>
    <t>Discount range</t>
  </si>
  <si>
    <t>Low</t>
  </si>
  <si>
    <t>1% - 4%</t>
  </si>
  <si>
    <t>Medium</t>
  </si>
  <si>
    <t>5% - 9%</t>
  </si>
  <si>
    <t>High</t>
  </si>
  <si>
    <t>10% - 15%</t>
  </si>
  <si>
    <t>Product</t>
  </si>
  <si>
    <t>Selling price</t>
  </si>
  <si>
    <t>Ketentuan</t>
  </si>
  <si>
    <t>Selesaikanlah tahapan berikut ini</t>
  </si>
  <si>
    <t>-</t>
  </si>
  <si>
    <r>
      <t xml:space="preserve">Buatlah </t>
    </r>
    <r>
      <rPr>
        <b/>
        <sz val="10"/>
        <color rgb="FF000000"/>
        <rFont val="Aptos Narrow"/>
        <scheme val="minor"/>
      </rPr>
      <t>Order Code</t>
    </r>
    <r>
      <rPr>
        <sz val="10"/>
        <color rgb="FF000000"/>
        <rFont val="Aptos Narrow"/>
        <scheme val="minor"/>
      </rPr>
      <t xml:space="preserve"> dengan format sebagai berikut: ORD-(Origin Code)-(Segment Code)-(Order date)</t>
    </r>
  </si>
  <si>
    <r>
      <t xml:space="preserve">Format dari Order date pada </t>
    </r>
    <r>
      <rPr>
        <b/>
        <sz val="10"/>
        <color rgb="FF000000"/>
        <rFont val="Aptos Narrow"/>
        <scheme val="minor"/>
      </rPr>
      <t>Order Code</t>
    </r>
    <r>
      <rPr>
        <sz val="10"/>
        <color rgb="FF000000"/>
        <rFont val="Aptos Narrow"/>
        <scheme val="minor"/>
      </rPr>
      <t xml:space="preserve"> adalah yyyymmdd</t>
    </r>
  </si>
  <si>
    <t>Revenue</t>
  </si>
  <si>
    <t>Gross profit</t>
  </si>
  <si>
    <t>Operating profit</t>
  </si>
  <si>
    <t>: Selling price x qty</t>
  </si>
  <si>
    <t>: Total price - discount</t>
  </si>
  <si>
    <t>: Revenue - Manufacturing cost</t>
  </si>
  <si>
    <t>: Gross profit - G&amp;A cost - Handling cost</t>
  </si>
  <si>
    <t>Net profit</t>
  </si>
  <si>
    <t>: Operating profit - tax</t>
  </si>
  <si>
    <t>Total price</t>
  </si>
  <si>
    <t xml:space="preserve">Revenue </t>
  </si>
  <si>
    <t>Definition</t>
  </si>
  <si>
    <t>Value</t>
  </si>
  <si>
    <t>Name</t>
  </si>
  <si>
    <t>G&amp;A Cost</t>
  </si>
  <si>
    <t>General expenses &amp; administrative expenses</t>
  </si>
  <si>
    <t>Handling cost</t>
  </si>
  <si>
    <t>Cost for handling orders</t>
  </si>
  <si>
    <t>Lakukan analisa terhadap data perjualan dari beberapa tahun tersebut</t>
  </si>
  <si>
    <t>Dari analisa yang dilakukan, tampilan insight dalam bentuk dashboard dengan minimal terdapat 4 chart dan 1 slicer (gunakan pivot table agar lebih mudah)</t>
  </si>
  <si>
    <t>Sajikan data dengan baik dan lakukan presentasi terhadap hasil dari analisa yang dilakukan</t>
  </si>
  <si>
    <t>Anda bebas menambahkan parameter lain jika memang diperlukan untuk memperoleh hasil analisa yang diinginkan</t>
  </si>
  <si>
    <r>
      <t xml:space="preserve">Lakukan pemrosesan data dengan melengkapi informasi pada sheet </t>
    </r>
    <r>
      <rPr>
        <b/>
        <sz val="10"/>
        <color rgb="FF000000"/>
        <rFont val="Aptos Narrow"/>
        <scheme val="minor"/>
      </rPr>
      <t>Order raw</t>
    </r>
    <r>
      <rPr>
        <sz val="10"/>
        <color rgb="FF000000"/>
        <rFont val="Aptos Narrow"/>
        <scheme val="minor"/>
      </rPr>
      <t xml:space="preserve"> (lookup dan perhitungan) untuk memperoleh informasi berikut:</t>
    </r>
  </si>
  <si>
    <r>
      <t xml:space="preserve">Ekstrak informasi </t>
    </r>
    <r>
      <rPr>
        <b/>
        <sz val="10"/>
        <color rgb="FF000000"/>
        <rFont val="Aptos Narrow"/>
        <scheme val="minor"/>
      </rPr>
      <t>Order details</t>
    </r>
    <r>
      <rPr>
        <sz val="10"/>
        <color rgb="FF000000"/>
        <rFont val="Aptos Narrow"/>
        <scheme val="minor"/>
      </rPr>
      <t xml:space="preserve"> menjadi kolom-kolom individu</t>
    </r>
  </si>
  <si>
    <t>Informasi Tambahan</t>
  </si>
  <si>
    <t>Nama negara</t>
  </si>
  <si>
    <t>Kode negara</t>
  </si>
  <si>
    <t>Canada</t>
  </si>
  <si>
    <t>CND</t>
  </si>
  <si>
    <t>Germany</t>
  </si>
  <si>
    <t>GER</t>
  </si>
  <si>
    <t>France</t>
  </si>
  <si>
    <t>FRA</t>
  </si>
  <si>
    <t>Mexico</t>
  </si>
  <si>
    <t>MXC</t>
  </si>
  <si>
    <t>United States of America</t>
  </si>
  <si>
    <t>USA</t>
  </si>
  <si>
    <t>Contoh</t>
  </si>
  <si>
    <t>: ORD-GER-GOV-20141201</t>
  </si>
  <si>
    <t>Nama segmen</t>
  </si>
  <si>
    <t>Kode segmen</t>
  </si>
  <si>
    <t>Government</t>
  </si>
  <si>
    <t>GOV</t>
  </si>
  <si>
    <t>Midmarket</t>
  </si>
  <si>
    <t>MDM</t>
  </si>
  <si>
    <t>Channel Partners</t>
  </si>
  <si>
    <t>CPR</t>
  </si>
  <si>
    <t>Enterprise</t>
  </si>
  <si>
    <t>ENT</t>
  </si>
  <si>
    <t>Small Business</t>
  </si>
  <si>
    <t>SMB</t>
  </si>
  <si>
    <t>Definisi kolom</t>
  </si>
  <si>
    <t>Nama kolom</t>
  </si>
  <si>
    <t>Keterangan</t>
  </si>
  <si>
    <t>Country origin</t>
  </si>
  <si>
    <t>Buyer segment</t>
  </si>
  <si>
    <t>Nomor order</t>
  </si>
  <si>
    <t>Informasi order</t>
  </si>
  <si>
    <t>Negara asal pembeli</t>
  </si>
  <si>
    <t>Jenis segmen pembeli</t>
  </si>
  <si>
    <t>Nama produk</t>
  </si>
  <si>
    <t>Jumlah barang terjual</t>
  </si>
  <si>
    <t>Besar diskon yang diberikan</t>
  </si>
  <si>
    <t>Tanggal pesanan/order</t>
  </si>
  <si>
    <t>Year</t>
  </si>
  <si>
    <t>Manufacturing cost</t>
  </si>
  <si>
    <t>Tax</t>
  </si>
  <si>
    <t>Taxes charged to the company</t>
  </si>
  <si>
    <t>Net Profit</t>
  </si>
  <si>
    <t>Projected revenue</t>
  </si>
  <si>
    <t>Projected net profit</t>
  </si>
  <si>
    <t>Date</t>
  </si>
  <si>
    <t>Month</t>
  </si>
  <si>
    <t>Order Code</t>
  </si>
  <si>
    <t>Total Price</t>
  </si>
  <si>
    <t>Gross Profit</t>
  </si>
  <si>
    <t>Operating Profit</t>
  </si>
  <si>
    <t>Row Labels</t>
  </si>
  <si>
    <t>Grand Total</t>
  </si>
  <si>
    <t>Sum of Revenue</t>
  </si>
  <si>
    <t>Sum of Gross Profit</t>
  </si>
  <si>
    <t>Count of Order Code</t>
  </si>
  <si>
    <t>Sum of Operating Profit</t>
  </si>
  <si>
    <t>Sum of Net Profit</t>
  </si>
  <si>
    <t>Buyer Segment</t>
  </si>
  <si>
    <t>Product Name</t>
  </si>
  <si>
    <t>Qty Sold</t>
  </si>
  <si>
    <t>Order Date</t>
  </si>
  <si>
    <t>Sum of Qty Sold</t>
  </si>
  <si>
    <t>Handling Cost</t>
  </si>
  <si>
    <t>Sum of G&amp;A Cost</t>
  </si>
  <si>
    <t>Sum of Handling Cost</t>
  </si>
  <si>
    <t>Sum of Tax</t>
  </si>
  <si>
    <t>Country</t>
  </si>
  <si>
    <r>
      <t xml:space="preserve">Lakukan analisa lanjutan untuk melihat bagaimana performa </t>
    </r>
    <r>
      <rPr>
        <b/>
        <sz val="10"/>
        <color rgb="FF000000"/>
        <rFont val="Aptos Narrow"/>
        <family val="2"/>
        <scheme val="minor"/>
      </rPr>
      <t xml:space="preserve">tahunan </t>
    </r>
    <r>
      <rPr>
        <sz val="10"/>
        <color rgb="FF000000"/>
        <rFont val="Aptos Narrow"/>
        <family val="2"/>
        <scheme val="minor"/>
      </rPr>
      <t>keuangan perusahaan secara keseluruhan dengan mencari nilai berikut secara garis besar</t>
    </r>
  </si>
  <si>
    <t>Yearly</t>
  </si>
  <si>
    <t>per order</t>
  </si>
  <si>
    <t>Color</t>
  </si>
  <si>
    <t>Green</t>
  </si>
  <si>
    <t>#004d00</t>
  </si>
  <si>
    <t xml:space="preserve">#007a33 </t>
  </si>
  <si>
    <t>#66b3a1</t>
  </si>
  <si>
    <t>#b2e0d4</t>
  </si>
  <si>
    <t>#e0f7f1</t>
  </si>
  <si>
    <t>#003300</t>
  </si>
  <si>
    <t>#006600</t>
  </si>
  <si>
    <t>#009900</t>
  </si>
  <si>
    <t>#66cc66</t>
  </si>
  <si>
    <t>#ccffcc</t>
  </si>
  <si>
    <t>Blue</t>
  </si>
  <si>
    <t>#003366</t>
  </si>
  <si>
    <t>#00509e</t>
  </si>
  <si>
    <t>#007acc</t>
  </si>
  <si>
    <t>#66a3ff</t>
  </si>
  <si>
    <t>#1a237e</t>
  </si>
  <si>
    <t>#cce0ff</t>
  </si>
  <si>
    <t>#3949ab</t>
  </si>
  <si>
    <t>#5c6bc0</t>
  </si>
  <si>
    <t>#9fa8da</t>
  </si>
  <si>
    <t>#e8eaf6</t>
  </si>
  <si>
    <t>#0d47a1</t>
  </si>
  <si>
    <t>#e1f5fe</t>
  </si>
  <si>
    <t>Warm</t>
  </si>
  <si>
    <t>#ffcc00</t>
  </si>
  <si>
    <t>#ffdb4d</t>
  </si>
  <si>
    <t>#ffe6b3</t>
  </si>
  <si>
    <t>#fff2e6</t>
  </si>
  <si>
    <t>#ff6600</t>
  </si>
  <si>
    <t>#ff9933</t>
  </si>
  <si>
    <t>#ffcc66</t>
  </si>
  <si>
    <t>#ffff99</t>
  </si>
  <si>
    <t>#ff5722</t>
  </si>
  <si>
    <t>#ff8a65</t>
  </si>
  <si>
    <t>#ffab91</t>
  </si>
  <si>
    <t>#ffe0b2</t>
  </si>
  <si>
    <t>##ff7043</t>
  </si>
  <si>
    <t>#ffab40</t>
  </si>
  <si>
    <t>#ffd54f</t>
  </si>
  <si>
    <t>#cddc39</t>
  </si>
  <si>
    <t xml:space="preserve">FINANCIAL &amp; SALES PERFORMANCE DASHBOARD </t>
  </si>
  <si>
    <t>Final Project by B4 Group</t>
  </si>
  <si>
    <t>KPI SCORE</t>
  </si>
  <si>
    <t>PERIODE REVENUE</t>
  </si>
  <si>
    <t>REVENUE BY COUNTRY</t>
  </si>
  <si>
    <t>MAPS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</si>
</sst>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p&quot;* #,##0_-;\-&quot;Rp&quot;* #,##0_-;_-&quot;Rp&quot;* &quot;-&quot;_-;_-@_-"/>
    <numFmt numFmtId="164" formatCode="_(* #,##0_);_(* \(#,##0\);_(* &quot;-&quot;_);_(@_)"/>
    <numFmt numFmtId="165" formatCode="_(* #,##0.00_);_(* \(#,##0.00\);_(* &quot;-&quot;_);_(@_)"/>
    <numFmt numFmtId="166" formatCode="[$$-409]#,##0"/>
    <numFmt numFmtId="167" formatCode="_-[$$-409]* #,##0.00_ ;_-[$$-409]* \-#,##0.00\ ;_-[$$-409]* &quot;-&quot;??_ ;_-@_ "/>
    <numFmt numFmtId="168" formatCode="_-[$$-409]* #,##0_ ;_-[$$-409]* \-#,##0\ ;_-[$$-409]* &quot;-&quot;??_ ;_-@_ "/>
    <numFmt numFmtId="169" formatCode="[$$-409]#,##0_ ;[Red]\-[$$-409]#,##0\ "/>
    <numFmt numFmtId="170" formatCode="[$$-C09]#,##0"/>
  </numFmts>
  <fonts count="15" x14ac:knownFonts="1">
    <font>
      <sz val="10"/>
      <color rgb="FF000000"/>
      <name val="Aptos Narrow"/>
      <scheme val="minor"/>
    </font>
    <font>
      <sz val="10"/>
      <color theme="1"/>
      <name val="Aptos Narrow"/>
      <family val="2"/>
      <scheme val="minor"/>
    </font>
    <font>
      <sz val="10"/>
      <color rgb="FF000000"/>
      <name val="Aptos Narrow"/>
      <family val="2"/>
      <scheme val="minor"/>
    </font>
    <font>
      <b/>
      <sz val="10"/>
      <color rgb="FF000000"/>
      <name val="Aptos Narrow"/>
      <scheme val="minor"/>
    </font>
    <font>
      <b/>
      <sz val="10"/>
      <color theme="1"/>
      <name val="Aptos Narrow"/>
      <scheme val="minor"/>
    </font>
    <font>
      <sz val="10"/>
      <color rgb="FF000000"/>
      <name val="Aptos Narrow"/>
      <scheme val="minor"/>
    </font>
    <font>
      <b/>
      <sz val="10"/>
      <color theme="0"/>
      <name val="Aptos Narrow"/>
      <family val="2"/>
      <scheme val="minor"/>
    </font>
    <font>
      <sz val="10"/>
      <name val="Aptos Narrow"/>
      <family val="2"/>
      <scheme val="minor"/>
    </font>
    <font>
      <b/>
      <sz val="10"/>
      <color rgb="FF000000"/>
      <name val="Aptos Narrow"/>
      <family val="2"/>
      <scheme val="minor"/>
    </font>
    <font>
      <sz val="8"/>
      <name val="Aptos Narrow"/>
      <scheme val="minor"/>
    </font>
    <font>
      <sz val="11"/>
      <color rgb="FF000000"/>
      <name val="Calibri"/>
      <family val="2"/>
    </font>
    <font>
      <sz val="11"/>
      <color theme="0"/>
      <name val="Calibri"/>
      <family val="2"/>
    </font>
    <font>
      <sz val="12"/>
      <name val="Aptos Narrow"/>
      <family val="2"/>
      <scheme val="minor"/>
    </font>
    <font>
      <b/>
      <sz val="26"/>
      <name val="Aptos Narrow"/>
      <family val="2"/>
      <scheme val="minor"/>
    </font>
    <font>
      <b/>
      <sz val="12"/>
      <color rgb="FF000000"/>
      <name val="Aptos Narrow"/>
      <family val="2"/>
      <scheme val="minor"/>
    </font>
  </fonts>
  <fills count="49">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004D00"/>
        <bgColor indexed="64"/>
      </patternFill>
    </fill>
    <fill>
      <patternFill patternType="solid">
        <fgColor rgb="FF007A33"/>
        <bgColor indexed="64"/>
      </patternFill>
    </fill>
    <fill>
      <patternFill patternType="solid">
        <fgColor rgb="FF66B3A1"/>
        <bgColor indexed="64"/>
      </patternFill>
    </fill>
    <fill>
      <patternFill patternType="solid">
        <fgColor rgb="FFB2E0D4"/>
        <bgColor indexed="64"/>
      </patternFill>
    </fill>
    <fill>
      <patternFill patternType="solid">
        <fgColor rgb="FFE0F7F1"/>
        <bgColor indexed="64"/>
      </patternFill>
    </fill>
    <fill>
      <patternFill patternType="solid">
        <fgColor rgb="FF003300"/>
        <bgColor indexed="64"/>
      </patternFill>
    </fill>
    <fill>
      <patternFill patternType="solid">
        <fgColor rgb="FF006600"/>
        <bgColor indexed="64"/>
      </patternFill>
    </fill>
    <fill>
      <patternFill patternType="solid">
        <fgColor rgb="FF009900"/>
        <bgColor indexed="64"/>
      </patternFill>
    </fill>
    <fill>
      <patternFill patternType="solid">
        <fgColor rgb="FF66CC66"/>
        <bgColor indexed="64"/>
      </patternFill>
    </fill>
    <fill>
      <patternFill patternType="solid">
        <fgColor rgb="FFCCFFCC"/>
        <bgColor indexed="64"/>
      </patternFill>
    </fill>
    <fill>
      <patternFill patternType="solid">
        <fgColor rgb="FF003366"/>
        <bgColor indexed="64"/>
      </patternFill>
    </fill>
    <fill>
      <patternFill patternType="solid">
        <fgColor rgb="FF00509E"/>
        <bgColor indexed="64"/>
      </patternFill>
    </fill>
    <fill>
      <patternFill patternType="solid">
        <fgColor rgb="FF007ACC"/>
        <bgColor indexed="64"/>
      </patternFill>
    </fill>
    <fill>
      <patternFill patternType="solid">
        <fgColor rgb="FF66A3FF"/>
        <bgColor indexed="64"/>
      </patternFill>
    </fill>
    <fill>
      <patternFill patternType="solid">
        <fgColor rgb="FFCCE0FF"/>
        <bgColor indexed="64"/>
      </patternFill>
    </fill>
    <fill>
      <patternFill patternType="solid">
        <fgColor rgb="FF1A237E"/>
        <bgColor indexed="64"/>
      </patternFill>
    </fill>
    <fill>
      <patternFill patternType="solid">
        <fgColor rgb="FF3949AB"/>
        <bgColor indexed="64"/>
      </patternFill>
    </fill>
    <fill>
      <patternFill patternType="solid">
        <fgColor rgb="FF5C6BC0"/>
        <bgColor indexed="64"/>
      </patternFill>
    </fill>
    <fill>
      <patternFill patternType="solid">
        <fgColor rgb="FF9FA8DA"/>
        <bgColor indexed="64"/>
      </patternFill>
    </fill>
    <fill>
      <patternFill patternType="solid">
        <fgColor rgb="FFE8EAF6"/>
        <bgColor indexed="64"/>
      </patternFill>
    </fill>
    <fill>
      <patternFill patternType="solid">
        <fgColor rgb="FF0D47A1"/>
        <bgColor indexed="64"/>
      </patternFill>
    </fill>
    <fill>
      <patternFill patternType="solid">
        <fgColor rgb="FFE1F5FE"/>
        <bgColor indexed="64"/>
      </patternFill>
    </fill>
    <fill>
      <patternFill patternType="solid">
        <fgColor rgb="FFFFCC00"/>
        <bgColor indexed="64"/>
      </patternFill>
    </fill>
    <fill>
      <patternFill patternType="solid">
        <fgColor rgb="FFFFDB4D"/>
        <bgColor indexed="64"/>
      </patternFill>
    </fill>
    <fill>
      <patternFill patternType="solid">
        <fgColor rgb="FFFFE6B3"/>
        <bgColor indexed="64"/>
      </patternFill>
    </fill>
    <fill>
      <patternFill patternType="solid">
        <fgColor rgb="FFFFF2E6"/>
        <bgColor indexed="64"/>
      </patternFill>
    </fill>
    <fill>
      <patternFill patternType="solid">
        <fgColor rgb="FFFF6600"/>
        <bgColor indexed="64"/>
      </patternFill>
    </fill>
    <fill>
      <patternFill patternType="solid">
        <fgColor rgb="FFFF9933"/>
        <bgColor indexed="64"/>
      </patternFill>
    </fill>
    <fill>
      <patternFill patternType="solid">
        <fgColor rgb="FFFFCC66"/>
        <bgColor indexed="64"/>
      </patternFill>
    </fill>
    <fill>
      <patternFill patternType="solid">
        <fgColor rgb="FFFFFF99"/>
        <bgColor indexed="64"/>
      </patternFill>
    </fill>
    <fill>
      <patternFill patternType="solid">
        <fgColor rgb="FFFF5722"/>
        <bgColor indexed="64"/>
      </patternFill>
    </fill>
    <fill>
      <patternFill patternType="solid">
        <fgColor rgb="FFFF8A65"/>
        <bgColor indexed="64"/>
      </patternFill>
    </fill>
    <fill>
      <patternFill patternType="solid">
        <fgColor rgb="FFFFAB91"/>
        <bgColor indexed="64"/>
      </patternFill>
    </fill>
    <fill>
      <patternFill patternType="solid">
        <fgColor rgb="FFFFE0B2"/>
        <bgColor indexed="64"/>
      </patternFill>
    </fill>
    <fill>
      <patternFill patternType="solid">
        <fgColor rgb="FFFF7043"/>
        <bgColor indexed="64"/>
      </patternFill>
    </fill>
    <fill>
      <patternFill patternType="solid">
        <fgColor rgb="FFFFAB40"/>
        <bgColor indexed="64"/>
      </patternFill>
    </fill>
    <fill>
      <patternFill patternType="solid">
        <fgColor rgb="FFFFD54F"/>
        <bgColor indexed="64"/>
      </patternFill>
    </fill>
    <fill>
      <patternFill patternType="solid">
        <fgColor rgb="FFCDDC39"/>
        <bgColor indexed="64"/>
      </patternFill>
    </fill>
    <fill>
      <patternFill patternType="solid">
        <fgColor rgb="FF156082"/>
        <bgColor indexed="64"/>
      </patternFill>
    </fill>
    <fill>
      <patternFill patternType="solid">
        <fgColor theme="3" tint="0.749992370372631"/>
        <bgColor indexed="64"/>
      </patternFill>
    </fill>
    <fill>
      <patternFill patternType="solid">
        <fgColor theme="3"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s>
  <cellStyleXfs count="3">
    <xf numFmtId="0" fontId="0" fillId="0" borderId="0"/>
    <xf numFmtId="164" fontId="2" fillId="0" borderId="0" applyFont="0" applyFill="0" applyBorder="0" applyAlignment="0" applyProtection="0"/>
    <xf numFmtId="42" fontId="5" fillId="0" borderId="0" applyFont="0" applyFill="0" applyBorder="0" applyAlignment="0" applyProtection="0"/>
  </cellStyleXfs>
  <cellXfs count="81">
    <xf numFmtId="0" fontId="0" fillId="0" borderId="0" xfId="0"/>
    <xf numFmtId="0" fontId="1" fillId="0" borderId="0" xfId="0" applyFont="1"/>
    <xf numFmtId="14" fontId="0" fillId="0" borderId="0" xfId="0" applyNumberFormat="1"/>
    <xf numFmtId="0" fontId="3" fillId="0" borderId="0" xfId="0" applyFont="1"/>
    <xf numFmtId="0" fontId="0" fillId="0" borderId="0" xfId="0" applyAlignment="1">
      <alignment horizontal="right"/>
    </xf>
    <xf numFmtId="0" fontId="2" fillId="0" borderId="1" xfId="0" applyFont="1" applyBorder="1"/>
    <xf numFmtId="0" fontId="3" fillId="2" borderId="1" xfId="0" applyFont="1" applyFill="1" applyBorder="1"/>
    <xf numFmtId="0" fontId="3" fillId="3" borderId="1" xfId="0" applyFont="1" applyFill="1" applyBorder="1"/>
    <xf numFmtId="0" fontId="0" fillId="0" borderId="1" xfId="0" applyBorder="1"/>
    <xf numFmtId="166" fontId="0" fillId="0" borderId="1" xfId="0" applyNumberFormat="1" applyBorder="1"/>
    <xf numFmtId="0" fontId="4" fillId="0" borderId="0" xfId="0" applyFont="1"/>
    <xf numFmtId="0" fontId="3" fillId="0" borderId="2" xfId="0" applyFont="1" applyBorder="1" applyAlignment="1">
      <alignment horizontal="left"/>
    </xf>
    <xf numFmtId="0" fontId="0" fillId="0" borderId="2" xfId="0" applyBorder="1"/>
    <xf numFmtId="0" fontId="3" fillId="4" borderId="1" xfId="0" applyFont="1" applyFill="1" applyBorder="1"/>
    <xf numFmtId="0" fontId="3" fillId="5" borderId="1" xfId="0" applyFont="1" applyFill="1" applyBorder="1"/>
    <xf numFmtId="166" fontId="0" fillId="0" borderId="0" xfId="0" applyNumberFormat="1"/>
    <xf numFmtId="0" fontId="2" fillId="0" borderId="0" xfId="0" applyFont="1"/>
    <xf numFmtId="167" fontId="0" fillId="0" borderId="0" xfId="2" applyNumberFormat="1" applyFont="1"/>
    <xf numFmtId="0" fontId="0" fillId="0" borderId="0" xfId="0" pivotButton="1"/>
    <xf numFmtId="0" fontId="0" fillId="0" borderId="0" xfId="0" applyAlignment="1">
      <alignment horizontal="left"/>
    </xf>
    <xf numFmtId="167" fontId="0" fillId="0" borderId="0" xfId="0" applyNumberFormat="1"/>
    <xf numFmtId="0" fontId="7" fillId="6" borderId="0" xfId="0" applyFont="1" applyFill="1"/>
    <xf numFmtId="165" fontId="1" fillId="0" borderId="0" xfId="1" applyNumberFormat="1" applyFont="1" applyBorder="1"/>
    <xf numFmtId="168" fontId="0" fillId="0" borderId="0" xfId="1" applyNumberFormat="1" applyFont="1"/>
    <xf numFmtId="168" fontId="0" fillId="0" borderId="0" xfId="0" applyNumberFormat="1"/>
    <xf numFmtId="0" fontId="8"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vertical="center"/>
    </xf>
    <xf numFmtId="0" fontId="4" fillId="7" borderId="3" xfId="0" applyFont="1" applyFill="1" applyBorder="1"/>
    <xf numFmtId="164" fontId="0" fillId="0" borderId="0" xfId="1" applyFont="1"/>
    <xf numFmtId="169" fontId="0" fillId="0" borderId="0" xfId="0" applyNumberFormat="1"/>
    <xf numFmtId="170" fontId="0" fillId="0" borderId="0" xfId="0" applyNumberFormat="1"/>
    <xf numFmtId="0" fontId="8" fillId="0" borderId="0" xfId="0" applyFont="1"/>
    <xf numFmtId="0" fontId="0" fillId="0" borderId="0" xfId="0" applyAlignment="1">
      <alignment horizontal="center"/>
    </xf>
    <xf numFmtId="0" fontId="11" fillId="13" borderId="0" xfId="0" applyFont="1" applyFill="1" applyAlignment="1">
      <alignment horizontal="center" vertical="center"/>
    </xf>
    <xf numFmtId="0" fontId="11" fillId="8" borderId="0" xfId="0" applyFont="1" applyFill="1" applyAlignment="1">
      <alignment horizontal="center" vertical="center"/>
    </xf>
    <xf numFmtId="0" fontId="11" fillId="14" borderId="0" xfId="0" applyFont="1" applyFill="1" applyAlignment="1">
      <alignment horizontal="center" vertical="center"/>
    </xf>
    <xf numFmtId="0" fontId="11" fillId="15" borderId="0" xfId="0" applyFont="1" applyFill="1" applyAlignment="1">
      <alignment horizontal="center" vertical="center"/>
    </xf>
    <xf numFmtId="0" fontId="10" fillId="16" borderId="0" xfId="0" applyFont="1" applyFill="1" applyAlignment="1">
      <alignment horizontal="center" vertical="center"/>
    </xf>
    <xf numFmtId="0" fontId="10" fillId="17" borderId="0" xfId="0" applyFont="1" applyFill="1" applyAlignment="1">
      <alignment horizontal="center" vertical="center"/>
    </xf>
    <xf numFmtId="0" fontId="11" fillId="9" borderId="0" xfId="0" applyFont="1" applyFill="1" applyAlignment="1">
      <alignment horizontal="center" vertical="center"/>
    </xf>
    <xf numFmtId="0" fontId="10" fillId="10" borderId="0" xfId="0" applyFont="1" applyFill="1" applyAlignment="1">
      <alignment horizontal="center" vertical="center"/>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1" fillId="18" borderId="0" xfId="0" applyFont="1" applyFill="1" applyAlignment="1">
      <alignment horizontal="center" vertical="center"/>
    </xf>
    <xf numFmtId="0" fontId="11" fillId="19" borderId="0" xfId="0" applyFont="1" applyFill="1" applyAlignment="1">
      <alignment horizontal="center" vertical="center"/>
    </xf>
    <xf numFmtId="0" fontId="11" fillId="20" borderId="0" xfId="0" applyFont="1" applyFill="1" applyAlignment="1">
      <alignment horizontal="center" vertical="center"/>
    </xf>
    <xf numFmtId="0" fontId="10" fillId="21" borderId="0" xfId="0" applyFont="1" applyFill="1" applyAlignment="1">
      <alignment horizontal="center" vertical="center"/>
    </xf>
    <xf numFmtId="0" fontId="10" fillId="22" borderId="0" xfId="0" applyFont="1" applyFill="1" applyAlignment="1">
      <alignment horizontal="center" vertical="center"/>
    </xf>
    <xf numFmtId="0" fontId="10" fillId="29" borderId="0" xfId="0" applyFont="1" applyFill="1" applyAlignment="1">
      <alignment horizontal="center" vertical="center"/>
    </xf>
    <xf numFmtId="0" fontId="11" fillId="23" borderId="0" xfId="0" applyFont="1" applyFill="1" applyAlignment="1">
      <alignment horizontal="center" vertical="center"/>
    </xf>
    <xf numFmtId="0" fontId="11" fillId="28" borderId="0" xfId="0" applyFont="1" applyFill="1" applyAlignment="1">
      <alignment horizontal="center" vertical="center"/>
    </xf>
    <xf numFmtId="0" fontId="11" fillId="24" borderId="0" xfId="0" applyFont="1" applyFill="1" applyAlignment="1">
      <alignment horizontal="center" vertical="center"/>
    </xf>
    <xf numFmtId="0" fontId="11" fillId="25" borderId="0" xfId="0" applyFont="1" applyFill="1" applyAlignment="1">
      <alignment horizontal="center" vertical="center"/>
    </xf>
    <xf numFmtId="0" fontId="10" fillId="26" borderId="0" xfId="0" applyFont="1" applyFill="1" applyAlignment="1">
      <alignment horizontal="center" vertical="center"/>
    </xf>
    <xf numFmtId="0" fontId="10" fillId="27" borderId="0" xfId="0" applyFont="1" applyFill="1" applyAlignment="1">
      <alignment horizontal="center" vertical="center"/>
    </xf>
    <xf numFmtId="0" fontId="10" fillId="30" borderId="0" xfId="0" applyFont="1" applyFill="1" applyAlignment="1">
      <alignment vertical="center"/>
    </xf>
    <xf numFmtId="0" fontId="10" fillId="31" borderId="0" xfId="0" applyFont="1" applyFill="1" applyAlignment="1">
      <alignment vertical="center"/>
    </xf>
    <xf numFmtId="0" fontId="10" fillId="32" borderId="0" xfId="0" applyFont="1" applyFill="1" applyAlignment="1">
      <alignment vertical="center"/>
    </xf>
    <xf numFmtId="0" fontId="10" fillId="33" borderId="0" xfId="0" applyFont="1" applyFill="1" applyAlignment="1">
      <alignment vertical="center"/>
    </xf>
    <xf numFmtId="0" fontId="10" fillId="34" borderId="0" xfId="0" applyFont="1" applyFill="1" applyAlignment="1">
      <alignment vertical="center"/>
    </xf>
    <xf numFmtId="0" fontId="10" fillId="35" borderId="0" xfId="0" applyFont="1" applyFill="1" applyAlignment="1">
      <alignment vertical="center"/>
    </xf>
    <xf numFmtId="0" fontId="10" fillId="36" borderId="0" xfId="0" applyFont="1" applyFill="1" applyAlignment="1">
      <alignment vertical="center"/>
    </xf>
    <xf numFmtId="0" fontId="10" fillId="37" borderId="0" xfId="0" applyFont="1" applyFill="1" applyAlignment="1">
      <alignment vertical="center"/>
    </xf>
    <xf numFmtId="0" fontId="10" fillId="38" borderId="0" xfId="0" applyFont="1" applyFill="1" applyAlignment="1">
      <alignment vertical="center"/>
    </xf>
    <xf numFmtId="0" fontId="10" fillId="39" borderId="0" xfId="0" applyFont="1" applyFill="1" applyAlignment="1">
      <alignment vertical="center"/>
    </xf>
    <xf numFmtId="0" fontId="10" fillId="40" borderId="0" xfId="0" applyFont="1" applyFill="1" applyAlignment="1">
      <alignment vertical="center"/>
    </xf>
    <xf numFmtId="0" fontId="10" fillId="41" borderId="0" xfId="0" applyFont="1" applyFill="1" applyAlignment="1">
      <alignment vertical="center"/>
    </xf>
    <xf numFmtId="0" fontId="10" fillId="42" borderId="0" xfId="0" applyFont="1" applyFill="1" applyAlignment="1">
      <alignment vertical="center"/>
    </xf>
    <xf numFmtId="0" fontId="10" fillId="43" borderId="0" xfId="0" applyFont="1" applyFill="1" applyAlignment="1">
      <alignment vertical="center"/>
    </xf>
    <xf numFmtId="0" fontId="10" fillId="44" borderId="0" xfId="0" applyFont="1" applyFill="1" applyAlignment="1">
      <alignment vertical="center"/>
    </xf>
    <xf numFmtId="0" fontId="10" fillId="45" borderId="0" xfId="0" applyFont="1" applyFill="1" applyAlignment="1">
      <alignment vertical="center"/>
    </xf>
    <xf numFmtId="0" fontId="0" fillId="46" borderId="0" xfId="0" applyFill="1"/>
    <xf numFmtId="0" fontId="12" fillId="6" borderId="0" xfId="0" applyFont="1" applyFill="1"/>
    <xf numFmtId="0" fontId="13" fillId="6" borderId="0" xfId="0" applyFont="1" applyFill="1"/>
    <xf numFmtId="0" fontId="14" fillId="0" borderId="0" xfId="0" applyFont="1"/>
    <xf numFmtId="0" fontId="0" fillId="47" borderId="0" xfId="0" applyFill="1"/>
    <xf numFmtId="0" fontId="7" fillId="47" borderId="0" xfId="0" applyFont="1" applyFill="1"/>
    <xf numFmtId="0" fontId="7" fillId="48" borderId="0" xfId="0" applyFont="1" applyFill="1"/>
    <xf numFmtId="0" fontId="0" fillId="0" borderId="0" xfId="0" applyNumberFormat="1"/>
    <xf numFmtId="164" fontId="0" fillId="0" borderId="0" xfId="1" applyNumberFormat="1" applyFont="1"/>
  </cellXfs>
  <cellStyles count="3">
    <cellStyle name="Comma [0]" xfId="1" builtinId="6"/>
    <cellStyle name="Currency [0]" xfId="2" builtinId="7"/>
    <cellStyle name="Normal" xfId="0" builtinId="0"/>
  </cellStyles>
  <dxfs count="38">
    <dxf>
      <numFmt numFmtId="168" formatCode="_-[$$-409]* #,##0_ ;_-[$$-409]* \-#,##0\ ;_-[$$-409]* &quot;-&quot;??_ ;_-@_ "/>
    </dxf>
    <dxf>
      <alignment horizontal="left" vertical="bottom" textRotation="0" wrapText="0" indent="0" justifyLastLine="0" shrinkToFit="0" readingOrder="0"/>
    </dxf>
    <dxf>
      <border outline="0">
        <bottom style="thin">
          <color rgb="FF44B3E1"/>
        </bottom>
      </border>
    </dxf>
    <dxf>
      <font>
        <b/>
        <i val="0"/>
        <strike val="0"/>
        <condense val="0"/>
        <extend val="0"/>
        <outline val="0"/>
        <shadow val="0"/>
        <u val="none"/>
        <vertAlign val="baseline"/>
        <sz val="10"/>
        <color theme="1"/>
        <name val="Aptos Narrow"/>
        <scheme val="minor"/>
      </font>
      <fill>
        <patternFill patternType="solid">
          <fgColor theme="4" tint="0.79998168889431442"/>
          <bgColor theme="4" tint="0.79998168889431442"/>
        </patternFill>
      </fill>
    </dxf>
    <dxf>
      <numFmt numFmtId="170" formatCode="[$$-C09]#,##0"/>
    </dxf>
    <dxf>
      <numFmt numFmtId="170" formatCode="[$$-C09]#,##0"/>
    </dxf>
    <dxf>
      <numFmt numFmtId="169" formatCode="[$$-409]#,##0_ ;[Red]\-[$$-409]#,##0\ "/>
    </dxf>
    <dxf>
      <numFmt numFmtId="170" formatCode="[$$-C09]#,##0"/>
    </dxf>
    <dxf>
      <numFmt numFmtId="170" formatCode="[$$-C09]#,##0"/>
    </dxf>
    <dxf>
      <numFmt numFmtId="170" formatCode="[$$-C09]#,##0"/>
    </dxf>
    <dxf>
      <numFmt numFmtId="170" formatCode="[$$-C09]#,##0"/>
    </dxf>
    <dxf>
      <numFmt numFmtId="170" formatCode="[$$-C09]#,##0"/>
    </dxf>
    <dxf>
      <numFmt numFmtId="170" formatCode="[$$-C09]#,##0"/>
    </dxf>
    <dxf>
      <numFmt numFmtId="170" formatCode="[$$-C09]#,##0"/>
    </dxf>
    <dxf>
      <font>
        <b/>
        <i val="0"/>
        <strike val="0"/>
        <condense val="0"/>
        <extend val="0"/>
        <outline val="0"/>
        <shadow val="0"/>
        <u val="none"/>
        <vertAlign val="baseline"/>
        <sz val="10"/>
        <color rgb="FF000000"/>
        <name val="Aptos Narrow"/>
        <family val="2"/>
        <scheme val="minor"/>
      </font>
      <alignment horizontal="center" vertical="center" textRotation="0" wrapText="0" indent="0" justifyLastLine="0" shrinkToFit="0" readingOrder="0"/>
    </dxf>
    <dxf>
      <numFmt numFmtId="168" formatCode="_-[$$-409]* #,##0_ ;_-[$$-409]* \-#,##0\ ;_-[$$-409]* &quot;-&quot;??_ ;_-@_ "/>
    </dxf>
    <dxf>
      <font>
        <b val="0"/>
        <i val="0"/>
        <strike val="0"/>
        <condense val="0"/>
        <extend val="0"/>
        <outline val="0"/>
        <shadow val="0"/>
        <u val="none"/>
        <vertAlign val="baseline"/>
        <sz val="10"/>
        <color rgb="FF000000"/>
        <name val="Aptos Narrow"/>
        <scheme val="minor"/>
      </font>
      <numFmt numFmtId="168" formatCode="_-[$$-409]* #,##0_ ;_-[$$-409]* \-#,##0\ ;_-[$$-409]* &quot;-&quot;??_ ;_-@_ "/>
    </dxf>
    <dxf>
      <font>
        <b val="0"/>
        <i val="0"/>
        <strike val="0"/>
        <condense val="0"/>
        <extend val="0"/>
        <outline val="0"/>
        <shadow val="0"/>
        <u val="none"/>
        <vertAlign val="baseline"/>
        <sz val="10"/>
        <color rgb="FF000000"/>
        <name val="Aptos Narrow"/>
        <scheme val="minor"/>
      </font>
      <numFmt numFmtId="168" formatCode="_-[$$-409]* #,##0_ ;_-[$$-409]* \-#,##0\ ;_-[$$-409]* &quot;-&quot;??_ ;_-@_ "/>
    </dxf>
    <dxf>
      <numFmt numFmtId="19" formatCode="dd/mm/yyyy"/>
    </dxf>
    <dxf>
      <font>
        <b val="0"/>
        <i val="0"/>
        <strike val="0"/>
        <condense val="0"/>
        <extend val="0"/>
        <outline val="0"/>
        <shadow val="0"/>
        <u val="none"/>
        <vertAlign val="baseline"/>
        <sz val="10"/>
        <color theme="1"/>
        <name val="Aptos Narrow"/>
        <family val="2"/>
        <scheme val="minor"/>
      </font>
      <numFmt numFmtId="165" formatCode="_(* #,##0.00_);_(* \(#,##0.00\);_(* &quot;-&quot;_);_(@_)"/>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numFmt numFmtId="168" formatCode="_-[$$-409]* #,##0_ ;_-[$$-409]* \-#,##0\ ;_-[$$-409]* &quot;-&quot;??_ ;_-@_ "/>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0"/>
        <color theme="1"/>
        <name val="Aptos Narrow"/>
        <scheme val="minor"/>
      </font>
      <fill>
        <patternFill patternType="solid">
          <fgColor theme="4" tint="0.79998168889431442"/>
          <bgColor theme="4" tint="0.79998168889431442"/>
        </patternFill>
      </fill>
    </dxf>
    <dxf>
      <numFmt numFmtId="170" formatCode="[$$-C09]#,##0"/>
    </dxf>
    <dxf>
      <numFmt numFmtId="170" formatCode="[$$-C09]#,##0"/>
    </dxf>
    <dxf>
      <numFmt numFmtId="170" formatCode="[$$-C09]#,##0"/>
    </dxf>
    <dxf>
      <numFmt numFmtId="170" formatCode="[$$-C09]#,##0"/>
    </dxf>
    <dxf>
      <numFmt numFmtId="170" formatCode="[$$-C09]#,##0"/>
    </dxf>
    <dxf>
      <numFmt numFmtId="170" formatCode="[$$-C09]#,##0"/>
    </dxf>
    <dxf>
      <numFmt numFmtId="170" formatCode="[$$-C09]#,##0"/>
    </dxf>
    <dxf>
      <numFmt numFmtId="169" formatCode="[$$-409]#,##0_ ;[Red]\-[$$-409]#,##0\ "/>
    </dxf>
    <dxf>
      <numFmt numFmtId="170" formatCode="[$$-C09]#,##0"/>
    </dxf>
    <dxf>
      <numFmt numFmtId="170" formatCode="[$$-C09]#,##0"/>
    </dxf>
    <dxf>
      <font>
        <color theme="1"/>
      </font>
      <fill>
        <patternFill patternType="solid">
          <fgColor theme="0" tint="-4.9989318521683403E-2"/>
          <bgColor theme="0" tint="-4.9989318521683403E-2"/>
        </patternFill>
      </fill>
    </dxf>
  </dxfs>
  <tableStyles count="1" defaultTableStyle="TableStyleMedium2" defaultPivotStyle="PivotStyleLight16">
    <tableStyle name="Slicer Style 1" pivot="0" table="0" count="1" xr9:uid="{D2FF95BB-F243-4B4C-BCD9-E7708F2E74D3}">
      <tableStyleElement type="wholeTable" dxfId="37"/>
    </tableStyle>
  </tableStyles>
  <colors>
    <mruColors>
      <color rgb="FF85BAE0"/>
      <color rgb="FF0F9ED5"/>
      <color rgb="FFB5D2EA"/>
      <color rgb="FF0876A0"/>
      <color rgb="FFE8EAF6"/>
      <color rgb="FF0C8BBC"/>
      <color rgb="FFACBAC4"/>
      <color rgb="FF156082"/>
      <color rgb="FF629FAD"/>
      <color rgb="FFEDEDC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08"/>
              <c:pt idx="0">
                <c:v>200</c:v>
              </c:pt>
              <c:pt idx="1">
                <c:v>214</c:v>
              </c:pt>
              <c:pt idx="2">
                <c:v>218</c:v>
              </c:pt>
              <c:pt idx="3">
                <c:v>241</c:v>
              </c:pt>
              <c:pt idx="4">
                <c:v>245</c:v>
              </c:pt>
              <c:pt idx="5">
                <c:v>257</c:v>
              </c:pt>
              <c:pt idx="6">
                <c:v>259</c:v>
              </c:pt>
              <c:pt idx="7">
                <c:v>260</c:v>
              </c:pt>
              <c:pt idx="8">
                <c:v>263</c:v>
              </c:pt>
              <c:pt idx="9">
                <c:v>266</c:v>
              </c:pt>
              <c:pt idx="10">
                <c:v>267</c:v>
              </c:pt>
              <c:pt idx="11">
                <c:v>269</c:v>
              </c:pt>
              <c:pt idx="12">
                <c:v>270</c:v>
              </c:pt>
              <c:pt idx="13">
                <c:v>274</c:v>
              </c:pt>
              <c:pt idx="14">
                <c:v>278</c:v>
              </c:pt>
              <c:pt idx="15">
                <c:v>280</c:v>
              </c:pt>
              <c:pt idx="16">
                <c:v>292</c:v>
              </c:pt>
              <c:pt idx="17">
                <c:v>293</c:v>
              </c:pt>
              <c:pt idx="18">
                <c:v>306</c:v>
              </c:pt>
              <c:pt idx="19">
                <c:v>321</c:v>
              </c:pt>
              <c:pt idx="20">
                <c:v>322</c:v>
              </c:pt>
              <c:pt idx="21">
                <c:v>330</c:v>
              </c:pt>
              <c:pt idx="22">
                <c:v>334</c:v>
              </c:pt>
              <c:pt idx="23">
                <c:v>341</c:v>
              </c:pt>
              <c:pt idx="24">
                <c:v>344</c:v>
              </c:pt>
              <c:pt idx="25">
                <c:v>345</c:v>
              </c:pt>
              <c:pt idx="26">
                <c:v>349</c:v>
              </c:pt>
              <c:pt idx="27">
                <c:v>357</c:v>
              </c:pt>
              <c:pt idx="28">
                <c:v>360</c:v>
              </c:pt>
              <c:pt idx="29">
                <c:v>362</c:v>
              </c:pt>
              <c:pt idx="30">
                <c:v>367</c:v>
              </c:pt>
              <c:pt idx="31">
                <c:v>380</c:v>
              </c:pt>
              <c:pt idx="32">
                <c:v>381</c:v>
              </c:pt>
              <c:pt idx="33">
                <c:v>384</c:v>
              </c:pt>
              <c:pt idx="34">
                <c:v>386</c:v>
              </c:pt>
              <c:pt idx="35">
                <c:v>388</c:v>
              </c:pt>
              <c:pt idx="36">
                <c:v>410</c:v>
              </c:pt>
              <c:pt idx="37">
                <c:v>422</c:v>
              </c:pt>
              <c:pt idx="38">
                <c:v>432</c:v>
              </c:pt>
              <c:pt idx="39">
                <c:v>436</c:v>
              </c:pt>
              <c:pt idx="40">
                <c:v>442</c:v>
              </c:pt>
              <c:pt idx="41">
                <c:v>448</c:v>
              </c:pt>
              <c:pt idx="42">
                <c:v>472</c:v>
              </c:pt>
              <c:pt idx="43">
                <c:v>488</c:v>
              </c:pt>
              <c:pt idx="44">
                <c:v>490</c:v>
              </c:pt>
              <c:pt idx="45">
                <c:v>492</c:v>
              </c:pt>
              <c:pt idx="46">
                <c:v>494</c:v>
              </c:pt>
              <c:pt idx="47">
                <c:v>500</c:v>
              </c:pt>
              <c:pt idx="48">
                <c:v>510</c:v>
              </c:pt>
              <c:pt idx="49">
                <c:v>521</c:v>
              </c:pt>
              <c:pt idx="50">
                <c:v>544</c:v>
              </c:pt>
              <c:pt idx="51">
                <c:v>546</c:v>
              </c:pt>
              <c:pt idx="52">
                <c:v>547</c:v>
              </c:pt>
              <c:pt idx="53">
                <c:v>549</c:v>
              </c:pt>
              <c:pt idx="54">
                <c:v>552</c:v>
              </c:pt>
              <c:pt idx="55">
                <c:v>554</c:v>
              </c:pt>
              <c:pt idx="56">
                <c:v>555</c:v>
              </c:pt>
              <c:pt idx="57">
                <c:v>562</c:v>
              </c:pt>
              <c:pt idx="58">
                <c:v>567</c:v>
              </c:pt>
              <c:pt idx="59">
                <c:v>570</c:v>
              </c:pt>
              <c:pt idx="60">
                <c:v>571</c:v>
              </c:pt>
              <c:pt idx="61">
                <c:v>574</c:v>
              </c:pt>
              <c:pt idx="62">
                <c:v>579</c:v>
              </c:pt>
              <c:pt idx="63">
                <c:v>588</c:v>
              </c:pt>
              <c:pt idx="64">
                <c:v>591</c:v>
              </c:pt>
              <c:pt idx="65">
                <c:v>598</c:v>
              </c:pt>
              <c:pt idx="66">
                <c:v>602</c:v>
              </c:pt>
              <c:pt idx="67">
                <c:v>604</c:v>
              </c:pt>
              <c:pt idx="68">
                <c:v>606</c:v>
              </c:pt>
              <c:pt idx="69">
                <c:v>609</c:v>
              </c:pt>
              <c:pt idx="70">
                <c:v>615</c:v>
              </c:pt>
              <c:pt idx="71">
                <c:v>623</c:v>
              </c:pt>
              <c:pt idx="72">
                <c:v>635</c:v>
              </c:pt>
              <c:pt idx="73">
                <c:v>639</c:v>
              </c:pt>
              <c:pt idx="74">
                <c:v>641</c:v>
              </c:pt>
              <c:pt idx="75">
                <c:v>645</c:v>
              </c:pt>
              <c:pt idx="76">
                <c:v>655</c:v>
              </c:pt>
              <c:pt idx="77">
                <c:v>660</c:v>
              </c:pt>
              <c:pt idx="78">
                <c:v>662</c:v>
              </c:pt>
              <c:pt idx="79">
                <c:v>663</c:v>
              </c:pt>
              <c:pt idx="80">
                <c:v>671</c:v>
              </c:pt>
              <c:pt idx="81">
                <c:v>677</c:v>
              </c:pt>
              <c:pt idx="82">
                <c:v>678</c:v>
              </c:pt>
              <c:pt idx="83">
                <c:v>681</c:v>
              </c:pt>
              <c:pt idx="84">
                <c:v>689</c:v>
              </c:pt>
              <c:pt idx="85">
                <c:v>690</c:v>
              </c:pt>
              <c:pt idx="86">
                <c:v>700</c:v>
              </c:pt>
              <c:pt idx="87">
                <c:v>704</c:v>
              </c:pt>
              <c:pt idx="88">
                <c:v>707</c:v>
              </c:pt>
              <c:pt idx="89">
                <c:v>708</c:v>
              </c:pt>
              <c:pt idx="90">
                <c:v>711</c:v>
              </c:pt>
              <c:pt idx="91">
                <c:v>720</c:v>
              </c:pt>
              <c:pt idx="92">
                <c:v>723</c:v>
              </c:pt>
              <c:pt idx="93">
                <c:v>727</c:v>
              </c:pt>
              <c:pt idx="94">
                <c:v>736</c:v>
              </c:pt>
              <c:pt idx="95">
                <c:v>742</c:v>
              </c:pt>
              <c:pt idx="96">
                <c:v>747</c:v>
              </c:pt>
              <c:pt idx="97">
                <c:v>766</c:v>
              </c:pt>
              <c:pt idx="98">
                <c:v>787</c:v>
              </c:pt>
              <c:pt idx="99">
                <c:v>788</c:v>
              </c:pt>
              <c:pt idx="100">
                <c:v>790</c:v>
              </c:pt>
              <c:pt idx="101">
                <c:v>792</c:v>
              </c:pt>
              <c:pt idx="102">
                <c:v>795</c:v>
              </c:pt>
              <c:pt idx="103">
                <c:v>801</c:v>
              </c:pt>
              <c:pt idx="104">
                <c:v>807</c:v>
              </c:pt>
              <c:pt idx="105">
                <c:v>808</c:v>
              </c:pt>
              <c:pt idx="106">
                <c:v>809</c:v>
              </c:pt>
              <c:pt idx="107">
                <c:v>819</c:v>
              </c:pt>
              <c:pt idx="108">
                <c:v>831</c:v>
              </c:pt>
              <c:pt idx="109">
                <c:v>853</c:v>
              </c:pt>
              <c:pt idx="110">
                <c:v>861</c:v>
              </c:pt>
              <c:pt idx="111">
                <c:v>865</c:v>
              </c:pt>
              <c:pt idx="112">
                <c:v>866</c:v>
              </c:pt>
              <c:pt idx="113">
                <c:v>873</c:v>
              </c:pt>
              <c:pt idx="114">
                <c:v>877</c:v>
              </c:pt>
              <c:pt idx="115">
                <c:v>880</c:v>
              </c:pt>
              <c:pt idx="116">
                <c:v>883</c:v>
              </c:pt>
              <c:pt idx="117">
                <c:v>886</c:v>
              </c:pt>
              <c:pt idx="118">
                <c:v>887</c:v>
              </c:pt>
              <c:pt idx="119">
                <c:v>888</c:v>
              </c:pt>
              <c:pt idx="120">
                <c:v>905</c:v>
              </c:pt>
              <c:pt idx="121">
                <c:v>908</c:v>
              </c:pt>
              <c:pt idx="122">
                <c:v>912</c:v>
              </c:pt>
              <c:pt idx="123">
                <c:v>914</c:v>
              </c:pt>
              <c:pt idx="124">
                <c:v>918</c:v>
              </c:pt>
              <c:pt idx="125">
                <c:v>921</c:v>
              </c:pt>
              <c:pt idx="126">
                <c:v>923</c:v>
              </c:pt>
              <c:pt idx="127">
                <c:v>941</c:v>
              </c:pt>
              <c:pt idx="128">
                <c:v>943</c:v>
              </c:pt>
              <c:pt idx="129">
                <c:v>947</c:v>
              </c:pt>
              <c:pt idx="130">
                <c:v>952</c:v>
              </c:pt>
              <c:pt idx="131">
                <c:v>958</c:v>
              </c:pt>
              <c:pt idx="132">
                <c:v>959</c:v>
              </c:pt>
              <c:pt idx="133">
                <c:v>970</c:v>
              </c:pt>
              <c:pt idx="134">
                <c:v>973</c:v>
              </c:pt>
              <c:pt idx="135">
                <c:v>974</c:v>
              </c:pt>
              <c:pt idx="136">
                <c:v>980</c:v>
              </c:pt>
              <c:pt idx="137">
                <c:v>982</c:v>
              </c:pt>
              <c:pt idx="138">
                <c:v>986</c:v>
              </c:pt>
              <c:pt idx="139">
                <c:v>991</c:v>
              </c:pt>
              <c:pt idx="140">
                <c:v>994</c:v>
              </c:pt>
              <c:pt idx="141">
                <c:v>1001</c:v>
              </c:pt>
              <c:pt idx="142">
                <c:v>1005</c:v>
              </c:pt>
              <c:pt idx="143">
                <c:v>1006</c:v>
              </c:pt>
              <c:pt idx="144">
                <c:v>1010</c:v>
              </c:pt>
              <c:pt idx="145">
                <c:v>1013</c:v>
              </c:pt>
              <c:pt idx="146">
                <c:v>1016</c:v>
              </c:pt>
              <c:pt idx="147">
                <c:v>1023</c:v>
              </c:pt>
              <c:pt idx="148">
                <c:v>1030</c:v>
              </c:pt>
              <c:pt idx="149">
                <c:v>1031</c:v>
              </c:pt>
              <c:pt idx="150">
                <c:v>1033</c:v>
              </c:pt>
              <c:pt idx="151">
                <c:v>1038</c:v>
              </c:pt>
              <c:pt idx="152">
                <c:v>1055</c:v>
              </c:pt>
              <c:pt idx="153">
                <c:v>1056</c:v>
              </c:pt>
              <c:pt idx="154">
                <c:v>1074</c:v>
              </c:pt>
              <c:pt idx="155">
                <c:v>1084</c:v>
              </c:pt>
              <c:pt idx="156">
                <c:v>1085</c:v>
              </c:pt>
              <c:pt idx="157">
                <c:v>1094</c:v>
              </c:pt>
              <c:pt idx="158">
                <c:v>1095</c:v>
              </c:pt>
              <c:pt idx="159">
                <c:v>1100</c:v>
              </c:pt>
              <c:pt idx="160">
                <c:v>1101</c:v>
              </c:pt>
              <c:pt idx="161">
                <c:v>1114</c:v>
              </c:pt>
              <c:pt idx="162">
                <c:v>1116</c:v>
              </c:pt>
              <c:pt idx="163">
                <c:v>1117</c:v>
              </c:pt>
              <c:pt idx="164">
                <c:v>1118</c:v>
              </c:pt>
              <c:pt idx="165">
                <c:v>1122</c:v>
              </c:pt>
              <c:pt idx="166">
                <c:v>1123</c:v>
              </c:pt>
              <c:pt idx="167">
                <c:v>1135</c:v>
              </c:pt>
              <c:pt idx="168">
                <c:v>1138</c:v>
              </c:pt>
              <c:pt idx="169">
                <c:v>1142</c:v>
              </c:pt>
              <c:pt idx="170">
                <c:v>1143</c:v>
              </c:pt>
              <c:pt idx="171">
                <c:v>1153</c:v>
              </c:pt>
              <c:pt idx="172">
                <c:v>1158</c:v>
              </c:pt>
              <c:pt idx="173">
                <c:v>1159</c:v>
              </c:pt>
              <c:pt idx="174">
                <c:v>1174</c:v>
              </c:pt>
              <c:pt idx="175">
                <c:v>1175</c:v>
              </c:pt>
              <c:pt idx="176">
                <c:v>1177</c:v>
              </c:pt>
              <c:pt idx="177">
                <c:v>1186</c:v>
              </c:pt>
              <c:pt idx="178">
                <c:v>1190</c:v>
              </c:pt>
              <c:pt idx="179">
                <c:v>1197</c:v>
              </c:pt>
              <c:pt idx="180">
                <c:v>1198</c:v>
              </c:pt>
              <c:pt idx="181">
                <c:v>1199</c:v>
              </c:pt>
              <c:pt idx="182">
                <c:v>1210</c:v>
              </c:pt>
              <c:pt idx="183">
                <c:v>1221</c:v>
              </c:pt>
              <c:pt idx="184">
                <c:v>1227</c:v>
              </c:pt>
              <c:pt idx="185">
                <c:v>1228</c:v>
              </c:pt>
              <c:pt idx="186">
                <c:v>1233</c:v>
              </c:pt>
              <c:pt idx="187">
                <c:v>1236</c:v>
              </c:pt>
              <c:pt idx="188">
                <c:v>1249</c:v>
              </c:pt>
              <c:pt idx="189">
                <c:v>1250</c:v>
              </c:pt>
              <c:pt idx="190">
                <c:v>1259</c:v>
              </c:pt>
              <c:pt idx="191">
                <c:v>1262</c:v>
              </c:pt>
              <c:pt idx="192">
                <c:v>1265</c:v>
              </c:pt>
              <c:pt idx="193">
                <c:v>1269</c:v>
              </c:pt>
              <c:pt idx="194">
                <c:v>1281</c:v>
              </c:pt>
              <c:pt idx="195">
                <c:v>1282</c:v>
              </c:pt>
              <c:pt idx="196">
                <c:v>1283</c:v>
              </c:pt>
              <c:pt idx="197">
                <c:v>1287</c:v>
              </c:pt>
              <c:pt idx="198">
                <c:v>1295</c:v>
              </c:pt>
              <c:pt idx="199">
                <c:v>1298</c:v>
              </c:pt>
              <c:pt idx="200">
                <c:v>1303</c:v>
              </c:pt>
              <c:pt idx="201">
                <c:v>1307</c:v>
              </c:pt>
              <c:pt idx="202">
                <c:v>1321</c:v>
              </c:pt>
              <c:pt idx="203">
                <c:v>1324</c:v>
              </c:pt>
              <c:pt idx="204">
                <c:v>1326</c:v>
              </c:pt>
              <c:pt idx="205">
                <c:v>1333</c:v>
              </c:pt>
              <c:pt idx="206">
                <c:v>1350</c:v>
              </c:pt>
              <c:pt idx="207">
                <c:v>1351</c:v>
              </c:pt>
              <c:pt idx="208">
                <c:v>1359</c:v>
              </c:pt>
              <c:pt idx="209">
                <c:v>1362</c:v>
              </c:pt>
              <c:pt idx="210">
                <c:v>1366</c:v>
              </c:pt>
              <c:pt idx="211">
                <c:v>1368</c:v>
              </c:pt>
              <c:pt idx="212">
                <c:v>1369</c:v>
              </c:pt>
              <c:pt idx="213">
                <c:v>1372</c:v>
              </c:pt>
              <c:pt idx="214">
                <c:v>1375</c:v>
              </c:pt>
              <c:pt idx="215">
                <c:v>1384</c:v>
              </c:pt>
              <c:pt idx="216">
                <c:v>1389</c:v>
              </c:pt>
              <c:pt idx="217">
                <c:v>1393</c:v>
              </c:pt>
              <c:pt idx="218">
                <c:v>1395</c:v>
              </c:pt>
              <c:pt idx="219">
                <c:v>1397</c:v>
              </c:pt>
              <c:pt idx="220">
                <c:v>1403</c:v>
              </c:pt>
              <c:pt idx="221">
                <c:v>1404</c:v>
              </c:pt>
              <c:pt idx="222">
                <c:v>1414</c:v>
              </c:pt>
              <c:pt idx="223">
                <c:v>1421</c:v>
              </c:pt>
              <c:pt idx="224">
                <c:v>1433</c:v>
              </c:pt>
              <c:pt idx="225">
                <c:v>1438</c:v>
              </c:pt>
              <c:pt idx="226">
                <c:v>1445</c:v>
              </c:pt>
              <c:pt idx="227">
                <c:v>1460</c:v>
              </c:pt>
              <c:pt idx="228">
                <c:v>1465</c:v>
              </c:pt>
              <c:pt idx="229">
                <c:v>1482</c:v>
              </c:pt>
              <c:pt idx="230">
                <c:v>1491</c:v>
              </c:pt>
              <c:pt idx="231">
                <c:v>1493</c:v>
              </c:pt>
              <c:pt idx="232">
                <c:v>1496</c:v>
              </c:pt>
              <c:pt idx="233">
                <c:v>1498</c:v>
              </c:pt>
              <c:pt idx="234">
                <c:v>1513</c:v>
              </c:pt>
              <c:pt idx="235">
                <c:v>1514</c:v>
              </c:pt>
              <c:pt idx="236">
                <c:v>1520</c:v>
              </c:pt>
              <c:pt idx="237">
                <c:v>1527</c:v>
              </c:pt>
              <c:pt idx="238">
                <c:v>1530</c:v>
              </c:pt>
              <c:pt idx="239">
                <c:v>1531</c:v>
              </c:pt>
              <c:pt idx="240">
                <c:v>1535</c:v>
              </c:pt>
              <c:pt idx="241">
                <c:v>1540</c:v>
              </c:pt>
              <c:pt idx="242">
                <c:v>1545</c:v>
              </c:pt>
              <c:pt idx="243">
                <c:v>1560</c:v>
              </c:pt>
              <c:pt idx="244">
                <c:v>1562</c:v>
              </c:pt>
              <c:pt idx="245">
                <c:v>1563</c:v>
              </c:pt>
              <c:pt idx="246">
                <c:v>1565</c:v>
              </c:pt>
              <c:pt idx="247">
                <c:v>1566</c:v>
              </c:pt>
              <c:pt idx="248">
                <c:v>1570</c:v>
              </c:pt>
              <c:pt idx="249">
                <c:v>1575</c:v>
              </c:pt>
              <c:pt idx="250">
                <c:v>1579</c:v>
              </c:pt>
              <c:pt idx="251">
                <c:v>1580</c:v>
              </c:pt>
              <c:pt idx="252">
                <c:v>1582</c:v>
              </c:pt>
              <c:pt idx="253">
                <c:v>1583</c:v>
              </c:pt>
              <c:pt idx="254">
                <c:v>1594</c:v>
              </c:pt>
              <c:pt idx="255">
                <c:v>1596</c:v>
              </c:pt>
              <c:pt idx="256">
                <c:v>1598</c:v>
              </c:pt>
              <c:pt idx="257">
                <c:v>1607</c:v>
              </c:pt>
              <c:pt idx="258">
                <c:v>1611</c:v>
              </c:pt>
              <c:pt idx="259">
                <c:v>1614</c:v>
              </c:pt>
              <c:pt idx="260">
                <c:v>1618</c:v>
              </c:pt>
              <c:pt idx="261">
                <c:v>1630</c:v>
              </c:pt>
              <c:pt idx="262">
                <c:v>1642</c:v>
              </c:pt>
              <c:pt idx="263">
                <c:v>1645</c:v>
              </c:pt>
              <c:pt idx="264">
                <c:v>1659</c:v>
              </c:pt>
              <c:pt idx="265">
                <c:v>1660</c:v>
              </c:pt>
              <c:pt idx="266">
                <c:v>1666</c:v>
              </c:pt>
              <c:pt idx="267">
                <c:v>1679</c:v>
              </c:pt>
              <c:pt idx="268">
                <c:v>1683</c:v>
              </c:pt>
              <c:pt idx="269">
                <c:v>1686</c:v>
              </c:pt>
              <c:pt idx="270">
                <c:v>1694</c:v>
              </c:pt>
              <c:pt idx="271">
                <c:v>1702</c:v>
              </c:pt>
              <c:pt idx="272">
                <c:v>1706</c:v>
              </c:pt>
              <c:pt idx="273">
                <c:v>1715</c:v>
              </c:pt>
              <c:pt idx="274">
                <c:v>1725</c:v>
              </c:pt>
              <c:pt idx="275">
                <c:v>1727</c:v>
              </c:pt>
              <c:pt idx="276">
                <c:v>1728</c:v>
              </c:pt>
              <c:pt idx="277">
                <c:v>1731</c:v>
              </c:pt>
              <c:pt idx="278">
                <c:v>1734</c:v>
              </c:pt>
              <c:pt idx="279">
                <c:v>1738</c:v>
              </c:pt>
              <c:pt idx="280">
                <c:v>1743</c:v>
              </c:pt>
              <c:pt idx="281">
                <c:v>1744</c:v>
              </c:pt>
              <c:pt idx="282">
                <c:v>1757</c:v>
              </c:pt>
              <c:pt idx="283">
                <c:v>1760</c:v>
              </c:pt>
              <c:pt idx="284">
                <c:v>1761</c:v>
              </c:pt>
              <c:pt idx="285">
                <c:v>1767</c:v>
              </c:pt>
              <c:pt idx="286">
                <c:v>1770</c:v>
              </c:pt>
              <c:pt idx="287">
                <c:v>1773</c:v>
              </c:pt>
              <c:pt idx="288">
                <c:v>1774</c:v>
              </c:pt>
              <c:pt idx="289">
                <c:v>1775</c:v>
              </c:pt>
              <c:pt idx="290">
                <c:v>1778</c:v>
              </c:pt>
              <c:pt idx="291">
                <c:v>1785</c:v>
              </c:pt>
              <c:pt idx="292">
                <c:v>1790</c:v>
              </c:pt>
              <c:pt idx="293">
                <c:v>1797</c:v>
              </c:pt>
              <c:pt idx="294">
                <c:v>1802</c:v>
              </c:pt>
              <c:pt idx="295">
                <c:v>1804</c:v>
              </c:pt>
              <c:pt idx="296">
                <c:v>1806</c:v>
              </c:pt>
              <c:pt idx="297">
                <c:v>1808</c:v>
              </c:pt>
              <c:pt idx="298">
                <c:v>1817</c:v>
              </c:pt>
              <c:pt idx="299">
                <c:v>1823</c:v>
              </c:pt>
              <c:pt idx="300">
                <c:v>1830</c:v>
              </c:pt>
              <c:pt idx="301">
                <c:v>1834</c:v>
              </c:pt>
              <c:pt idx="302">
                <c:v>1857</c:v>
              </c:pt>
              <c:pt idx="303">
                <c:v>1858</c:v>
              </c:pt>
              <c:pt idx="304">
                <c:v>1859</c:v>
              </c:pt>
              <c:pt idx="305">
                <c:v>1865</c:v>
              </c:pt>
              <c:pt idx="306">
                <c:v>1867</c:v>
              </c:pt>
              <c:pt idx="307">
                <c:v>1870</c:v>
              </c:pt>
              <c:pt idx="308">
                <c:v>1874</c:v>
              </c:pt>
              <c:pt idx="309">
                <c:v>1884</c:v>
              </c:pt>
              <c:pt idx="310">
                <c:v>1899</c:v>
              </c:pt>
              <c:pt idx="311">
                <c:v>1901</c:v>
              </c:pt>
              <c:pt idx="312">
                <c:v>1907</c:v>
              </c:pt>
              <c:pt idx="313">
                <c:v>1916</c:v>
              </c:pt>
              <c:pt idx="314">
                <c:v>1922</c:v>
              </c:pt>
              <c:pt idx="315">
                <c:v>1925</c:v>
              </c:pt>
              <c:pt idx="316">
                <c:v>1934</c:v>
              </c:pt>
              <c:pt idx="317">
                <c:v>1937</c:v>
              </c:pt>
              <c:pt idx="318">
                <c:v>1940</c:v>
              </c:pt>
              <c:pt idx="319">
                <c:v>1945</c:v>
              </c:pt>
              <c:pt idx="320">
                <c:v>1946</c:v>
              </c:pt>
              <c:pt idx="321">
                <c:v>1947</c:v>
              </c:pt>
              <c:pt idx="322">
                <c:v>1953</c:v>
              </c:pt>
              <c:pt idx="323">
                <c:v>1954</c:v>
              </c:pt>
              <c:pt idx="324">
                <c:v>1956</c:v>
              </c:pt>
              <c:pt idx="325">
                <c:v>1958</c:v>
              </c:pt>
              <c:pt idx="326">
                <c:v>1967</c:v>
              </c:pt>
              <c:pt idx="327">
                <c:v>1976</c:v>
              </c:pt>
              <c:pt idx="328">
                <c:v>1984</c:v>
              </c:pt>
              <c:pt idx="329">
                <c:v>1987</c:v>
              </c:pt>
              <c:pt idx="330">
                <c:v>1989</c:v>
              </c:pt>
              <c:pt idx="331">
                <c:v>2001</c:v>
              </c:pt>
              <c:pt idx="332">
                <c:v>2007</c:v>
              </c:pt>
              <c:pt idx="333">
                <c:v>2009</c:v>
              </c:pt>
              <c:pt idx="334">
                <c:v>2013</c:v>
              </c:pt>
              <c:pt idx="335">
                <c:v>2015</c:v>
              </c:pt>
              <c:pt idx="336">
                <c:v>2021</c:v>
              </c:pt>
              <c:pt idx="337">
                <c:v>2030</c:v>
              </c:pt>
              <c:pt idx="338">
                <c:v>2031</c:v>
              </c:pt>
              <c:pt idx="339">
                <c:v>2039</c:v>
              </c:pt>
              <c:pt idx="340">
                <c:v>2071</c:v>
              </c:pt>
              <c:pt idx="341">
                <c:v>2072</c:v>
              </c:pt>
              <c:pt idx="342">
                <c:v>2074</c:v>
              </c:pt>
              <c:pt idx="343">
                <c:v>2076</c:v>
              </c:pt>
              <c:pt idx="344">
                <c:v>2087</c:v>
              </c:pt>
              <c:pt idx="345">
                <c:v>2092</c:v>
              </c:pt>
              <c:pt idx="346">
                <c:v>2101</c:v>
              </c:pt>
              <c:pt idx="347">
                <c:v>2104</c:v>
              </c:pt>
              <c:pt idx="348">
                <c:v>2109</c:v>
              </c:pt>
              <c:pt idx="349">
                <c:v>2110</c:v>
              </c:pt>
              <c:pt idx="350">
                <c:v>2116</c:v>
              </c:pt>
              <c:pt idx="351">
                <c:v>2125</c:v>
              </c:pt>
              <c:pt idx="352">
                <c:v>2134</c:v>
              </c:pt>
              <c:pt idx="353">
                <c:v>2136</c:v>
              </c:pt>
              <c:pt idx="354">
                <c:v>2141</c:v>
              </c:pt>
              <c:pt idx="355">
                <c:v>2145</c:v>
              </c:pt>
              <c:pt idx="356">
                <c:v>2146</c:v>
              </c:pt>
              <c:pt idx="357">
                <c:v>2150</c:v>
              </c:pt>
              <c:pt idx="358">
                <c:v>2151</c:v>
              </c:pt>
              <c:pt idx="359">
                <c:v>2152</c:v>
              </c:pt>
              <c:pt idx="360">
                <c:v>2155</c:v>
              </c:pt>
              <c:pt idx="361">
                <c:v>2156</c:v>
              </c:pt>
              <c:pt idx="362">
                <c:v>2157</c:v>
              </c:pt>
              <c:pt idx="363">
                <c:v>2161</c:v>
              </c:pt>
              <c:pt idx="364">
                <c:v>2167</c:v>
              </c:pt>
              <c:pt idx="365">
                <c:v>2177</c:v>
              </c:pt>
              <c:pt idx="366">
                <c:v>2178</c:v>
              </c:pt>
              <c:pt idx="367">
                <c:v>2181</c:v>
              </c:pt>
              <c:pt idx="368">
                <c:v>2198</c:v>
              </c:pt>
              <c:pt idx="369">
                <c:v>2214</c:v>
              </c:pt>
              <c:pt idx="370">
                <c:v>2215</c:v>
              </c:pt>
              <c:pt idx="371">
                <c:v>2222</c:v>
              </c:pt>
              <c:pt idx="372">
                <c:v>2227</c:v>
              </c:pt>
              <c:pt idx="373">
                <c:v>2234</c:v>
              </c:pt>
              <c:pt idx="374">
                <c:v>2240</c:v>
              </c:pt>
              <c:pt idx="375">
                <c:v>2255</c:v>
              </c:pt>
              <c:pt idx="376">
                <c:v>2261</c:v>
              </c:pt>
              <c:pt idx="377">
                <c:v>2276</c:v>
              </c:pt>
              <c:pt idx="378">
                <c:v>2294</c:v>
              </c:pt>
              <c:pt idx="379">
                <c:v>2296</c:v>
              </c:pt>
              <c:pt idx="380">
                <c:v>2297</c:v>
              </c:pt>
              <c:pt idx="381">
                <c:v>2299</c:v>
              </c:pt>
              <c:pt idx="382">
                <c:v>2300</c:v>
              </c:pt>
              <c:pt idx="383">
                <c:v>2301</c:v>
              </c:pt>
              <c:pt idx="384">
                <c:v>2313</c:v>
              </c:pt>
              <c:pt idx="385">
                <c:v>2321</c:v>
              </c:pt>
              <c:pt idx="386">
                <c:v>2327</c:v>
              </c:pt>
              <c:pt idx="387">
                <c:v>2328</c:v>
              </c:pt>
              <c:pt idx="388">
                <c:v>2338</c:v>
              </c:pt>
              <c:pt idx="389">
                <c:v>2340</c:v>
              </c:pt>
              <c:pt idx="390">
                <c:v>2342</c:v>
              </c:pt>
              <c:pt idx="391">
                <c:v>2349</c:v>
              </c:pt>
              <c:pt idx="392">
                <c:v>2363</c:v>
              </c:pt>
              <c:pt idx="393">
                <c:v>2385</c:v>
              </c:pt>
              <c:pt idx="394">
                <c:v>2387</c:v>
              </c:pt>
              <c:pt idx="395">
                <c:v>2394</c:v>
              </c:pt>
              <c:pt idx="396">
                <c:v>2409</c:v>
              </c:pt>
              <c:pt idx="397">
                <c:v>2416</c:v>
              </c:pt>
              <c:pt idx="398">
                <c:v>2417</c:v>
              </c:pt>
              <c:pt idx="399">
                <c:v>2420</c:v>
              </c:pt>
              <c:pt idx="400">
                <c:v>2425</c:v>
              </c:pt>
              <c:pt idx="401">
                <c:v>2428</c:v>
              </c:pt>
              <c:pt idx="402">
                <c:v>2431</c:v>
              </c:pt>
              <c:pt idx="403">
                <c:v>2434</c:v>
              </c:pt>
              <c:pt idx="404">
                <c:v>2436</c:v>
              </c:pt>
              <c:pt idx="405">
                <c:v>2438</c:v>
              </c:pt>
              <c:pt idx="406">
                <c:v>2441</c:v>
              </c:pt>
              <c:pt idx="407">
                <c:v>2460</c:v>
              </c:pt>
              <c:pt idx="408">
                <c:v>2470</c:v>
              </c:pt>
              <c:pt idx="409">
                <c:v>2472</c:v>
              </c:pt>
              <c:pt idx="410">
                <c:v>2475</c:v>
              </c:pt>
              <c:pt idx="411">
                <c:v>2479</c:v>
              </c:pt>
              <c:pt idx="412">
                <c:v>2487</c:v>
              </c:pt>
              <c:pt idx="413">
                <c:v>2498</c:v>
              </c:pt>
              <c:pt idx="414">
                <c:v>2500</c:v>
              </c:pt>
              <c:pt idx="415">
                <c:v>2501</c:v>
              </c:pt>
              <c:pt idx="416">
                <c:v>2518</c:v>
              </c:pt>
              <c:pt idx="417">
                <c:v>2521</c:v>
              </c:pt>
              <c:pt idx="418">
                <c:v>2529</c:v>
              </c:pt>
              <c:pt idx="419">
                <c:v>2532</c:v>
              </c:pt>
              <c:pt idx="420">
                <c:v>2535</c:v>
              </c:pt>
              <c:pt idx="421">
                <c:v>2536</c:v>
              </c:pt>
              <c:pt idx="422">
                <c:v>2541</c:v>
              </c:pt>
              <c:pt idx="423">
                <c:v>2548</c:v>
              </c:pt>
              <c:pt idx="424">
                <c:v>2559</c:v>
              </c:pt>
              <c:pt idx="425">
                <c:v>2565</c:v>
              </c:pt>
              <c:pt idx="426">
                <c:v>2567</c:v>
              </c:pt>
              <c:pt idx="427">
                <c:v>2574</c:v>
              </c:pt>
              <c:pt idx="428">
                <c:v>2579</c:v>
              </c:pt>
              <c:pt idx="429">
                <c:v>2580</c:v>
              </c:pt>
              <c:pt idx="430">
                <c:v>2605</c:v>
              </c:pt>
              <c:pt idx="431">
                <c:v>2620</c:v>
              </c:pt>
              <c:pt idx="432">
                <c:v>2628</c:v>
              </c:pt>
              <c:pt idx="433">
                <c:v>2629</c:v>
              </c:pt>
              <c:pt idx="434">
                <c:v>2632</c:v>
              </c:pt>
              <c:pt idx="435">
                <c:v>2641</c:v>
              </c:pt>
              <c:pt idx="436">
                <c:v>2646</c:v>
              </c:pt>
              <c:pt idx="437">
                <c:v>2659</c:v>
              </c:pt>
              <c:pt idx="438">
                <c:v>2661</c:v>
              </c:pt>
              <c:pt idx="439">
                <c:v>2663</c:v>
              </c:pt>
              <c:pt idx="440">
                <c:v>2665</c:v>
              </c:pt>
              <c:pt idx="441">
                <c:v>2671</c:v>
              </c:pt>
              <c:pt idx="442">
                <c:v>2682</c:v>
              </c:pt>
              <c:pt idx="443">
                <c:v>2689</c:v>
              </c:pt>
              <c:pt idx="444">
                <c:v>2696</c:v>
              </c:pt>
              <c:pt idx="445">
                <c:v>2706</c:v>
              </c:pt>
              <c:pt idx="446">
                <c:v>2708</c:v>
              </c:pt>
              <c:pt idx="447">
                <c:v>2723</c:v>
              </c:pt>
              <c:pt idx="448">
                <c:v>2729</c:v>
              </c:pt>
              <c:pt idx="449">
                <c:v>2734</c:v>
              </c:pt>
              <c:pt idx="450">
                <c:v>2747</c:v>
              </c:pt>
              <c:pt idx="451">
                <c:v>2750</c:v>
              </c:pt>
              <c:pt idx="452">
                <c:v>2755</c:v>
              </c:pt>
              <c:pt idx="453">
                <c:v>2761</c:v>
              </c:pt>
              <c:pt idx="454">
                <c:v>2763</c:v>
              </c:pt>
              <c:pt idx="455">
                <c:v>2767</c:v>
              </c:pt>
              <c:pt idx="456">
                <c:v>2791</c:v>
              </c:pt>
              <c:pt idx="457">
                <c:v>2797</c:v>
              </c:pt>
              <c:pt idx="458">
                <c:v>2805</c:v>
              </c:pt>
              <c:pt idx="459">
                <c:v>2807</c:v>
              </c:pt>
              <c:pt idx="460">
                <c:v>2811</c:v>
              </c:pt>
              <c:pt idx="461">
                <c:v>2821</c:v>
              </c:pt>
              <c:pt idx="462">
                <c:v>2826</c:v>
              </c:pt>
              <c:pt idx="463">
                <c:v>2832</c:v>
              </c:pt>
              <c:pt idx="464">
                <c:v>2838</c:v>
              </c:pt>
              <c:pt idx="465">
                <c:v>2844</c:v>
              </c:pt>
              <c:pt idx="466">
                <c:v>2851</c:v>
              </c:pt>
              <c:pt idx="467">
                <c:v>2852</c:v>
              </c:pt>
              <c:pt idx="468">
                <c:v>2861</c:v>
              </c:pt>
              <c:pt idx="469">
                <c:v>2876</c:v>
              </c:pt>
              <c:pt idx="470">
                <c:v>2877</c:v>
              </c:pt>
              <c:pt idx="471">
                <c:v>2903</c:v>
              </c:pt>
              <c:pt idx="472">
                <c:v>2905</c:v>
              </c:pt>
              <c:pt idx="473">
                <c:v>2907</c:v>
              </c:pt>
              <c:pt idx="474">
                <c:v>2914</c:v>
              </c:pt>
              <c:pt idx="475">
                <c:v>2918</c:v>
              </c:pt>
              <c:pt idx="476">
                <c:v>2931</c:v>
              </c:pt>
              <c:pt idx="477">
                <c:v>2935</c:v>
              </c:pt>
              <c:pt idx="478">
                <c:v>2954</c:v>
              </c:pt>
              <c:pt idx="479">
                <c:v>2966</c:v>
              </c:pt>
              <c:pt idx="480">
                <c:v>2988</c:v>
              </c:pt>
              <c:pt idx="481">
                <c:v>2992</c:v>
              </c:pt>
              <c:pt idx="482">
                <c:v>2993</c:v>
              </c:pt>
              <c:pt idx="483">
                <c:v>2996</c:v>
              </c:pt>
              <c:pt idx="484">
                <c:v>3165</c:v>
              </c:pt>
              <c:pt idx="485">
                <c:v>3199</c:v>
              </c:pt>
              <c:pt idx="486">
                <c:v>3244</c:v>
              </c:pt>
              <c:pt idx="487">
                <c:v>3421</c:v>
              </c:pt>
              <c:pt idx="488">
                <c:v>3445</c:v>
              </c:pt>
              <c:pt idx="489">
                <c:v>3450</c:v>
              </c:pt>
              <c:pt idx="490">
                <c:v>3495</c:v>
              </c:pt>
              <c:pt idx="491">
                <c:v>3513</c:v>
              </c:pt>
              <c:pt idx="492">
                <c:v>3520</c:v>
              </c:pt>
              <c:pt idx="493">
                <c:v>3627</c:v>
              </c:pt>
              <c:pt idx="494">
                <c:v>3675</c:v>
              </c:pt>
              <c:pt idx="495">
                <c:v>3793</c:v>
              </c:pt>
              <c:pt idx="496">
                <c:v>3801</c:v>
              </c:pt>
              <c:pt idx="497">
                <c:v>3802</c:v>
              </c:pt>
              <c:pt idx="498">
                <c:v>3850</c:v>
              </c:pt>
              <c:pt idx="499">
                <c:v>3864</c:v>
              </c:pt>
              <c:pt idx="500">
                <c:v>3874</c:v>
              </c:pt>
              <c:pt idx="501">
                <c:v>3945</c:v>
              </c:pt>
              <c:pt idx="502">
                <c:v>3997</c:v>
              </c:pt>
              <c:pt idx="503">
                <c:v>4026</c:v>
              </c:pt>
              <c:pt idx="504">
                <c:v>4219</c:v>
              </c:pt>
              <c:pt idx="505">
                <c:v>4243</c:v>
              </c:pt>
              <c:pt idx="506">
                <c:v>4251</c:v>
              </c:pt>
              <c:pt idx="507">
                <c:v>4492</c:v>
              </c:pt>
            </c:strLit>
          </c:cat>
          <c:val>
            <c:numLit>
              <c:formatCode>General</c:formatCode>
              <c:ptCount val="508"/>
              <c:pt idx="0">
                <c:v>1999.8600000000001</c:v>
              </c:pt>
              <c:pt idx="1">
                <c:v>14337.960000000003</c:v>
              </c:pt>
              <c:pt idx="2">
                <c:v>2179.96</c:v>
              </c:pt>
              <c:pt idx="3">
                <c:v>16869.800000000003</c:v>
              </c:pt>
              <c:pt idx="4">
                <c:v>14699.910000000003</c:v>
              </c:pt>
              <c:pt idx="5">
                <c:v>2569.92</c:v>
              </c:pt>
              <c:pt idx="6">
                <c:v>38849.979999999996</c:v>
              </c:pt>
              <c:pt idx="7">
                <c:v>2599.8599999999997</c:v>
              </c:pt>
              <c:pt idx="8">
                <c:v>17620.930000000004</c:v>
              </c:pt>
              <c:pt idx="9">
                <c:v>13299.979999999996</c:v>
              </c:pt>
              <c:pt idx="10">
                <c:v>16019.700000000006</c:v>
              </c:pt>
              <c:pt idx="11">
                <c:v>29589.72</c:v>
              </c:pt>
              <c:pt idx="12">
                <c:v>40499.880000000005</c:v>
              </c:pt>
              <c:pt idx="13">
                <c:v>7397.92</c:v>
              </c:pt>
              <c:pt idx="14">
                <c:v>2779.8599999999997</c:v>
              </c:pt>
              <c:pt idx="15">
                <c:v>18759.72</c:v>
              </c:pt>
              <c:pt idx="16">
                <c:v>2920</c:v>
              </c:pt>
              <c:pt idx="17">
                <c:v>20509.560000000005</c:v>
              </c:pt>
              <c:pt idx="18">
                <c:v>45899.91</c:v>
              </c:pt>
              <c:pt idx="19">
                <c:v>48149.990000000005</c:v>
              </c:pt>
              <c:pt idx="20">
                <c:v>3219.91</c:v>
              </c:pt>
              <c:pt idx="21">
                <c:v>5609.99</c:v>
              </c:pt>
              <c:pt idx="22">
                <c:v>3339.91</c:v>
              </c:pt>
              <c:pt idx="23">
                <c:v>17049.899999999994</c:v>
              </c:pt>
              <c:pt idx="24">
                <c:v>72239.78</c:v>
              </c:pt>
              <c:pt idx="25">
                <c:v>24150</c:v>
              </c:pt>
              <c:pt idx="26">
                <c:v>17449.960000000006</c:v>
              </c:pt>
              <c:pt idx="27">
                <c:v>3569.87</c:v>
              </c:pt>
              <c:pt idx="28">
                <c:v>21599.820000000003</c:v>
              </c:pt>
              <c:pt idx="29">
                <c:v>21719.989999999998</c:v>
              </c:pt>
              <c:pt idx="30">
                <c:v>13578.82</c:v>
              </c:pt>
              <c:pt idx="31">
                <c:v>7599.77</c:v>
              </c:pt>
              <c:pt idx="32">
                <c:v>19049.919999999998</c:v>
              </c:pt>
              <c:pt idx="33">
                <c:v>23039.89</c:v>
              </c:pt>
              <c:pt idx="34">
                <c:v>33581.72</c:v>
              </c:pt>
              <c:pt idx="35">
                <c:v>3879.8599999999997</c:v>
              </c:pt>
              <c:pt idx="36">
                <c:v>86099.739999999991</c:v>
              </c:pt>
              <c:pt idx="37">
                <c:v>21099.919999999998</c:v>
              </c:pt>
              <c:pt idx="38">
                <c:v>21599.899999999994</c:v>
              </c:pt>
              <c:pt idx="39">
                <c:v>21799.919908256881</c:v>
              </c:pt>
              <c:pt idx="40">
                <c:v>7513.8700000000008</c:v>
              </c:pt>
              <c:pt idx="41">
                <c:v>12095.86</c:v>
              </c:pt>
              <c:pt idx="42">
                <c:v>99119.780000000013</c:v>
              </c:pt>
              <c:pt idx="43">
                <c:v>4879.92</c:v>
              </c:pt>
              <c:pt idx="44">
                <c:v>8329.92</c:v>
              </c:pt>
              <c:pt idx="45">
                <c:v>24599.850000000006</c:v>
              </c:pt>
              <c:pt idx="46">
                <c:v>33097.979999999989</c:v>
              </c:pt>
              <c:pt idx="47">
                <c:v>29999.850000000006</c:v>
              </c:pt>
              <c:pt idx="48">
                <c:v>30599.899999999994</c:v>
              </c:pt>
              <c:pt idx="49">
                <c:v>34906.820000000007</c:v>
              </c:pt>
              <c:pt idx="50">
                <c:v>38079.949999999997</c:v>
              </c:pt>
              <c:pt idx="51">
                <c:v>87359.700000000012</c:v>
              </c:pt>
              <c:pt idx="52">
                <c:v>32819.929999999993</c:v>
              </c:pt>
              <c:pt idx="53">
                <c:v>5490</c:v>
              </c:pt>
              <c:pt idx="54">
                <c:v>110399.80000000002</c:v>
              </c:pt>
              <c:pt idx="55">
                <c:v>27699.890000000014</c:v>
              </c:pt>
              <c:pt idx="56">
                <c:v>33299.949999999997</c:v>
              </c:pt>
              <c:pt idx="57">
                <c:v>9553.94</c:v>
              </c:pt>
              <c:pt idx="58">
                <c:v>34019.910000000003</c:v>
              </c:pt>
              <c:pt idx="59">
                <c:v>38189.900000000009</c:v>
              </c:pt>
              <c:pt idx="60">
                <c:v>5709.8700000000008</c:v>
              </c:pt>
              <c:pt idx="61">
                <c:v>28699.919930313597</c:v>
              </c:pt>
              <c:pt idx="62">
                <c:v>86849.9</c:v>
              </c:pt>
              <c:pt idx="63">
                <c:v>35279.929999999993</c:v>
              </c:pt>
              <c:pt idx="64">
                <c:v>5909.9</c:v>
              </c:pt>
              <c:pt idx="65">
                <c:v>35879.919999999998</c:v>
              </c:pt>
              <c:pt idx="66">
                <c:v>42139.899999999994</c:v>
              </c:pt>
              <c:pt idx="67">
                <c:v>42279.74</c:v>
              </c:pt>
              <c:pt idx="68">
                <c:v>36359.86</c:v>
              </c:pt>
              <c:pt idx="69">
                <c:v>36539.929999999993</c:v>
              </c:pt>
              <c:pt idx="70">
                <c:v>98400</c:v>
              </c:pt>
              <c:pt idx="71">
                <c:v>31149.880000000005</c:v>
              </c:pt>
              <c:pt idx="72">
                <c:v>133349.84000000003</c:v>
              </c:pt>
              <c:pt idx="73">
                <c:v>76679.89</c:v>
              </c:pt>
              <c:pt idx="74">
                <c:v>32049.899999999994</c:v>
              </c:pt>
              <c:pt idx="75">
                <c:v>6449.92</c:v>
              </c:pt>
              <c:pt idx="76">
                <c:v>39299.89</c:v>
              </c:pt>
              <c:pt idx="77">
                <c:v>39599.869999999995</c:v>
              </c:pt>
              <c:pt idx="78">
                <c:v>39719.960000000006</c:v>
              </c:pt>
              <c:pt idx="79">
                <c:v>97460.74</c:v>
              </c:pt>
              <c:pt idx="80">
                <c:v>107359.91999999998</c:v>
              </c:pt>
              <c:pt idx="81">
                <c:v>6769.8799999999992</c:v>
              </c:pt>
              <c:pt idx="82">
                <c:v>6779.92</c:v>
              </c:pt>
              <c:pt idx="83">
                <c:v>40859.899999999994</c:v>
              </c:pt>
              <c:pt idx="84">
                <c:v>18602.939999999999</c:v>
              </c:pt>
              <c:pt idx="85">
                <c:v>6899.98</c:v>
              </c:pt>
              <c:pt idx="86">
                <c:v>6999.8600000000006</c:v>
              </c:pt>
              <c:pt idx="87">
                <c:v>49279.899999999994</c:v>
              </c:pt>
              <c:pt idx="88">
                <c:v>106049.9</c:v>
              </c:pt>
              <c:pt idx="89">
                <c:v>113279.84000000001</c:v>
              </c:pt>
              <c:pt idx="90">
                <c:v>113759.84000000001</c:v>
              </c:pt>
              <c:pt idx="91">
                <c:v>7199.9500000000007</c:v>
              </c:pt>
              <c:pt idx="92">
                <c:v>7229.85</c:v>
              </c:pt>
              <c:pt idx="93">
                <c:v>172298.78999999998</c:v>
              </c:pt>
              <c:pt idx="94">
                <c:v>44159.959999999992</c:v>
              </c:pt>
              <c:pt idx="95">
                <c:v>12613.979986522911</c:v>
              </c:pt>
              <c:pt idx="96">
                <c:v>7469.99</c:v>
              </c:pt>
              <c:pt idx="97">
                <c:v>28341.87</c:v>
              </c:pt>
              <c:pt idx="98">
                <c:v>47219.979999999989</c:v>
              </c:pt>
              <c:pt idx="99">
                <c:v>7880</c:v>
              </c:pt>
              <c:pt idx="100">
                <c:v>47399.899999999994</c:v>
              </c:pt>
              <c:pt idx="101">
                <c:v>13463.89</c:v>
              </c:pt>
              <c:pt idx="102">
                <c:v>7949.9599999999991</c:v>
              </c:pt>
              <c:pt idx="103">
                <c:v>13616.86</c:v>
              </c:pt>
              <c:pt idx="104">
                <c:v>56489.820000000014</c:v>
              </c:pt>
              <c:pt idx="105">
                <c:v>40399.920000000013</c:v>
              </c:pt>
              <c:pt idx="106">
                <c:v>56629.960000000006</c:v>
              </c:pt>
              <c:pt idx="107">
                <c:v>13922.91</c:v>
              </c:pt>
              <c:pt idx="108">
                <c:v>14126.970000000001</c:v>
              </c:pt>
              <c:pt idx="109">
                <c:v>179129.80000000002</c:v>
              </c:pt>
              <c:pt idx="110">
                <c:v>60269.900000000009</c:v>
              </c:pt>
              <c:pt idx="111">
                <c:v>43249.849913294805</c:v>
              </c:pt>
              <c:pt idx="112">
                <c:v>43299.959999999992</c:v>
              </c:pt>
              <c:pt idx="113">
                <c:v>8729.89</c:v>
              </c:pt>
              <c:pt idx="114">
                <c:v>43849.909999999974</c:v>
              </c:pt>
              <c:pt idx="115">
                <c:v>43999.909999999974</c:v>
              </c:pt>
              <c:pt idx="116">
                <c:v>8830</c:v>
              </c:pt>
              <c:pt idx="117">
                <c:v>23921.760000000002</c:v>
              </c:pt>
              <c:pt idx="118">
                <c:v>15078.939999999999</c:v>
              </c:pt>
              <c:pt idx="119">
                <c:v>192695.86</c:v>
              </c:pt>
              <c:pt idx="120">
                <c:v>63349.760000000009</c:v>
              </c:pt>
              <c:pt idx="121">
                <c:v>15435.970000000001</c:v>
              </c:pt>
              <c:pt idx="122">
                <c:v>9120</c:v>
              </c:pt>
              <c:pt idx="123">
                <c:v>63979.700000000004</c:v>
              </c:pt>
              <c:pt idx="124">
                <c:v>9179.98</c:v>
              </c:pt>
              <c:pt idx="125">
                <c:v>9210</c:v>
              </c:pt>
              <c:pt idx="126">
                <c:v>71070.859999999986</c:v>
              </c:pt>
              <c:pt idx="127">
                <c:v>141149.97999999998</c:v>
              </c:pt>
              <c:pt idx="128">
                <c:v>47149.989994697797</c:v>
              </c:pt>
              <c:pt idx="129">
                <c:v>142049.89000000001</c:v>
              </c:pt>
              <c:pt idx="130">
                <c:v>57119.94</c:v>
              </c:pt>
              <c:pt idx="131">
                <c:v>9580</c:v>
              </c:pt>
              <c:pt idx="132">
                <c:v>47949.929999999993</c:v>
              </c:pt>
              <c:pt idx="133">
                <c:v>145499.90999999997</c:v>
              </c:pt>
              <c:pt idx="134">
                <c:v>9729.91</c:v>
              </c:pt>
              <c:pt idx="135">
                <c:v>9740</c:v>
              </c:pt>
              <c:pt idx="136">
                <c:v>9799.94</c:v>
              </c:pt>
              <c:pt idx="137">
                <c:v>9819.8699338085535</c:v>
              </c:pt>
              <c:pt idx="138">
                <c:v>157759.75</c:v>
              </c:pt>
              <c:pt idx="139">
                <c:v>26756.9</c:v>
              </c:pt>
              <c:pt idx="140">
                <c:v>149099.93</c:v>
              </c:pt>
              <c:pt idx="141">
                <c:v>60059.94</c:v>
              </c:pt>
              <c:pt idx="142">
                <c:v>50249.890000000014</c:v>
              </c:pt>
              <c:pt idx="143">
                <c:v>70420</c:v>
              </c:pt>
              <c:pt idx="144">
                <c:v>67669.719999999987</c:v>
              </c:pt>
              <c:pt idx="145">
                <c:v>70909.739999999991</c:v>
              </c:pt>
              <c:pt idx="146">
                <c:v>17271.95</c:v>
              </c:pt>
              <c:pt idx="147">
                <c:v>17390.86</c:v>
              </c:pt>
              <c:pt idx="148">
                <c:v>10299.990000000002</c:v>
              </c:pt>
              <c:pt idx="149">
                <c:v>10309.93</c:v>
              </c:pt>
              <c:pt idx="150">
                <c:v>61979.950000000012</c:v>
              </c:pt>
              <c:pt idx="151">
                <c:v>166079.81999999998</c:v>
              </c:pt>
              <c:pt idx="152">
                <c:v>73849.960000000006</c:v>
              </c:pt>
              <c:pt idx="153">
                <c:v>10559.96</c:v>
              </c:pt>
              <c:pt idx="154">
                <c:v>161099.96000000002</c:v>
              </c:pt>
              <c:pt idx="155">
                <c:v>75879.960000000006</c:v>
              </c:pt>
              <c:pt idx="156">
                <c:v>29294.699999999997</c:v>
              </c:pt>
              <c:pt idx="157">
                <c:v>29537.82</c:v>
              </c:pt>
              <c:pt idx="158">
                <c:v>10949.919999999998</c:v>
              </c:pt>
              <c:pt idx="159">
                <c:v>10999.95</c:v>
              </c:pt>
              <c:pt idx="160">
                <c:v>165149.97999999998</c:v>
              </c:pt>
              <c:pt idx="161">
                <c:v>11139.919999999998</c:v>
              </c:pt>
              <c:pt idx="162">
                <c:v>18971.95</c:v>
              </c:pt>
              <c:pt idx="163">
                <c:v>18988.939973142347</c:v>
              </c:pt>
              <c:pt idx="164">
                <c:v>167699.93</c:v>
              </c:pt>
              <c:pt idx="165">
                <c:v>11219.89</c:v>
              </c:pt>
              <c:pt idx="166">
                <c:v>235829.82</c:v>
              </c:pt>
              <c:pt idx="167">
                <c:v>238349.86</c:v>
              </c:pt>
              <c:pt idx="168">
                <c:v>22759.919999999998</c:v>
              </c:pt>
              <c:pt idx="169">
                <c:v>22839.96</c:v>
              </c:pt>
              <c:pt idx="170">
                <c:v>182880</c:v>
              </c:pt>
              <c:pt idx="171">
                <c:v>69179.88</c:v>
              </c:pt>
              <c:pt idx="172">
                <c:v>11579.849999999999</c:v>
              </c:pt>
              <c:pt idx="173">
                <c:v>185439.90000000002</c:v>
              </c:pt>
              <c:pt idx="174">
                <c:v>19957.849999999999</c:v>
              </c:pt>
              <c:pt idx="175">
                <c:v>70499.699999999983</c:v>
              </c:pt>
              <c:pt idx="176">
                <c:v>11769.86</c:v>
              </c:pt>
              <c:pt idx="177">
                <c:v>11859.880000000001</c:v>
              </c:pt>
              <c:pt idx="178">
                <c:v>249899.74</c:v>
              </c:pt>
              <c:pt idx="179">
                <c:v>11969.880000000001</c:v>
              </c:pt>
              <c:pt idx="180">
                <c:v>32345.78</c:v>
              </c:pt>
              <c:pt idx="181">
                <c:v>11989.86</c:v>
              </c:pt>
              <c:pt idx="182">
                <c:v>20569.990000000002</c:v>
              </c:pt>
              <c:pt idx="183">
                <c:v>134309.88</c:v>
              </c:pt>
              <c:pt idx="184">
                <c:v>73619.819999999978</c:v>
              </c:pt>
              <c:pt idx="185">
                <c:v>196479.90000000002</c:v>
              </c:pt>
              <c:pt idx="186">
                <c:v>73979.760000000009</c:v>
              </c:pt>
              <c:pt idx="187">
                <c:v>185399.97999999998</c:v>
              </c:pt>
              <c:pt idx="188">
                <c:v>24979.739999999998</c:v>
              </c:pt>
              <c:pt idx="189">
                <c:v>262499.90000000002</c:v>
              </c:pt>
              <c:pt idx="190">
                <c:v>12589.919999999998</c:v>
              </c:pt>
              <c:pt idx="191">
                <c:v>75719.929999999993</c:v>
              </c:pt>
              <c:pt idx="192">
                <c:v>63249.950000000012</c:v>
              </c:pt>
              <c:pt idx="193">
                <c:v>266489.81999999995</c:v>
              </c:pt>
              <c:pt idx="194">
                <c:v>64049.859999999986</c:v>
              </c:pt>
              <c:pt idx="195">
                <c:v>205119.83999999997</c:v>
              </c:pt>
              <c:pt idx="196">
                <c:v>12829.919999999998</c:v>
              </c:pt>
              <c:pt idx="197">
                <c:v>25739.940000000002</c:v>
              </c:pt>
              <c:pt idx="198">
                <c:v>34964.959999999999</c:v>
              </c:pt>
              <c:pt idx="199">
                <c:v>12979.869999999999</c:v>
              </c:pt>
              <c:pt idx="200">
                <c:v>13029.95</c:v>
              </c:pt>
              <c:pt idx="201">
                <c:v>78419.91</c:v>
              </c:pt>
              <c:pt idx="202">
                <c:v>22457</c:v>
              </c:pt>
              <c:pt idx="203">
                <c:v>13239.91</c:v>
              </c:pt>
              <c:pt idx="204">
                <c:v>66299.989999999991</c:v>
              </c:pt>
              <c:pt idx="205">
                <c:v>79979.94</c:v>
              </c:pt>
              <c:pt idx="206">
                <c:v>202499.95</c:v>
              </c:pt>
              <c:pt idx="207">
                <c:v>67549.909966691339</c:v>
              </c:pt>
              <c:pt idx="208">
                <c:v>13589.880000000001</c:v>
              </c:pt>
              <c:pt idx="209">
                <c:v>36773.839999999997</c:v>
              </c:pt>
              <c:pt idx="210">
                <c:v>232219.72999999998</c:v>
              </c:pt>
              <c:pt idx="211">
                <c:v>13679.849999999999</c:v>
              </c:pt>
              <c:pt idx="212">
                <c:v>13689.969989043097</c:v>
              </c:pt>
              <c:pt idx="213">
                <c:v>301839.81</c:v>
              </c:pt>
              <c:pt idx="214">
                <c:v>219999.90999636363</c:v>
              </c:pt>
              <c:pt idx="215">
                <c:v>13839.949981936417</c:v>
              </c:pt>
              <c:pt idx="216">
                <c:v>83339.900000000009</c:v>
              </c:pt>
              <c:pt idx="217">
                <c:v>222879.71999999997</c:v>
              </c:pt>
              <c:pt idx="218">
                <c:v>83699.88</c:v>
              </c:pt>
              <c:pt idx="219">
                <c:v>93598.98</c:v>
              </c:pt>
              <c:pt idx="220">
                <c:v>224479.88</c:v>
              </c:pt>
              <c:pt idx="221">
                <c:v>14039.93</c:v>
              </c:pt>
              <c:pt idx="222">
                <c:v>14139.959985855727</c:v>
              </c:pt>
              <c:pt idx="223">
                <c:v>85259.93</c:v>
              </c:pt>
              <c:pt idx="224">
                <c:v>214949.89</c:v>
              </c:pt>
              <c:pt idx="225">
                <c:v>14379.869954301608</c:v>
              </c:pt>
              <c:pt idx="226">
                <c:v>24564.99</c:v>
              </c:pt>
              <c:pt idx="227">
                <c:v>14599.939999999999</c:v>
              </c:pt>
              <c:pt idx="228">
                <c:v>87899.960000000021</c:v>
              </c:pt>
              <c:pt idx="229">
                <c:v>25193.9</c:v>
              </c:pt>
              <c:pt idx="230">
                <c:v>74549.88</c:v>
              </c:pt>
              <c:pt idx="231">
                <c:v>89580</c:v>
              </c:pt>
              <c:pt idx="232">
                <c:v>204951.59999999998</c:v>
              </c:pt>
              <c:pt idx="233">
                <c:v>164779.88</c:v>
              </c:pt>
              <c:pt idx="234">
                <c:v>66571.86</c:v>
              </c:pt>
              <c:pt idx="235">
                <c:v>105979.91000000002</c:v>
              </c:pt>
              <c:pt idx="236">
                <c:v>227999.92000000004</c:v>
              </c:pt>
              <c:pt idx="237">
                <c:v>76350</c:v>
              </c:pt>
              <c:pt idx="238">
                <c:v>91799.94</c:v>
              </c:pt>
              <c:pt idx="239">
                <c:v>91859.760000000009</c:v>
              </c:pt>
              <c:pt idx="240">
                <c:v>15349.93</c:v>
              </c:pt>
              <c:pt idx="241">
                <c:v>26179.919999999998</c:v>
              </c:pt>
              <c:pt idx="242">
                <c:v>108150</c:v>
              </c:pt>
              <c:pt idx="243">
                <c:v>26519.89</c:v>
              </c:pt>
              <c:pt idx="244">
                <c:v>15619.919999999998</c:v>
              </c:pt>
              <c:pt idx="245">
                <c:v>26570.95</c:v>
              </c:pt>
              <c:pt idx="246">
                <c:v>93899.739999999991</c:v>
              </c:pt>
              <c:pt idx="247">
                <c:v>109619.95999999998</c:v>
              </c:pt>
              <c:pt idx="248">
                <c:v>94199.939999999973</c:v>
              </c:pt>
              <c:pt idx="249">
                <c:v>94499.859999999986</c:v>
              </c:pt>
              <c:pt idx="250">
                <c:v>173689.84000000003</c:v>
              </c:pt>
              <c:pt idx="251">
                <c:v>26859.91</c:v>
              </c:pt>
              <c:pt idx="252">
                <c:v>174019.86</c:v>
              </c:pt>
              <c:pt idx="253">
                <c:v>94979.739999999991</c:v>
              </c:pt>
              <c:pt idx="254">
                <c:v>15939.880000000001</c:v>
              </c:pt>
              <c:pt idx="255">
                <c:v>95759.900000000023</c:v>
              </c:pt>
              <c:pt idx="256">
                <c:v>15979.919999999998</c:v>
              </c:pt>
              <c:pt idx="257">
                <c:v>16069.95</c:v>
              </c:pt>
              <c:pt idx="258">
                <c:v>16109.91</c:v>
              </c:pt>
              <c:pt idx="259">
                <c:v>16139.849999999999</c:v>
              </c:pt>
              <c:pt idx="260">
                <c:v>27506</c:v>
              </c:pt>
              <c:pt idx="261">
                <c:v>244499.90997218818</c:v>
              </c:pt>
              <c:pt idx="262">
                <c:v>82099.969999999972</c:v>
              </c:pt>
              <c:pt idx="263">
                <c:v>246749.93000000005</c:v>
              </c:pt>
              <c:pt idx="264">
                <c:v>348389.8</c:v>
              </c:pt>
              <c:pt idx="265">
                <c:v>16599.98</c:v>
              </c:pt>
              <c:pt idx="266">
                <c:v>16659.91</c:v>
              </c:pt>
              <c:pt idx="267">
                <c:v>251849.93999999994</c:v>
              </c:pt>
              <c:pt idx="268">
                <c:v>252449.94999999995</c:v>
              </c:pt>
              <c:pt idx="269">
                <c:v>252900</c:v>
              </c:pt>
              <c:pt idx="270">
                <c:v>254099.91000000003</c:v>
              </c:pt>
              <c:pt idx="271">
                <c:v>17019.93</c:v>
              </c:pt>
              <c:pt idx="272">
                <c:v>34119.94</c:v>
              </c:pt>
              <c:pt idx="273">
                <c:v>34299.759999999995</c:v>
              </c:pt>
              <c:pt idx="274">
                <c:v>17250</c:v>
              </c:pt>
              <c:pt idx="275">
                <c:v>276319.71999999997</c:v>
              </c:pt>
              <c:pt idx="276">
                <c:v>17279.980000000003</c:v>
              </c:pt>
              <c:pt idx="277">
                <c:v>276959.71999999997</c:v>
              </c:pt>
              <c:pt idx="278">
                <c:v>86699.890000000014</c:v>
              </c:pt>
              <c:pt idx="279">
                <c:v>86899.929979861889</c:v>
              </c:pt>
              <c:pt idx="280">
                <c:v>325940.52</c:v>
              </c:pt>
              <c:pt idx="281">
                <c:v>87199.989999999991</c:v>
              </c:pt>
              <c:pt idx="282">
                <c:v>35139.880000000005</c:v>
              </c:pt>
              <c:pt idx="283">
                <c:v>17599.97</c:v>
              </c:pt>
              <c:pt idx="284">
                <c:v>29936.93</c:v>
              </c:pt>
              <c:pt idx="285">
                <c:v>17669.86</c:v>
              </c:pt>
              <c:pt idx="286">
                <c:v>265499.87</c:v>
              </c:pt>
              <c:pt idx="287">
                <c:v>17729.88</c:v>
              </c:pt>
              <c:pt idx="288">
                <c:v>17739.97</c:v>
              </c:pt>
              <c:pt idx="289">
                <c:v>17749.910000000003</c:v>
              </c:pt>
              <c:pt idx="290">
                <c:v>266699.95999999996</c:v>
              </c:pt>
              <c:pt idx="291">
                <c:v>17849.980000000003</c:v>
              </c:pt>
              <c:pt idx="292">
                <c:v>30429.870000000003</c:v>
              </c:pt>
              <c:pt idx="293">
                <c:v>17969.97</c:v>
              </c:pt>
              <c:pt idx="294">
                <c:v>18019.949999999997</c:v>
              </c:pt>
              <c:pt idx="295">
                <c:v>126279.9</c:v>
              </c:pt>
              <c:pt idx="296">
                <c:v>90299.849999999977</c:v>
              </c:pt>
              <c:pt idx="297">
                <c:v>108479.89000000001</c:v>
              </c:pt>
              <c:pt idx="298">
                <c:v>109020</c:v>
              </c:pt>
              <c:pt idx="299">
                <c:v>18229.989999999998</c:v>
              </c:pt>
              <c:pt idx="300">
                <c:v>18299.990000000002</c:v>
              </c:pt>
              <c:pt idx="301">
                <c:v>31177.93</c:v>
              </c:pt>
              <c:pt idx="302">
                <c:v>18569.91</c:v>
              </c:pt>
              <c:pt idx="303">
                <c:v>31585.989999999998</c:v>
              </c:pt>
              <c:pt idx="304">
                <c:v>18589.96</c:v>
              </c:pt>
              <c:pt idx="305">
                <c:v>311454.90999999997</c:v>
              </c:pt>
              <c:pt idx="306">
                <c:v>93349.910000000033</c:v>
              </c:pt>
              <c:pt idx="307">
                <c:v>373999.76</c:v>
              </c:pt>
              <c:pt idx="308">
                <c:v>93699.969999999972</c:v>
              </c:pt>
              <c:pt idx="309">
                <c:v>32027.93</c:v>
              </c:pt>
              <c:pt idx="310">
                <c:v>303840</c:v>
              </c:pt>
              <c:pt idx="311">
                <c:v>38019.94</c:v>
              </c:pt>
              <c:pt idx="312">
                <c:v>286049.95999999996</c:v>
              </c:pt>
              <c:pt idx="313">
                <c:v>517319.82999999996</c:v>
              </c:pt>
              <c:pt idx="314">
                <c:v>19219.86</c:v>
              </c:pt>
              <c:pt idx="315">
                <c:v>19249.980000000003</c:v>
              </c:pt>
              <c:pt idx="316">
                <c:v>19339.919999999998</c:v>
              </c:pt>
              <c:pt idx="317">
                <c:v>32928.89</c:v>
              </c:pt>
              <c:pt idx="318">
                <c:v>96999.979999999981</c:v>
              </c:pt>
              <c:pt idx="319">
                <c:v>116699.93999999997</c:v>
              </c:pt>
              <c:pt idx="320">
                <c:v>19459.919999999998</c:v>
              </c:pt>
              <c:pt idx="321">
                <c:v>33098.97</c:v>
              </c:pt>
              <c:pt idx="322">
                <c:v>292950</c:v>
              </c:pt>
              <c:pt idx="323">
                <c:v>19539.900000000001</c:v>
              </c:pt>
              <c:pt idx="324">
                <c:v>97799.910000000033</c:v>
              </c:pt>
              <c:pt idx="325">
                <c:v>19579.97</c:v>
              </c:pt>
              <c:pt idx="326">
                <c:v>137689.86999999997</c:v>
              </c:pt>
              <c:pt idx="327">
                <c:v>138319.85999999999</c:v>
              </c:pt>
              <c:pt idx="328">
                <c:v>19839.89</c:v>
              </c:pt>
              <c:pt idx="329">
                <c:v>298049.93998490181</c:v>
              </c:pt>
              <c:pt idx="330">
                <c:v>298349.99</c:v>
              </c:pt>
              <c:pt idx="331">
                <c:v>100050</c:v>
              </c:pt>
              <c:pt idx="332">
                <c:v>20069.849999999999</c:v>
              </c:pt>
              <c:pt idx="333">
                <c:v>140629.93999999997</c:v>
              </c:pt>
              <c:pt idx="334">
                <c:v>20129.980000000003</c:v>
              </c:pt>
              <c:pt idx="335">
                <c:v>302249.86</c:v>
              </c:pt>
              <c:pt idx="336">
                <c:v>54566.92</c:v>
              </c:pt>
              <c:pt idx="337">
                <c:v>34509.94</c:v>
              </c:pt>
              <c:pt idx="338">
                <c:v>40619.919999999998</c:v>
              </c:pt>
              <c:pt idx="339">
                <c:v>305849.90000000002</c:v>
              </c:pt>
              <c:pt idx="340">
                <c:v>310649.91000000003</c:v>
              </c:pt>
              <c:pt idx="341">
                <c:v>331519.80000000005</c:v>
              </c:pt>
              <c:pt idx="342">
                <c:v>20739.96</c:v>
              </c:pt>
              <c:pt idx="343">
                <c:v>435959.87999999995</c:v>
              </c:pt>
              <c:pt idx="344">
                <c:v>125219.93</c:v>
              </c:pt>
              <c:pt idx="345">
                <c:v>125519.98999999999</c:v>
              </c:pt>
              <c:pt idx="346">
                <c:v>21009.93</c:v>
              </c:pt>
              <c:pt idx="347">
                <c:v>21039.889973859317</c:v>
              </c:pt>
              <c:pt idx="348">
                <c:v>105449.88</c:v>
              </c:pt>
              <c:pt idx="349">
                <c:v>126599.90999999997</c:v>
              </c:pt>
              <c:pt idx="350">
                <c:v>21159.949999999997</c:v>
              </c:pt>
              <c:pt idx="351">
                <c:v>21249.93</c:v>
              </c:pt>
              <c:pt idx="352">
                <c:v>106699.92000000004</c:v>
              </c:pt>
              <c:pt idx="353">
                <c:v>21359.949999999997</c:v>
              </c:pt>
              <c:pt idx="354">
                <c:v>321150</c:v>
              </c:pt>
              <c:pt idx="355">
                <c:v>186614.94</c:v>
              </c:pt>
              <c:pt idx="356">
                <c:v>42919.92</c:v>
              </c:pt>
              <c:pt idx="357">
                <c:v>21499.879999999997</c:v>
              </c:pt>
              <c:pt idx="358">
                <c:v>129059.85</c:v>
              </c:pt>
              <c:pt idx="359">
                <c:v>21520</c:v>
              </c:pt>
              <c:pt idx="360">
                <c:v>58184.979999999996</c:v>
              </c:pt>
              <c:pt idx="361">
                <c:v>58211.759999999995</c:v>
              </c:pt>
              <c:pt idx="362">
                <c:v>345119.78</c:v>
              </c:pt>
              <c:pt idx="363">
                <c:v>129660</c:v>
              </c:pt>
              <c:pt idx="364">
                <c:v>130019.80000000002</c:v>
              </c:pt>
              <c:pt idx="365">
                <c:v>239469.91999999998</c:v>
              </c:pt>
              <c:pt idx="366">
                <c:v>145926</c:v>
              </c:pt>
              <c:pt idx="367">
                <c:v>58886.86</c:v>
              </c:pt>
              <c:pt idx="368">
                <c:v>21979.940000000002</c:v>
              </c:pt>
              <c:pt idx="369">
                <c:v>22139.989999999998</c:v>
              </c:pt>
              <c:pt idx="370">
                <c:v>110749.93000000005</c:v>
              </c:pt>
              <c:pt idx="371">
                <c:v>22219.86</c:v>
              </c:pt>
              <c:pt idx="372">
                <c:v>22269.85996856758</c:v>
              </c:pt>
              <c:pt idx="373">
                <c:v>111699.91000000003</c:v>
              </c:pt>
              <c:pt idx="374">
                <c:v>335999.9</c:v>
              </c:pt>
              <c:pt idx="375">
                <c:v>22549.870000000003</c:v>
              </c:pt>
              <c:pt idx="376">
                <c:v>22609.96</c:v>
              </c:pt>
              <c:pt idx="377">
                <c:v>341399.98</c:v>
              </c:pt>
              <c:pt idx="378">
                <c:v>252339.80000000005</c:v>
              </c:pt>
              <c:pt idx="379">
                <c:v>22959.989999999998</c:v>
              </c:pt>
              <c:pt idx="380">
                <c:v>114849.94999999995</c:v>
              </c:pt>
              <c:pt idx="381">
                <c:v>62072.880000000005</c:v>
              </c:pt>
              <c:pt idx="382">
                <c:v>62099.72</c:v>
              </c:pt>
              <c:pt idx="383">
                <c:v>23009.989999999998</c:v>
              </c:pt>
              <c:pt idx="384">
                <c:v>23129.9</c:v>
              </c:pt>
              <c:pt idx="385">
                <c:v>23209.910000000003</c:v>
              </c:pt>
              <c:pt idx="386">
                <c:v>23269.949999999997</c:v>
              </c:pt>
              <c:pt idx="387">
                <c:v>23279.9</c:v>
              </c:pt>
              <c:pt idx="388">
                <c:v>257179.84000000003</c:v>
              </c:pt>
              <c:pt idx="389">
                <c:v>23399.93</c:v>
              </c:pt>
              <c:pt idx="390">
                <c:v>46839.88</c:v>
              </c:pt>
              <c:pt idx="391">
                <c:v>23489.949999999997</c:v>
              </c:pt>
              <c:pt idx="392">
                <c:v>23629.980000000003</c:v>
              </c:pt>
              <c:pt idx="393">
                <c:v>23849.949999999997</c:v>
              </c:pt>
              <c:pt idx="394">
                <c:v>119349.88</c:v>
              </c:pt>
              <c:pt idx="395">
                <c:v>23939.89</c:v>
              </c:pt>
              <c:pt idx="396">
                <c:v>24089.919999999998</c:v>
              </c:pt>
              <c:pt idx="397">
                <c:v>41071.879999999997</c:v>
              </c:pt>
              <c:pt idx="398">
                <c:v>24169.910000000003</c:v>
              </c:pt>
              <c:pt idx="399">
                <c:v>24199.879999999997</c:v>
              </c:pt>
              <c:pt idx="400">
                <c:v>24249.889977319588</c:v>
              </c:pt>
              <c:pt idx="401">
                <c:v>24279.86</c:v>
              </c:pt>
              <c:pt idx="402">
                <c:v>170169.90000000002</c:v>
              </c:pt>
              <c:pt idx="403">
                <c:v>24339.969993837301</c:v>
              </c:pt>
              <c:pt idx="404">
                <c:v>121799.93999999994</c:v>
              </c:pt>
              <c:pt idx="405">
                <c:v>146279.84999999998</c:v>
              </c:pt>
              <c:pt idx="406">
                <c:v>65906.78</c:v>
              </c:pt>
              <c:pt idx="407">
                <c:v>541199.69999999995</c:v>
              </c:pt>
              <c:pt idx="408">
                <c:v>91389.86</c:v>
              </c:pt>
              <c:pt idx="409">
                <c:v>24720</c:v>
              </c:pt>
              <c:pt idx="410">
                <c:v>742499.71</c:v>
              </c:pt>
              <c:pt idx="411">
                <c:v>123949.96999999997</c:v>
              </c:pt>
              <c:pt idx="412">
                <c:v>166628.89999999997</c:v>
              </c:pt>
              <c:pt idx="413">
                <c:v>24979.989999999998</c:v>
              </c:pt>
              <c:pt idx="414">
                <c:v>24999.93</c:v>
              </c:pt>
              <c:pt idx="415">
                <c:v>25009.919999999998</c:v>
              </c:pt>
              <c:pt idx="416">
                <c:v>50360</c:v>
              </c:pt>
              <c:pt idx="417">
                <c:v>42856.879976199918</c:v>
              </c:pt>
              <c:pt idx="418">
                <c:v>169442.89</c:v>
              </c:pt>
              <c:pt idx="419">
                <c:v>25319.89</c:v>
              </c:pt>
              <c:pt idx="420">
                <c:v>25349.85</c:v>
              </c:pt>
              <c:pt idx="421">
                <c:v>152159.85999999999</c:v>
              </c:pt>
              <c:pt idx="422">
                <c:v>127049.85999999999</c:v>
              </c:pt>
              <c:pt idx="423">
                <c:v>382199.88</c:v>
              </c:pt>
              <c:pt idx="424">
                <c:v>25589.85</c:v>
              </c:pt>
              <c:pt idx="425">
                <c:v>25649.910000000003</c:v>
              </c:pt>
              <c:pt idx="426">
                <c:v>171988.74</c:v>
              </c:pt>
              <c:pt idx="427">
                <c:v>540539.75</c:v>
              </c:pt>
              <c:pt idx="428">
                <c:v>43842.86</c:v>
              </c:pt>
              <c:pt idx="429">
                <c:v>43859.97</c:v>
              </c:pt>
              <c:pt idx="430">
                <c:v>156299.87</c:v>
              </c:pt>
              <c:pt idx="431">
                <c:v>26199.949999999997</c:v>
              </c:pt>
              <c:pt idx="432">
                <c:v>157679.90999999997</c:v>
              </c:pt>
              <c:pt idx="433">
                <c:v>394349.89</c:v>
              </c:pt>
              <c:pt idx="434">
                <c:v>184239.74</c:v>
              </c:pt>
              <c:pt idx="435">
                <c:v>26409.870000000003</c:v>
              </c:pt>
              <c:pt idx="436">
                <c:v>158759.96000000002</c:v>
              </c:pt>
              <c:pt idx="437">
                <c:v>132949.91000000003</c:v>
              </c:pt>
              <c:pt idx="438">
                <c:v>26609.879999999997</c:v>
              </c:pt>
              <c:pt idx="439">
                <c:v>159779.89999999997</c:v>
              </c:pt>
              <c:pt idx="440">
                <c:v>186549.90000000002</c:v>
              </c:pt>
              <c:pt idx="441">
                <c:v>45406.99</c:v>
              </c:pt>
              <c:pt idx="442">
                <c:v>134099.91000000003</c:v>
              </c:pt>
              <c:pt idx="443">
                <c:v>207052.77999999997</c:v>
              </c:pt>
              <c:pt idx="444">
                <c:v>26959.870000000003</c:v>
              </c:pt>
              <c:pt idx="445">
                <c:v>46001.89</c:v>
              </c:pt>
              <c:pt idx="446">
                <c:v>27079.870000000003</c:v>
              </c:pt>
              <c:pt idx="447">
                <c:v>27229.940000000002</c:v>
              </c:pt>
              <c:pt idx="448">
                <c:v>163739.96</c:v>
              </c:pt>
              <c:pt idx="449">
                <c:v>437439.76</c:v>
              </c:pt>
              <c:pt idx="450">
                <c:v>137349.93000000005</c:v>
              </c:pt>
              <c:pt idx="451">
                <c:v>412500</c:v>
              </c:pt>
              <c:pt idx="452">
                <c:v>165299.94</c:v>
              </c:pt>
              <c:pt idx="453">
                <c:v>414149.88</c:v>
              </c:pt>
              <c:pt idx="454">
                <c:v>27629.93</c:v>
              </c:pt>
              <c:pt idx="455">
                <c:v>47038.85</c:v>
              </c:pt>
              <c:pt idx="456">
                <c:v>47446.95</c:v>
              </c:pt>
              <c:pt idx="457">
                <c:v>55939.820000000007</c:v>
              </c:pt>
              <c:pt idx="458">
                <c:v>168299.89</c:v>
              </c:pt>
              <c:pt idx="459">
                <c:v>140349.90000000002</c:v>
              </c:pt>
              <c:pt idx="460">
                <c:v>47786.89</c:v>
              </c:pt>
              <c:pt idx="461">
                <c:v>217216.86</c:v>
              </c:pt>
              <c:pt idx="462">
                <c:v>169559.84999999998</c:v>
              </c:pt>
              <c:pt idx="463">
                <c:v>169919.95</c:v>
              </c:pt>
              <c:pt idx="464">
                <c:v>141900</c:v>
              </c:pt>
              <c:pt idx="465">
                <c:v>759347.71</c:v>
              </c:pt>
              <c:pt idx="466">
                <c:v>105486.76999999999</c:v>
              </c:pt>
              <c:pt idx="467">
                <c:v>77003.960000000006</c:v>
              </c:pt>
              <c:pt idx="468">
                <c:v>171659.95</c:v>
              </c:pt>
              <c:pt idx="469">
                <c:v>431399.93000000005</c:v>
              </c:pt>
              <c:pt idx="470">
                <c:v>316469.95999999996</c:v>
              </c:pt>
              <c:pt idx="471">
                <c:v>145149.85999999999</c:v>
              </c:pt>
              <c:pt idx="472">
                <c:v>29049.989999999998</c:v>
              </c:pt>
              <c:pt idx="473">
                <c:v>610469.84000000008</c:v>
              </c:pt>
              <c:pt idx="474">
                <c:v>466239.72</c:v>
              </c:pt>
              <c:pt idx="475">
                <c:v>29179.96</c:v>
              </c:pt>
              <c:pt idx="476">
                <c:v>29309.93</c:v>
              </c:pt>
              <c:pt idx="477">
                <c:v>146749.89000000001</c:v>
              </c:pt>
              <c:pt idx="478">
                <c:v>147699.84999999998</c:v>
              </c:pt>
              <c:pt idx="479">
                <c:v>622859.96</c:v>
              </c:pt>
              <c:pt idx="480">
                <c:v>29879.96</c:v>
              </c:pt>
              <c:pt idx="481">
                <c:v>89759.73</c:v>
              </c:pt>
              <c:pt idx="482">
                <c:v>478879.82</c:v>
              </c:pt>
              <c:pt idx="483">
                <c:v>80891.72</c:v>
              </c:pt>
              <c:pt idx="484">
                <c:v>474749.8899999999</c:v>
              </c:pt>
              <c:pt idx="485">
                <c:v>479849.88998270291</c:v>
              </c:pt>
              <c:pt idx="486">
                <c:v>162199.9299892108</c:v>
              </c:pt>
              <c:pt idx="487">
                <c:v>513149.87998246122</c:v>
              </c:pt>
              <c:pt idx="488">
                <c:v>58564.899985486205</c:v>
              </c:pt>
              <c:pt idx="489">
                <c:v>34499.960000000006</c:v>
              </c:pt>
              <c:pt idx="490">
                <c:v>34949.880000000005</c:v>
              </c:pt>
              <c:pt idx="491">
                <c:v>35129.929999999993</c:v>
              </c:pt>
              <c:pt idx="492">
                <c:v>527999.89998579537</c:v>
              </c:pt>
              <c:pt idx="493">
                <c:v>36269.949999999997</c:v>
              </c:pt>
              <c:pt idx="494">
                <c:v>36749.910000000003</c:v>
              </c:pt>
              <c:pt idx="495">
                <c:v>227579.90998813603</c:v>
              </c:pt>
              <c:pt idx="496">
                <c:v>38009.94</c:v>
              </c:pt>
              <c:pt idx="497">
                <c:v>38019.909988164123</c:v>
              </c:pt>
              <c:pt idx="498">
                <c:v>230999.9699961039</c:v>
              </c:pt>
              <c:pt idx="499">
                <c:v>231839.99</c:v>
              </c:pt>
              <c:pt idx="500">
                <c:v>193699.87998451223</c:v>
              </c:pt>
              <c:pt idx="501">
                <c:v>39449.990000000005</c:v>
              </c:pt>
              <c:pt idx="502">
                <c:v>239819.86998365435</c:v>
              </c:pt>
              <c:pt idx="503">
                <c:v>40259.89</c:v>
              </c:pt>
              <c:pt idx="504">
                <c:v>632850</c:v>
              </c:pt>
              <c:pt idx="505">
                <c:v>72130.969996455344</c:v>
              </c:pt>
              <c:pt idx="506">
                <c:v>42509.960000000006</c:v>
              </c:pt>
              <c:pt idx="507">
                <c:v>44919.989998727891</c:v>
              </c:pt>
            </c:numLit>
          </c:val>
          <c:extLst>
            <c:ext xmlns:c16="http://schemas.microsoft.com/office/drawing/2014/chart" uri="{C3380CC4-5D6E-409C-BE32-E72D297353CC}">
              <c16:uniqueId val="{00000000-A39E-4071-900C-EB426144008B}"/>
            </c:ext>
          </c:extLst>
        </c:ser>
        <c:dLbls>
          <c:showLegendKey val="0"/>
          <c:showVal val="0"/>
          <c:showCatName val="0"/>
          <c:showSerName val="0"/>
          <c:showPercent val="0"/>
          <c:showBubbleSize val="0"/>
        </c:dLbls>
        <c:gapWidth val="219"/>
        <c:overlap val="-27"/>
        <c:axId val="142741536"/>
        <c:axId val="142815456"/>
      </c:barChart>
      <c:catAx>
        <c:axId val="14274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5456"/>
        <c:crosses val="autoZero"/>
        <c:auto val="1"/>
        <c:lblAlgn val="ctr"/>
        <c:lblOffset val="100"/>
        <c:noMultiLvlLbl val="0"/>
      </c:catAx>
      <c:valAx>
        <c:axId val="14281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4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(1).xlsx]PVTB!revenue-grossprofit</c:name>
    <c:fmtId val="2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id-ID" sz="1800" b="1"/>
              <a:t>Revenue</a:t>
            </a:r>
            <a:r>
              <a:rPr lang="id-ID" sz="1800" b="1" baseline="0"/>
              <a:t> Trend (Month)</a:t>
            </a:r>
            <a:endParaRPr lang="en-ID"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4"/>
          </a:solidFill>
          <a:ln w="28575" cap="rnd">
            <a:solidFill>
              <a:schemeClr val="accent4"/>
            </a:solidFill>
            <a:round/>
          </a:ln>
          <a:effectLst/>
        </c:spPr>
        <c:marker>
          <c:symbol val="none"/>
        </c:marker>
      </c:pivotFmt>
      <c:pivotFmt>
        <c:idx val="8"/>
      </c:pivotFmt>
      <c:pivotFmt>
        <c:idx val="9"/>
        <c:spPr>
          <a:solidFill>
            <a:schemeClr val="accent4"/>
          </a:solidFill>
          <a:ln w="28575" cap="rnd">
            <a:solidFill>
              <a:schemeClr val="accent4"/>
            </a:solidFill>
            <a:round/>
          </a:ln>
          <a:effectLst/>
        </c:spPr>
        <c:marker>
          <c:symbol val="none"/>
        </c:marker>
      </c:pivotFmt>
      <c:pivotFmt>
        <c:idx val="10"/>
        <c:spPr>
          <a:solidFill>
            <a:schemeClr val="accent4"/>
          </a:solidFill>
          <a:ln w="28575" cap="rnd">
            <a:solidFill>
              <a:schemeClr val="accent4"/>
            </a:solidFill>
            <a:round/>
          </a:ln>
          <a:effectLst/>
        </c:spPr>
        <c:marker>
          <c:symbol val="none"/>
        </c:marker>
      </c:pivotFmt>
      <c:pivotFmt>
        <c:idx val="11"/>
      </c:pivotFmt>
      <c:pivotFmt>
        <c:idx val="12"/>
      </c:pivotFmt>
      <c:pivotFmt>
        <c:idx val="13"/>
        <c:spPr>
          <a:solidFill>
            <a:schemeClr val="accent4"/>
          </a:solidFill>
          <a:ln w="28575" cap="rnd">
            <a:solidFill>
              <a:schemeClr val="accent4"/>
            </a:solidFill>
            <a:round/>
          </a:ln>
          <a:effectLst/>
        </c:spPr>
        <c:marker>
          <c:symbol val="none"/>
        </c:marker>
      </c:pivotFmt>
      <c:pivotFmt>
        <c:idx val="14"/>
        <c:spPr>
          <a:solidFill>
            <a:schemeClr val="accent4"/>
          </a:solidFill>
          <a:ln w="28575" cap="rnd">
            <a:solidFill>
              <a:schemeClr val="accent4"/>
            </a:solidFill>
            <a:round/>
          </a:ln>
          <a:effectLst/>
        </c:spPr>
        <c:marker>
          <c:symbol val="none"/>
        </c:marker>
      </c:pivotFmt>
      <c:pivotFmt>
        <c:idx val="15"/>
        <c:spPr>
          <a:solidFill>
            <a:schemeClr val="accent4"/>
          </a:solidFill>
          <a:ln w="28575" cap="rnd">
            <a:solidFill>
              <a:schemeClr val="accent4"/>
            </a:solidFill>
            <a:round/>
          </a:ln>
          <a:effectLst/>
        </c:spPr>
        <c:marker>
          <c:symbol val="none"/>
        </c:marker>
      </c:pivotFmt>
      <c:pivotFmt>
        <c:idx val="16"/>
        <c:spPr>
          <a:solidFill>
            <a:schemeClr val="accent4"/>
          </a:solidFill>
          <a:ln w="28575" cap="rnd">
            <a:solidFill>
              <a:schemeClr val="accent4"/>
            </a:solidFill>
            <a:round/>
          </a:ln>
          <a:effectLst/>
        </c:spPr>
        <c:marker>
          <c:symbol val="none"/>
        </c:marker>
      </c:pivotFmt>
      <c:pivotFmt>
        <c:idx val="17"/>
        <c:spPr>
          <a:solidFill>
            <a:schemeClr val="accent4"/>
          </a:solidFill>
          <a:ln w="28575" cap="rnd">
            <a:solidFill>
              <a:schemeClr val="accent4"/>
            </a:solidFill>
            <a:round/>
          </a:ln>
          <a:effectLst/>
        </c:spPr>
        <c:marker>
          <c:symbol val="none"/>
        </c:marker>
      </c:pivotFmt>
      <c:pivotFmt>
        <c:idx val="18"/>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28575" cap="rnd">
            <a:solidFill>
              <a:schemeClr val="accent4"/>
            </a:solidFill>
            <a:round/>
          </a:ln>
          <a:effectLst/>
        </c:spPr>
        <c:marker>
          <c:symbol val="none"/>
        </c:marker>
      </c:pivotFmt>
      <c:pivotFmt>
        <c:idx val="20"/>
        <c:spPr>
          <a:solidFill>
            <a:schemeClr val="accent4"/>
          </a:solidFill>
          <a:ln w="28575" cap="rnd">
            <a:solidFill>
              <a:schemeClr val="accent4"/>
            </a:solidFill>
            <a:round/>
          </a:ln>
          <a:effectLst/>
        </c:spPr>
        <c:marker>
          <c:symbol val="none"/>
        </c:marker>
      </c:pivotFmt>
      <c:pivotFmt>
        <c:idx val="21"/>
        <c:spPr>
          <a:solidFill>
            <a:schemeClr val="accent4"/>
          </a:solidFill>
          <a:ln w="28575" cap="rnd">
            <a:solidFill>
              <a:schemeClr val="accent4"/>
            </a:solidFill>
            <a:round/>
          </a:ln>
          <a:effectLst/>
        </c:spPr>
        <c:marker>
          <c:symbol val="none"/>
        </c:marker>
      </c:pivotFmt>
      <c:pivotFmt>
        <c:idx val="22"/>
        <c:spPr>
          <a:solidFill>
            <a:schemeClr val="accent4"/>
          </a:solidFill>
          <a:ln w="28575" cap="rnd">
            <a:solidFill>
              <a:schemeClr val="accent4"/>
            </a:solidFill>
            <a:round/>
          </a:ln>
          <a:effectLst/>
        </c:spPr>
        <c:marker>
          <c:symbol val="none"/>
        </c:marker>
      </c:pivotFmt>
      <c:pivotFmt>
        <c:idx val="23"/>
        <c:spPr>
          <a:solidFill>
            <a:schemeClr val="accent4"/>
          </a:solidFill>
          <a:ln w="28575" cap="rnd">
            <a:solidFill>
              <a:schemeClr val="accent4"/>
            </a:solidFill>
            <a:round/>
          </a:ln>
          <a:effectLst/>
        </c:spPr>
        <c:marker>
          <c:symbol val="none"/>
        </c:marker>
      </c:pivotFmt>
      <c:pivotFmt>
        <c:idx val="24"/>
        <c:spPr>
          <a:solidFill>
            <a:schemeClr val="accent4"/>
          </a:solidFill>
          <a:ln w="28575" cap="rnd">
            <a:solidFill>
              <a:schemeClr val="accent4"/>
            </a:solidFill>
            <a:round/>
          </a:ln>
          <a:effectLst/>
        </c:spPr>
        <c:marker>
          <c:symbol val="none"/>
        </c:marker>
      </c:pivotFmt>
      <c:pivotFmt>
        <c:idx val="25"/>
        <c:spPr>
          <a:solidFill>
            <a:schemeClr val="accent4"/>
          </a:solidFill>
          <a:ln w="28575" cap="rnd">
            <a:solidFill>
              <a:schemeClr val="accent4"/>
            </a:solidFill>
            <a:round/>
          </a:ln>
          <a:effectLst/>
        </c:spPr>
        <c:marker>
          <c:symbol val="none"/>
        </c:marker>
      </c:pivotFmt>
      <c:pivotFmt>
        <c:idx val="26"/>
        <c:spPr>
          <a:solidFill>
            <a:schemeClr val="accent4"/>
          </a:solidFill>
          <a:ln w="28575" cap="rnd">
            <a:solidFill>
              <a:schemeClr val="accent4"/>
            </a:solidFill>
            <a:round/>
          </a:ln>
          <a:effectLst/>
        </c:spPr>
        <c:marker>
          <c:symbol val="none"/>
        </c:marker>
      </c:pivotFmt>
      <c:pivotFmt>
        <c:idx val="27"/>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w="28575" cap="rnd">
            <a:solidFill>
              <a:schemeClr val="accent4"/>
            </a:solidFill>
            <a:round/>
          </a:ln>
          <a:effectLst/>
        </c:spPr>
        <c:marker>
          <c:symbol val="none"/>
        </c:marker>
        <c:dLbl>
          <c:idx val="0"/>
          <c:layout>
            <c:manualLayout>
              <c:x val="-5.4399984445195018E-2"/>
              <c:y val="4.7099505971060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w="28575" cap="rnd">
            <a:solidFill>
              <a:schemeClr val="accent4"/>
            </a:solidFill>
            <a:round/>
          </a:ln>
          <a:effectLst/>
        </c:spPr>
        <c:marker>
          <c:symbol val="none"/>
        </c:marker>
      </c:pivotFmt>
      <c:pivotFmt>
        <c:idx val="31"/>
        <c:spPr>
          <a:solidFill>
            <a:schemeClr val="accent4"/>
          </a:solidFill>
          <a:ln w="28575" cap="rnd">
            <a:solidFill>
              <a:schemeClr val="accent4"/>
            </a:solidFill>
            <a:round/>
          </a:ln>
          <a:effectLst/>
        </c:spPr>
        <c:marker>
          <c:symbol val="none"/>
        </c:marker>
        <c:dLbl>
          <c:idx val="0"/>
          <c:layout>
            <c:manualLayout>
              <c:x val="-5.4399984445195088E-2"/>
              <c:y val="4.2145563978990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w="28575" cap="rnd">
            <a:solidFill>
              <a:schemeClr val="accent4"/>
            </a:solidFill>
            <a:round/>
          </a:ln>
          <a:effectLst/>
        </c:spPr>
        <c:marker>
          <c:symbol val="none"/>
        </c:marker>
      </c:pivotFmt>
      <c:pivotFmt>
        <c:idx val="34"/>
        <c:spPr>
          <a:solidFill>
            <a:schemeClr val="accent4"/>
          </a:solidFill>
          <a:ln w="28575" cap="rnd">
            <a:solidFill>
              <a:schemeClr val="accent4"/>
            </a:solidFill>
            <a:round/>
          </a:ln>
          <a:effectLst/>
        </c:spPr>
        <c:marker>
          <c:symbol val="none"/>
        </c:marker>
      </c:pivotFmt>
      <c:pivotFmt>
        <c:idx val="35"/>
        <c:spPr>
          <a:solidFill>
            <a:schemeClr val="accent4"/>
          </a:solidFill>
          <a:ln w="28575" cap="rnd">
            <a:solidFill>
              <a:schemeClr val="accent4"/>
            </a:solidFill>
            <a:round/>
          </a:ln>
          <a:effectLst/>
        </c:spPr>
        <c:marker>
          <c:symbol val="none"/>
        </c:marker>
        <c:dLbl>
          <c:idx val="0"/>
          <c:layout>
            <c:manualLayout>
              <c:x val="-5.8665182675423512E-2"/>
              <c:y val="2.2329796010711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w="28575" cap="rnd">
            <a:solidFill>
              <a:schemeClr val="accent4"/>
            </a:solidFill>
            <a:round/>
          </a:ln>
          <a:effectLst/>
        </c:spPr>
        <c:marker>
          <c:symbol val="none"/>
        </c:marker>
        <c:dLbl>
          <c:idx val="0"/>
          <c:layout>
            <c:manualLayout>
              <c:x val="-5.4399984445195018E-2"/>
              <c:y val="4.7099505971060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solidFill>
          <a:ln w="28575" cap="rnd">
            <a:solidFill>
              <a:schemeClr val="accent4"/>
            </a:solidFill>
            <a:round/>
          </a:ln>
          <a:effectLst/>
        </c:spPr>
        <c:marker>
          <c:symbol val="none"/>
        </c:marker>
      </c:pivotFmt>
      <c:pivotFmt>
        <c:idx val="40"/>
        <c:spPr>
          <a:solidFill>
            <a:schemeClr val="accent4"/>
          </a:solidFill>
          <a:ln w="28575" cap="rnd">
            <a:solidFill>
              <a:schemeClr val="accent4"/>
            </a:solidFill>
            <a:round/>
          </a:ln>
          <a:effectLst/>
        </c:spPr>
        <c:marker>
          <c:symbol val="none"/>
        </c:marker>
        <c:dLbl>
          <c:idx val="0"/>
          <c:layout>
            <c:manualLayout>
              <c:x val="-5.4399984445195088E-2"/>
              <c:y val="4.2145563978990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w="28575" cap="rnd">
            <a:solidFill>
              <a:schemeClr val="accent4"/>
            </a:solidFill>
            <a:round/>
          </a:ln>
          <a:effectLst/>
        </c:spPr>
        <c:marker>
          <c:symbol val="none"/>
        </c:marker>
      </c:pivotFmt>
      <c:pivotFmt>
        <c:idx val="43"/>
        <c:spPr>
          <a:solidFill>
            <a:schemeClr val="accent4"/>
          </a:solidFill>
          <a:ln w="28575" cap="rnd">
            <a:solidFill>
              <a:schemeClr val="accent4"/>
            </a:solidFill>
            <a:round/>
          </a:ln>
          <a:effectLst/>
        </c:spPr>
        <c:marker>
          <c:symbol val="none"/>
        </c:marker>
      </c:pivotFmt>
      <c:pivotFmt>
        <c:idx val="44"/>
        <c:spPr>
          <a:solidFill>
            <a:schemeClr val="accent4"/>
          </a:solidFill>
          <a:ln w="28575" cap="rnd">
            <a:solidFill>
              <a:schemeClr val="accent4"/>
            </a:solidFill>
            <a:round/>
          </a:ln>
          <a:effectLst/>
        </c:spPr>
        <c:marker>
          <c:symbol val="none"/>
        </c:marker>
        <c:dLbl>
          <c:idx val="0"/>
          <c:layout>
            <c:manualLayout>
              <c:x val="-5.8665182675423512E-2"/>
              <c:y val="2.2329796010711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4"/>
            </a:solidFill>
            <a:round/>
          </a:ln>
          <a:effectLst/>
        </c:spPr>
        <c:marker>
          <c:symbol val="none"/>
        </c:marker>
        <c:dLbl>
          <c:idx val="0"/>
          <c:layout>
            <c:manualLayout>
              <c:x val="-5.4399984445195018E-2"/>
              <c:y val="4.7099505971060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4"/>
            </a:solidFill>
            <a:round/>
          </a:ln>
          <a:effectLst/>
        </c:spPr>
        <c:marker>
          <c:symbol val="none"/>
        </c:marker>
      </c:pivotFmt>
      <c:pivotFmt>
        <c:idx val="49"/>
        <c:spPr>
          <a:ln w="28575" cap="rnd">
            <a:solidFill>
              <a:schemeClr val="accent4"/>
            </a:solidFill>
            <a:round/>
          </a:ln>
          <a:effectLst/>
        </c:spPr>
        <c:marker>
          <c:symbol val="none"/>
        </c:marker>
        <c:dLbl>
          <c:idx val="0"/>
          <c:layout>
            <c:manualLayout>
              <c:x val="-5.4399984445195088E-2"/>
              <c:y val="4.2145563978990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4"/>
            </a:solidFill>
            <a:round/>
          </a:ln>
          <a:effectLst/>
        </c:spPr>
        <c:marker>
          <c:symbol val="none"/>
        </c:marker>
      </c:pivotFmt>
      <c:pivotFmt>
        <c:idx val="52"/>
        <c:spPr>
          <a:ln w="28575" cap="rnd">
            <a:solidFill>
              <a:schemeClr val="accent4"/>
            </a:solidFill>
            <a:round/>
          </a:ln>
          <a:effectLst/>
        </c:spPr>
        <c:marker>
          <c:symbol val="none"/>
        </c:marker>
      </c:pivotFmt>
      <c:pivotFmt>
        <c:idx val="53"/>
        <c:spPr>
          <a:ln w="28575" cap="rnd">
            <a:solidFill>
              <a:schemeClr val="accent4"/>
            </a:solidFill>
            <a:round/>
          </a:ln>
          <a:effectLst/>
        </c:spPr>
        <c:marker>
          <c:symbol val="none"/>
        </c:marker>
        <c:dLbl>
          <c:idx val="0"/>
          <c:layout>
            <c:manualLayout>
              <c:x val="-5.8665182675423512E-2"/>
              <c:y val="2.2329796010711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PVTB!$B$7</c:f>
              <c:strCache>
                <c:ptCount val="1"/>
                <c:pt idx="0">
                  <c:v>Total</c:v>
                </c:pt>
              </c:strCache>
            </c:strRef>
          </c:tx>
          <c:spPr>
            <a:ln w="28575" cap="rnd">
              <a:solidFill>
                <a:schemeClr val="accent4"/>
              </a:solidFill>
              <a:round/>
            </a:ln>
            <a:effectLst/>
          </c:spPr>
          <c:marker>
            <c:symbol val="none"/>
          </c:marker>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01-622D-47ED-BD06-6D0387310541}"/>
              </c:ext>
            </c:extLst>
          </c:dPt>
          <c:dPt>
            <c:idx val="2"/>
            <c:marker>
              <c:symbol val="none"/>
            </c:marker>
            <c:bubble3D val="0"/>
            <c:spPr>
              <a:ln w="28575" cap="rnd">
                <a:solidFill>
                  <a:schemeClr val="accent4"/>
                </a:solidFill>
                <a:round/>
              </a:ln>
              <a:effectLst/>
            </c:spPr>
            <c:extLst>
              <c:ext xmlns:c16="http://schemas.microsoft.com/office/drawing/2014/chart" uri="{C3380CC4-5D6E-409C-BE32-E72D297353CC}">
                <c16:uniqueId val="{00000003-622D-47ED-BD06-6D0387310541}"/>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5-622D-47ED-BD06-6D0387310541}"/>
              </c:ext>
            </c:extLst>
          </c:dPt>
          <c:dPt>
            <c:idx val="4"/>
            <c:marker>
              <c:symbol val="none"/>
            </c:marker>
            <c:bubble3D val="0"/>
            <c:spPr>
              <a:ln w="28575" cap="rnd">
                <a:solidFill>
                  <a:schemeClr val="accent4"/>
                </a:solidFill>
                <a:round/>
              </a:ln>
              <a:effectLst/>
            </c:spPr>
            <c:extLst>
              <c:ext xmlns:c16="http://schemas.microsoft.com/office/drawing/2014/chart" uri="{C3380CC4-5D6E-409C-BE32-E72D297353CC}">
                <c16:uniqueId val="{00000007-622D-47ED-BD06-6D0387310541}"/>
              </c:ext>
            </c:extLst>
          </c:dPt>
          <c:dPt>
            <c:idx val="6"/>
            <c:marker>
              <c:symbol val="none"/>
            </c:marker>
            <c:bubble3D val="0"/>
            <c:spPr>
              <a:ln w="28575" cap="rnd">
                <a:solidFill>
                  <a:schemeClr val="accent4"/>
                </a:solidFill>
                <a:round/>
              </a:ln>
              <a:effectLst/>
            </c:spPr>
            <c:extLst>
              <c:ext xmlns:c16="http://schemas.microsoft.com/office/drawing/2014/chart" uri="{C3380CC4-5D6E-409C-BE32-E72D297353CC}">
                <c16:uniqueId val="{00000009-622D-47ED-BD06-6D0387310541}"/>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0B-622D-47ED-BD06-6D0387310541}"/>
              </c:ext>
            </c:extLst>
          </c:dPt>
          <c:dPt>
            <c:idx val="8"/>
            <c:marker>
              <c:symbol val="none"/>
            </c:marker>
            <c:bubble3D val="0"/>
            <c:spPr>
              <a:ln w="28575" cap="rnd">
                <a:solidFill>
                  <a:schemeClr val="accent4"/>
                </a:solidFill>
                <a:round/>
              </a:ln>
              <a:effectLst/>
            </c:spPr>
            <c:extLst>
              <c:ext xmlns:c16="http://schemas.microsoft.com/office/drawing/2014/chart" uri="{C3380CC4-5D6E-409C-BE32-E72D297353CC}">
                <c16:uniqueId val="{0000000D-622D-47ED-BD06-6D0387310541}"/>
              </c:ext>
            </c:extLst>
          </c:dPt>
          <c:dPt>
            <c:idx val="10"/>
            <c:marker>
              <c:symbol val="none"/>
            </c:marker>
            <c:bubble3D val="0"/>
            <c:spPr>
              <a:ln w="28575" cap="rnd">
                <a:solidFill>
                  <a:schemeClr val="accent4"/>
                </a:solidFill>
                <a:round/>
              </a:ln>
              <a:effectLst/>
            </c:spPr>
            <c:extLst>
              <c:ext xmlns:c16="http://schemas.microsoft.com/office/drawing/2014/chart" uri="{C3380CC4-5D6E-409C-BE32-E72D297353CC}">
                <c16:uniqueId val="{0000000F-622D-47ED-BD06-6D0387310541}"/>
              </c:ext>
            </c:extLst>
          </c:dPt>
          <c:dLbls>
            <c:dLbl>
              <c:idx val="1"/>
              <c:delete val="1"/>
              <c:extLst>
                <c:ext xmlns:c15="http://schemas.microsoft.com/office/drawing/2012/chart" uri="{CE6537A1-D6FC-4f65-9D91-7224C49458BB}"/>
                <c:ext xmlns:c16="http://schemas.microsoft.com/office/drawing/2014/chart" uri="{C3380CC4-5D6E-409C-BE32-E72D297353CC}">
                  <c16:uniqueId val="{00000001-622D-47ED-BD06-6D0387310541}"/>
                </c:ext>
              </c:extLst>
            </c:dLbl>
            <c:dLbl>
              <c:idx val="2"/>
              <c:layout>
                <c:manualLayout>
                  <c:x val="-5.4399984445195018E-2"/>
                  <c:y val="4.7099505971060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2D-47ED-BD06-6D0387310541}"/>
                </c:ext>
              </c:extLst>
            </c:dLbl>
            <c:dLbl>
              <c:idx val="4"/>
              <c:layout>
                <c:manualLayout>
                  <c:x val="-5.4399984445195088E-2"/>
                  <c:y val="4.2145563978990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2D-47ED-BD06-6D0387310541}"/>
                </c:ext>
              </c:extLst>
            </c:dLbl>
            <c:dLbl>
              <c:idx val="6"/>
              <c:delete val="1"/>
              <c:extLst>
                <c:ext xmlns:c15="http://schemas.microsoft.com/office/drawing/2012/chart" uri="{CE6537A1-D6FC-4f65-9D91-7224C49458BB}"/>
                <c:ext xmlns:c16="http://schemas.microsoft.com/office/drawing/2014/chart" uri="{C3380CC4-5D6E-409C-BE32-E72D297353CC}">
                  <c16:uniqueId val="{00000009-622D-47ED-BD06-6D0387310541}"/>
                </c:ext>
              </c:extLst>
            </c:dLbl>
            <c:dLbl>
              <c:idx val="10"/>
              <c:layout>
                <c:manualLayout>
                  <c:x val="-5.8665182675423512E-2"/>
                  <c:y val="2.23297960107113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22D-47ED-BD06-6D03873105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PVTB!$B$8:$B$20</c:f>
              <c:numCache>
                <c:formatCode>[$$-409]#,##0_ ;[Red]\-[$$-409]#,##0\ </c:formatCode>
                <c:ptCount val="12"/>
                <c:pt idx="0">
                  <c:v>9010492.1597395577</c:v>
                </c:pt>
                <c:pt idx="1">
                  <c:v>8273702.6700000018</c:v>
                </c:pt>
                <c:pt idx="2">
                  <c:v>6761197.2799999993</c:v>
                </c:pt>
                <c:pt idx="3">
                  <c:v>9534182.579794677</c:v>
                </c:pt>
                <c:pt idx="4">
                  <c:v>7175087.1399999987</c:v>
                </c:pt>
                <c:pt idx="5">
                  <c:v>14262980.999999996</c:v>
                </c:pt>
                <c:pt idx="6">
                  <c:v>8735012.1496681366</c:v>
                </c:pt>
                <c:pt idx="7">
                  <c:v>8377662.5299999993</c:v>
                </c:pt>
                <c:pt idx="8">
                  <c:v>14013055.200000001</c:v>
                </c:pt>
                <c:pt idx="9">
                  <c:v>25760668.999999989</c:v>
                </c:pt>
                <c:pt idx="10">
                  <c:v>15089559.140000004</c:v>
                </c:pt>
                <c:pt idx="11">
                  <c:v>19249892.820000011</c:v>
                </c:pt>
              </c:numCache>
            </c:numRef>
          </c:val>
          <c:smooth val="0"/>
          <c:extLst>
            <c:ext xmlns:c16="http://schemas.microsoft.com/office/drawing/2014/chart" uri="{C3380CC4-5D6E-409C-BE32-E72D297353CC}">
              <c16:uniqueId val="{00000010-622D-47ED-BD06-6D0387310541}"/>
            </c:ext>
          </c:extLst>
        </c:ser>
        <c:dLbls>
          <c:dLblPos val="t"/>
          <c:showLegendKey val="0"/>
          <c:showVal val="1"/>
          <c:showCatName val="0"/>
          <c:showSerName val="0"/>
          <c:showPercent val="0"/>
          <c:showBubbleSize val="0"/>
        </c:dLbls>
        <c:smooth val="0"/>
        <c:axId val="1248341119"/>
        <c:axId val="1248331039"/>
      </c:lineChart>
      <c:catAx>
        <c:axId val="12483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31039"/>
        <c:crosses val="autoZero"/>
        <c:auto val="1"/>
        <c:lblAlgn val="ctr"/>
        <c:lblOffset val="100"/>
        <c:noMultiLvlLbl val="0"/>
      </c:catAx>
      <c:valAx>
        <c:axId val="1248331039"/>
        <c:scaling>
          <c:orientation val="minMax"/>
        </c:scaling>
        <c:delete val="1"/>
        <c:axPos val="l"/>
        <c:numFmt formatCode="[$$-409]#,##0_ ;[Red]\-[$$-409]#,##0\ " sourceLinked="1"/>
        <c:majorTickMark val="none"/>
        <c:minorTickMark val="none"/>
        <c:tickLblPos val="nextTo"/>
        <c:crossAx val="124834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[4B_Final Project Finance (1).xlsx]PVTB!revenue_y</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REVENUE BY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PVTB!$E$7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PVTB!$D$8:$D$10</c:f>
              <c:strCache>
                <c:ptCount val="2"/>
                <c:pt idx="0">
                  <c:v>2013</c:v>
                </c:pt>
                <c:pt idx="1">
                  <c:v>2014</c:v>
                </c:pt>
              </c:strCache>
            </c:strRef>
          </c:cat>
          <c:val>
            <c:numRef>
              <c:f>PVTB!$E$8:$E$10</c:f>
              <c:numCache>
                <c:formatCode>_-[$$-409]* #,##0_ ;_-[$$-409]* \-#,##0\ ;_-[$$-409]* "-"??_ ;_-@_ </c:formatCode>
                <c:ptCount val="2"/>
                <c:pt idx="0">
                  <c:v>34187987.279999971</c:v>
                </c:pt>
                <c:pt idx="1">
                  <c:v>112055506.38920239</c:v>
                </c:pt>
              </c:numCache>
            </c:numRef>
          </c:val>
          <c:extLst>
            <c:ext xmlns:c16="http://schemas.microsoft.com/office/drawing/2014/chart" uri="{C3380CC4-5D6E-409C-BE32-E72D297353CC}">
              <c16:uniqueId val="{00000000-2BCC-4FC2-87EF-5EE6984992DD}"/>
            </c:ext>
          </c:extLst>
        </c:ser>
        <c:dLbls>
          <c:showLegendKey val="0"/>
          <c:showVal val="1"/>
          <c:showCatName val="0"/>
          <c:showSerName val="0"/>
          <c:showPercent val="0"/>
          <c:showBubbleSize val="0"/>
        </c:dLbls>
        <c:gapWidth val="150"/>
        <c:overlap val="-25"/>
        <c:axId val="79130256"/>
        <c:axId val="79100016"/>
      </c:barChart>
      <c:catAx>
        <c:axId val="7913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0016"/>
        <c:crosses val="autoZero"/>
        <c:auto val="1"/>
        <c:lblAlgn val="ctr"/>
        <c:lblOffset val="100"/>
        <c:noMultiLvlLbl val="0"/>
      </c:catAx>
      <c:valAx>
        <c:axId val="79100016"/>
        <c:scaling>
          <c:orientation val="minMax"/>
        </c:scaling>
        <c:delete val="1"/>
        <c:axPos val="l"/>
        <c:numFmt formatCode="_-[$$-409]* #,##0_ ;_-[$$-409]* \-#,##0\ ;_-[$$-409]* &quot;-&quot;??_ ;_-@_ " sourceLinked="1"/>
        <c:majorTickMark val="none"/>
        <c:minorTickMark val="none"/>
        <c:tickLblPos val="nextTo"/>
        <c:crossAx val="791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(1).xlsx]PVTB!pvtmap</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TOP</a:t>
            </a:r>
            <a:r>
              <a:rPr lang="id-ID" b="1" baseline="0"/>
              <a:t> 5 </a:t>
            </a:r>
            <a:r>
              <a:rPr lang="id-ID" b="1"/>
              <a:t>COUNTRY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4007667710716"/>
          <c:y val="0.17171296296296296"/>
          <c:w val="0.70534457630610881"/>
          <c:h val="0.77736111111111106"/>
        </c:manualLayout>
      </c:layout>
      <c:barChart>
        <c:barDir val="bar"/>
        <c:grouping val="clustered"/>
        <c:varyColors val="0"/>
        <c:ser>
          <c:idx val="0"/>
          <c:order val="0"/>
          <c:tx>
            <c:strRef>
              <c:f>PVTB!$B$23</c:f>
              <c:strCache>
                <c:ptCount val="1"/>
                <c:pt idx="0">
                  <c:v>Sum of Revenue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PVTB!$A$24:$A$29</c:f>
              <c:strCache>
                <c:ptCount val="5"/>
                <c:pt idx="0">
                  <c:v>Mexico</c:v>
                </c:pt>
                <c:pt idx="1">
                  <c:v>Germany</c:v>
                </c:pt>
                <c:pt idx="2">
                  <c:v>France</c:v>
                </c:pt>
                <c:pt idx="3">
                  <c:v>Canada</c:v>
                </c:pt>
                <c:pt idx="4">
                  <c:v>United States of America</c:v>
                </c:pt>
              </c:strCache>
            </c:strRef>
          </c:cat>
          <c:val>
            <c:numRef>
              <c:f>PVTB!$B$24:$B$29</c:f>
              <c:numCache>
                <c:formatCode>_-[$$-409]* #,##0_ ;_-[$$-409]* \-#,##0\ ;_-[$$-409]* "-"??_ ;_-@_ </c:formatCode>
                <c:ptCount val="5"/>
                <c:pt idx="0">
                  <c:v>24840918.989999998</c:v>
                </c:pt>
                <c:pt idx="1">
                  <c:v>27676845.549985878</c:v>
                </c:pt>
                <c:pt idx="2">
                  <c:v>30964625.069767803</c:v>
                </c:pt>
                <c:pt idx="3">
                  <c:v>31180464.349756535</c:v>
                </c:pt>
                <c:pt idx="4">
                  <c:v>31580639.709692154</c:v>
                </c:pt>
              </c:numCache>
            </c:numRef>
          </c:val>
          <c:extLst>
            <c:ext xmlns:c16="http://schemas.microsoft.com/office/drawing/2014/chart" uri="{C3380CC4-5D6E-409C-BE32-E72D297353CC}">
              <c16:uniqueId val="{00000000-6F7E-4E9E-80C4-99CF7FF82E2F}"/>
            </c:ext>
          </c:extLst>
        </c:ser>
        <c:ser>
          <c:idx val="1"/>
          <c:order val="1"/>
          <c:tx>
            <c:strRef>
              <c:f>PVTB!$C$23</c:f>
              <c:strCache>
                <c:ptCount val="1"/>
                <c:pt idx="0">
                  <c:v>Sum of Gross Profit</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PVTB!$A$24:$A$29</c:f>
              <c:strCache>
                <c:ptCount val="5"/>
                <c:pt idx="0">
                  <c:v>Mexico</c:v>
                </c:pt>
                <c:pt idx="1">
                  <c:v>Germany</c:v>
                </c:pt>
                <c:pt idx="2">
                  <c:v>France</c:v>
                </c:pt>
                <c:pt idx="3">
                  <c:v>Canada</c:v>
                </c:pt>
                <c:pt idx="4">
                  <c:v>United States of America</c:v>
                </c:pt>
              </c:strCache>
            </c:strRef>
          </c:cat>
          <c:val>
            <c:numRef>
              <c:f>PVTB!$C$24:$C$29</c:f>
              <c:numCache>
                <c:formatCode>_-[$$-409]* #,##0_ ;_-[$$-409]* \-#,##0\ ;_-[$$-409]* "-"??_ ;_-@_ </c:formatCode>
                <c:ptCount val="5"/>
                <c:pt idx="0">
                  <c:v>8571406.9900000002</c:v>
                </c:pt>
                <c:pt idx="1">
                  <c:v>9273228.5499858446</c:v>
                </c:pt>
                <c:pt idx="2">
                  <c:v>10333275.069767809</c:v>
                </c:pt>
                <c:pt idx="3">
                  <c:v>10083200.349756524</c:v>
                </c:pt>
                <c:pt idx="4">
                  <c:v>10640608.709692156</c:v>
                </c:pt>
              </c:numCache>
            </c:numRef>
          </c:val>
          <c:extLst>
            <c:ext xmlns:c16="http://schemas.microsoft.com/office/drawing/2014/chart" uri="{C3380CC4-5D6E-409C-BE32-E72D297353CC}">
              <c16:uniqueId val="{00000000-F945-4487-861A-30B51D0085DE}"/>
            </c:ext>
          </c:extLst>
        </c:ser>
        <c:dLbls>
          <c:showLegendKey val="0"/>
          <c:showVal val="1"/>
          <c:showCatName val="0"/>
          <c:showSerName val="0"/>
          <c:showPercent val="0"/>
          <c:showBubbleSize val="0"/>
        </c:dLbls>
        <c:gapWidth val="80"/>
        <c:overlap val="-25"/>
        <c:axId val="79121136"/>
        <c:axId val="79110576"/>
      </c:barChart>
      <c:catAx>
        <c:axId val="7912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0576"/>
        <c:crosses val="autoZero"/>
        <c:auto val="1"/>
        <c:lblAlgn val="ctr"/>
        <c:lblOffset val="100"/>
        <c:noMultiLvlLbl val="0"/>
      </c:catAx>
      <c:valAx>
        <c:axId val="79110576"/>
        <c:scaling>
          <c:orientation val="minMax"/>
        </c:scaling>
        <c:delete val="1"/>
        <c:axPos val="b"/>
        <c:numFmt formatCode="_-[$$-409]* #,##0_ ;_-[$$-409]* \-#,##0\ ;_-[$$-409]* &quot;-&quot;??_ ;_-@_ " sourceLinked="1"/>
        <c:majorTickMark val="none"/>
        <c:minorTickMark val="none"/>
        <c:tickLblPos val="nextTo"/>
        <c:crossAx val="791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(1).xlsx]PVTB!revenue-grossprofit</c:name>
    <c:fmtId val="2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id-ID" sz="1800" b="1"/>
              <a:t>R</a:t>
            </a:r>
            <a:r>
              <a:rPr lang="id-ID" sz="1800" b="1" baseline="0"/>
              <a:t>EVENUE BY MONTH</a:t>
            </a:r>
            <a:endParaRPr lang="en-ID"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4"/>
          </a:solidFill>
          <a:ln w="28575" cap="rnd">
            <a:solidFill>
              <a:schemeClr val="accent4"/>
            </a:solidFill>
            <a:round/>
          </a:ln>
          <a:effectLst/>
        </c:spPr>
        <c:marker>
          <c:symbol val="none"/>
        </c:marker>
      </c:pivotFmt>
      <c:pivotFmt>
        <c:idx val="8"/>
      </c:pivotFmt>
      <c:pivotFmt>
        <c:idx val="9"/>
        <c:spPr>
          <a:solidFill>
            <a:schemeClr val="accent4"/>
          </a:solidFill>
          <a:ln w="28575" cap="rnd">
            <a:solidFill>
              <a:schemeClr val="accent4"/>
            </a:solidFill>
            <a:round/>
          </a:ln>
          <a:effectLst/>
        </c:spPr>
        <c:marker>
          <c:symbol val="none"/>
        </c:marker>
      </c:pivotFmt>
      <c:pivotFmt>
        <c:idx val="10"/>
        <c:spPr>
          <a:solidFill>
            <a:schemeClr val="accent4"/>
          </a:solidFill>
          <a:ln w="28575" cap="rnd">
            <a:solidFill>
              <a:schemeClr val="accent4"/>
            </a:solidFill>
            <a:round/>
          </a:ln>
          <a:effectLst/>
        </c:spPr>
        <c:marker>
          <c:symbol val="none"/>
        </c:marker>
      </c:pivotFmt>
      <c:pivotFmt>
        <c:idx val="11"/>
      </c:pivotFmt>
      <c:pivotFmt>
        <c:idx val="12"/>
      </c:pivotFmt>
      <c:pivotFmt>
        <c:idx val="13"/>
        <c:spPr>
          <a:solidFill>
            <a:schemeClr val="accent4"/>
          </a:solidFill>
          <a:ln w="28575" cap="rnd">
            <a:solidFill>
              <a:schemeClr val="accent4"/>
            </a:solidFill>
            <a:round/>
          </a:ln>
          <a:effectLst/>
        </c:spPr>
        <c:marker>
          <c:symbol val="none"/>
        </c:marker>
      </c:pivotFmt>
      <c:pivotFmt>
        <c:idx val="14"/>
        <c:spPr>
          <a:solidFill>
            <a:schemeClr val="accent4"/>
          </a:solidFill>
          <a:ln w="28575" cap="rnd">
            <a:solidFill>
              <a:schemeClr val="accent4"/>
            </a:solidFill>
            <a:round/>
          </a:ln>
          <a:effectLst/>
        </c:spPr>
        <c:marker>
          <c:symbol val="none"/>
        </c:marker>
      </c:pivotFmt>
      <c:pivotFmt>
        <c:idx val="15"/>
        <c:spPr>
          <a:solidFill>
            <a:schemeClr val="accent4"/>
          </a:solidFill>
          <a:ln w="28575" cap="rnd">
            <a:solidFill>
              <a:schemeClr val="accent4"/>
            </a:solidFill>
            <a:round/>
          </a:ln>
          <a:effectLst/>
        </c:spPr>
        <c:marker>
          <c:symbol val="none"/>
        </c:marker>
      </c:pivotFmt>
      <c:pivotFmt>
        <c:idx val="16"/>
        <c:spPr>
          <a:solidFill>
            <a:schemeClr val="accent4"/>
          </a:solidFill>
          <a:ln w="28575" cap="rnd">
            <a:solidFill>
              <a:schemeClr val="accent4"/>
            </a:solidFill>
            <a:round/>
          </a:ln>
          <a:effectLst/>
        </c:spPr>
        <c:marker>
          <c:symbol val="none"/>
        </c:marker>
      </c:pivotFmt>
      <c:pivotFmt>
        <c:idx val="17"/>
        <c:spPr>
          <a:solidFill>
            <a:schemeClr val="accent4"/>
          </a:solidFill>
          <a:ln w="28575" cap="rnd">
            <a:solidFill>
              <a:schemeClr val="accent4"/>
            </a:solidFill>
            <a:round/>
          </a:ln>
          <a:effectLst/>
        </c:spPr>
        <c:marker>
          <c:symbol val="none"/>
        </c:marker>
      </c:pivotFmt>
      <c:pivotFmt>
        <c:idx val="18"/>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28575" cap="rnd">
            <a:solidFill>
              <a:schemeClr val="accent4"/>
            </a:solidFill>
            <a:round/>
          </a:ln>
          <a:effectLst/>
        </c:spPr>
        <c:marker>
          <c:symbol val="none"/>
        </c:marker>
      </c:pivotFmt>
      <c:pivotFmt>
        <c:idx val="20"/>
        <c:spPr>
          <a:solidFill>
            <a:schemeClr val="accent4"/>
          </a:solidFill>
          <a:ln w="28575" cap="rnd">
            <a:solidFill>
              <a:schemeClr val="accent4"/>
            </a:solidFill>
            <a:round/>
          </a:ln>
          <a:effectLst/>
        </c:spPr>
        <c:marker>
          <c:symbol val="none"/>
        </c:marker>
      </c:pivotFmt>
      <c:pivotFmt>
        <c:idx val="21"/>
        <c:spPr>
          <a:solidFill>
            <a:schemeClr val="accent4"/>
          </a:solidFill>
          <a:ln w="28575" cap="rnd">
            <a:solidFill>
              <a:schemeClr val="accent4"/>
            </a:solidFill>
            <a:round/>
          </a:ln>
          <a:effectLst/>
        </c:spPr>
        <c:marker>
          <c:symbol val="none"/>
        </c:marker>
      </c:pivotFmt>
      <c:pivotFmt>
        <c:idx val="22"/>
        <c:spPr>
          <a:solidFill>
            <a:schemeClr val="accent4"/>
          </a:solidFill>
          <a:ln w="28575" cap="rnd">
            <a:solidFill>
              <a:schemeClr val="accent4"/>
            </a:solidFill>
            <a:round/>
          </a:ln>
          <a:effectLst/>
        </c:spPr>
        <c:marker>
          <c:symbol val="none"/>
        </c:marker>
      </c:pivotFmt>
      <c:pivotFmt>
        <c:idx val="23"/>
        <c:spPr>
          <a:solidFill>
            <a:schemeClr val="accent4"/>
          </a:solidFill>
          <a:ln w="28575" cap="rnd">
            <a:solidFill>
              <a:schemeClr val="accent4"/>
            </a:solidFill>
            <a:round/>
          </a:ln>
          <a:effectLst/>
        </c:spPr>
        <c:marker>
          <c:symbol val="none"/>
        </c:marker>
      </c:pivotFmt>
      <c:pivotFmt>
        <c:idx val="24"/>
        <c:spPr>
          <a:solidFill>
            <a:schemeClr val="accent4"/>
          </a:solidFill>
          <a:ln w="28575" cap="rnd">
            <a:solidFill>
              <a:schemeClr val="accent4"/>
            </a:solidFill>
            <a:round/>
          </a:ln>
          <a:effectLst/>
        </c:spPr>
        <c:marker>
          <c:symbol val="none"/>
        </c:marker>
      </c:pivotFmt>
      <c:pivotFmt>
        <c:idx val="25"/>
        <c:spPr>
          <a:solidFill>
            <a:schemeClr val="accent4"/>
          </a:solidFill>
          <a:ln w="28575" cap="rnd">
            <a:solidFill>
              <a:schemeClr val="accent4"/>
            </a:solidFill>
            <a:round/>
          </a:ln>
          <a:effectLst/>
        </c:spPr>
        <c:marker>
          <c:symbol val="none"/>
        </c:marker>
      </c:pivotFmt>
      <c:pivotFmt>
        <c:idx val="26"/>
        <c:spPr>
          <a:solidFill>
            <a:schemeClr val="accent4"/>
          </a:solidFill>
          <a:ln w="28575" cap="rnd">
            <a:solidFill>
              <a:schemeClr val="accent4"/>
            </a:solidFill>
            <a:round/>
          </a:ln>
          <a:effectLst/>
        </c:spPr>
        <c:marker>
          <c:symbol val="none"/>
        </c:marker>
      </c:pivotFmt>
      <c:pivotFmt>
        <c:idx val="27"/>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4"/>
            </a:solidFill>
            <a:round/>
          </a:ln>
          <a:effectLst/>
        </c:spPr>
        <c:marker>
          <c:symbol val="none"/>
        </c:marker>
        <c:dLbl>
          <c:idx val="0"/>
          <c:layout>
            <c:manualLayout>
              <c:x val="-5.4399984445195018E-2"/>
              <c:y val="4.7099505971060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4"/>
            </a:solidFill>
            <a:round/>
          </a:ln>
          <a:effectLst/>
        </c:spPr>
        <c:marker>
          <c:symbol val="none"/>
        </c:marker>
      </c:pivotFmt>
      <c:pivotFmt>
        <c:idx val="31"/>
        <c:spPr>
          <a:ln w="28575" cap="rnd">
            <a:solidFill>
              <a:schemeClr val="accent4"/>
            </a:solidFill>
            <a:round/>
          </a:ln>
          <a:effectLst/>
        </c:spPr>
        <c:marker>
          <c:symbol val="none"/>
        </c:marker>
        <c:dLbl>
          <c:idx val="0"/>
          <c:layout>
            <c:manualLayout>
              <c:x val="-5.4399984445195088E-2"/>
              <c:y val="4.2145563978990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4"/>
            </a:solidFill>
            <a:round/>
          </a:ln>
          <a:effectLst/>
        </c:spPr>
        <c:marker>
          <c:symbol val="none"/>
        </c:marker>
      </c:pivotFmt>
      <c:pivotFmt>
        <c:idx val="34"/>
        <c:spPr>
          <a:ln w="28575" cap="rnd">
            <a:solidFill>
              <a:schemeClr val="accent4"/>
            </a:solidFill>
            <a:round/>
          </a:ln>
          <a:effectLst/>
        </c:spPr>
        <c:marker>
          <c:symbol val="none"/>
        </c:marker>
      </c:pivotFmt>
      <c:pivotFmt>
        <c:idx val="35"/>
        <c:spPr>
          <a:ln w="28575" cap="rnd">
            <a:solidFill>
              <a:schemeClr val="accent4"/>
            </a:solidFill>
            <a:round/>
          </a:ln>
          <a:effectLst/>
        </c:spPr>
        <c:marker>
          <c:symbol val="none"/>
        </c:marker>
        <c:dLbl>
          <c:idx val="0"/>
          <c:layout>
            <c:manualLayout>
              <c:x val="-5.8665182675423512E-2"/>
              <c:y val="2.2329796010711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PVTB!$B$7</c:f>
              <c:strCache>
                <c:ptCount val="1"/>
                <c:pt idx="0">
                  <c:v>Total</c:v>
                </c:pt>
              </c:strCache>
            </c:strRef>
          </c:tx>
          <c:spPr>
            <a:ln w="28575" cap="rnd">
              <a:solidFill>
                <a:schemeClr val="accent4"/>
              </a:solidFill>
              <a:round/>
            </a:ln>
            <a:effectLst/>
          </c:spPr>
          <c:marker>
            <c:symbol val="none"/>
          </c:marker>
          <c:dPt>
            <c:idx val="1"/>
            <c:marker>
              <c:symbol val="none"/>
            </c:marker>
            <c:bubble3D val="0"/>
            <c:spPr>
              <a:ln w="28575" cap="rnd">
                <a:solidFill>
                  <a:schemeClr val="accent4"/>
                </a:solidFill>
                <a:round/>
              </a:ln>
              <a:effectLst/>
            </c:spPr>
            <c:extLst>
              <c:ext xmlns:c16="http://schemas.microsoft.com/office/drawing/2014/chart" uri="{C3380CC4-5D6E-409C-BE32-E72D297353CC}">
                <c16:uniqueId val="{00000001-62A3-4549-8E7F-366AA2FAD3E0}"/>
              </c:ext>
            </c:extLst>
          </c:dPt>
          <c:dPt>
            <c:idx val="2"/>
            <c:marker>
              <c:symbol val="none"/>
            </c:marker>
            <c:bubble3D val="0"/>
            <c:spPr>
              <a:ln w="28575" cap="rnd">
                <a:solidFill>
                  <a:schemeClr val="accent4"/>
                </a:solidFill>
                <a:round/>
              </a:ln>
              <a:effectLst/>
            </c:spPr>
            <c:extLst>
              <c:ext xmlns:c16="http://schemas.microsoft.com/office/drawing/2014/chart" uri="{C3380CC4-5D6E-409C-BE32-E72D297353CC}">
                <c16:uniqueId val="{00000003-62A3-4549-8E7F-366AA2FAD3E0}"/>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5-62A3-4549-8E7F-366AA2FAD3E0}"/>
              </c:ext>
            </c:extLst>
          </c:dPt>
          <c:dPt>
            <c:idx val="4"/>
            <c:marker>
              <c:symbol val="none"/>
            </c:marker>
            <c:bubble3D val="0"/>
            <c:spPr>
              <a:ln w="28575" cap="rnd">
                <a:solidFill>
                  <a:schemeClr val="accent4"/>
                </a:solidFill>
                <a:round/>
              </a:ln>
              <a:effectLst/>
            </c:spPr>
            <c:extLst>
              <c:ext xmlns:c16="http://schemas.microsoft.com/office/drawing/2014/chart" uri="{C3380CC4-5D6E-409C-BE32-E72D297353CC}">
                <c16:uniqueId val="{00000007-62A3-4549-8E7F-366AA2FAD3E0}"/>
              </c:ext>
            </c:extLst>
          </c:dPt>
          <c:dPt>
            <c:idx val="6"/>
            <c:marker>
              <c:symbol val="none"/>
            </c:marker>
            <c:bubble3D val="0"/>
            <c:spPr>
              <a:ln w="28575" cap="rnd">
                <a:solidFill>
                  <a:schemeClr val="accent4"/>
                </a:solidFill>
                <a:round/>
              </a:ln>
              <a:effectLst/>
            </c:spPr>
            <c:extLst>
              <c:ext xmlns:c16="http://schemas.microsoft.com/office/drawing/2014/chart" uri="{C3380CC4-5D6E-409C-BE32-E72D297353CC}">
                <c16:uniqueId val="{00000009-62A3-4549-8E7F-366AA2FAD3E0}"/>
              </c:ext>
            </c:extLst>
          </c:dPt>
          <c:dPt>
            <c:idx val="7"/>
            <c:marker>
              <c:symbol val="none"/>
            </c:marker>
            <c:bubble3D val="0"/>
            <c:spPr>
              <a:ln w="28575" cap="rnd">
                <a:solidFill>
                  <a:schemeClr val="accent4"/>
                </a:solidFill>
                <a:round/>
              </a:ln>
              <a:effectLst/>
            </c:spPr>
            <c:extLst>
              <c:ext xmlns:c16="http://schemas.microsoft.com/office/drawing/2014/chart" uri="{C3380CC4-5D6E-409C-BE32-E72D297353CC}">
                <c16:uniqueId val="{0000000B-62A3-4549-8E7F-366AA2FAD3E0}"/>
              </c:ext>
            </c:extLst>
          </c:dPt>
          <c:dPt>
            <c:idx val="8"/>
            <c:marker>
              <c:symbol val="none"/>
            </c:marker>
            <c:bubble3D val="0"/>
            <c:spPr>
              <a:ln w="28575" cap="rnd">
                <a:solidFill>
                  <a:schemeClr val="accent4"/>
                </a:solidFill>
                <a:round/>
              </a:ln>
              <a:effectLst/>
            </c:spPr>
            <c:extLst>
              <c:ext xmlns:c16="http://schemas.microsoft.com/office/drawing/2014/chart" uri="{C3380CC4-5D6E-409C-BE32-E72D297353CC}">
                <c16:uniqueId val="{0000000D-62A3-4549-8E7F-366AA2FAD3E0}"/>
              </c:ext>
            </c:extLst>
          </c:dPt>
          <c:dPt>
            <c:idx val="10"/>
            <c:marker>
              <c:symbol val="none"/>
            </c:marker>
            <c:bubble3D val="0"/>
            <c:spPr>
              <a:ln w="28575" cap="rnd">
                <a:solidFill>
                  <a:schemeClr val="accent4"/>
                </a:solidFill>
                <a:round/>
              </a:ln>
              <a:effectLst/>
            </c:spPr>
            <c:extLst>
              <c:ext xmlns:c16="http://schemas.microsoft.com/office/drawing/2014/chart" uri="{C3380CC4-5D6E-409C-BE32-E72D297353CC}">
                <c16:uniqueId val="{0000000F-62A3-4549-8E7F-366AA2FAD3E0}"/>
              </c:ext>
            </c:extLst>
          </c:dPt>
          <c:dLbls>
            <c:dLbl>
              <c:idx val="1"/>
              <c:delete val="1"/>
              <c:extLst>
                <c:ext xmlns:c15="http://schemas.microsoft.com/office/drawing/2012/chart" uri="{CE6537A1-D6FC-4f65-9D91-7224C49458BB}"/>
                <c:ext xmlns:c16="http://schemas.microsoft.com/office/drawing/2014/chart" uri="{C3380CC4-5D6E-409C-BE32-E72D297353CC}">
                  <c16:uniqueId val="{00000001-62A3-4549-8E7F-366AA2FAD3E0}"/>
                </c:ext>
              </c:extLst>
            </c:dLbl>
            <c:dLbl>
              <c:idx val="2"/>
              <c:layout>
                <c:manualLayout>
                  <c:x val="-5.4399984445195018E-2"/>
                  <c:y val="4.7099505971060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A3-4549-8E7F-366AA2FAD3E0}"/>
                </c:ext>
              </c:extLst>
            </c:dLbl>
            <c:dLbl>
              <c:idx val="4"/>
              <c:layout>
                <c:manualLayout>
                  <c:x val="-5.4399984445195088E-2"/>
                  <c:y val="4.21455639789905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A3-4549-8E7F-366AA2FAD3E0}"/>
                </c:ext>
              </c:extLst>
            </c:dLbl>
            <c:dLbl>
              <c:idx val="6"/>
              <c:delete val="1"/>
              <c:extLst>
                <c:ext xmlns:c15="http://schemas.microsoft.com/office/drawing/2012/chart" uri="{CE6537A1-D6FC-4f65-9D91-7224C49458BB}"/>
                <c:ext xmlns:c16="http://schemas.microsoft.com/office/drawing/2014/chart" uri="{C3380CC4-5D6E-409C-BE32-E72D297353CC}">
                  <c16:uniqueId val="{00000009-62A3-4549-8E7F-366AA2FAD3E0}"/>
                </c:ext>
              </c:extLst>
            </c:dLbl>
            <c:dLbl>
              <c:idx val="10"/>
              <c:layout>
                <c:manualLayout>
                  <c:x val="-5.8665182675423512E-2"/>
                  <c:y val="2.23297960107113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2A3-4549-8E7F-366AA2FAD3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PVTB!$A$8:$A$20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PVTB!$B$8:$B$20</c:f>
              <c:numCache>
                <c:formatCode>[$$-409]#,##0_ ;[Red]\-[$$-409]#,##0\ </c:formatCode>
                <c:ptCount val="12"/>
                <c:pt idx="0">
                  <c:v>9010492.1597395577</c:v>
                </c:pt>
                <c:pt idx="1">
                  <c:v>8273702.6700000018</c:v>
                </c:pt>
                <c:pt idx="2">
                  <c:v>6761197.2799999993</c:v>
                </c:pt>
                <c:pt idx="3">
                  <c:v>9534182.579794677</c:v>
                </c:pt>
                <c:pt idx="4">
                  <c:v>7175087.1399999987</c:v>
                </c:pt>
                <c:pt idx="5">
                  <c:v>14262980.999999996</c:v>
                </c:pt>
                <c:pt idx="6">
                  <c:v>8735012.1496681366</c:v>
                </c:pt>
                <c:pt idx="7">
                  <c:v>8377662.5299999993</c:v>
                </c:pt>
                <c:pt idx="8">
                  <c:v>14013055.200000001</c:v>
                </c:pt>
                <c:pt idx="9">
                  <c:v>25760668.999999989</c:v>
                </c:pt>
                <c:pt idx="10">
                  <c:v>15089559.140000004</c:v>
                </c:pt>
                <c:pt idx="11">
                  <c:v>19249892.820000011</c:v>
                </c:pt>
              </c:numCache>
            </c:numRef>
          </c:val>
          <c:smooth val="0"/>
          <c:extLst>
            <c:ext xmlns:c16="http://schemas.microsoft.com/office/drawing/2014/chart" uri="{C3380CC4-5D6E-409C-BE32-E72D297353CC}">
              <c16:uniqueId val="{00000010-62A3-4549-8E7F-366AA2FAD3E0}"/>
            </c:ext>
          </c:extLst>
        </c:ser>
        <c:dLbls>
          <c:dLblPos val="t"/>
          <c:showLegendKey val="0"/>
          <c:showVal val="1"/>
          <c:showCatName val="0"/>
          <c:showSerName val="0"/>
          <c:showPercent val="0"/>
          <c:showBubbleSize val="0"/>
        </c:dLbls>
        <c:smooth val="0"/>
        <c:axId val="1248341119"/>
        <c:axId val="1248331039"/>
      </c:lineChart>
      <c:catAx>
        <c:axId val="124834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31039"/>
        <c:crosses val="autoZero"/>
        <c:auto val="1"/>
        <c:lblAlgn val="ctr"/>
        <c:lblOffset val="100"/>
        <c:noMultiLvlLbl val="0"/>
      </c:catAx>
      <c:valAx>
        <c:axId val="1248331039"/>
        <c:scaling>
          <c:orientation val="minMax"/>
        </c:scaling>
        <c:delete val="1"/>
        <c:axPos val="l"/>
        <c:numFmt formatCode="[$$-409]#,##0_ ;[Red]\-[$$-409]#,##0\ " sourceLinked="1"/>
        <c:majorTickMark val="none"/>
        <c:minorTickMark val="none"/>
        <c:tickLblPos val="nextTo"/>
        <c:crossAx val="124834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[4B_Final Project Finance (1).xlsx]PVTB!revenue_y</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REVENUE BY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PVTB!$E$7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PVTB!$D$8:$D$10</c:f>
              <c:strCache>
                <c:ptCount val="2"/>
                <c:pt idx="0">
                  <c:v>2013</c:v>
                </c:pt>
                <c:pt idx="1">
                  <c:v>2014</c:v>
                </c:pt>
              </c:strCache>
            </c:strRef>
          </c:cat>
          <c:val>
            <c:numRef>
              <c:f>PVTB!$E$8:$E$10</c:f>
              <c:numCache>
                <c:formatCode>_-[$$-409]* #,##0_ ;_-[$$-409]* \-#,##0\ ;_-[$$-409]* "-"??_ ;_-@_ </c:formatCode>
                <c:ptCount val="2"/>
                <c:pt idx="0">
                  <c:v>34187987.279999971</c:v>
                </c:pt>
                <c:pt idx="1">
                  <c:v>112055506.38920239</c:v>
                </c:pt>
              </c:numCache>
            </c:numRef>
          </c:val>
          <c:extLst>
            <c:ext xmlns:c16="http://schemas.microsoft.com/office/drawing/2014/chart" uri="{C3380CC4-5D6E-409C-BE32-E72D297353CC}">
              <c16:uniqueId val="{00000000-963D-434D-94F1-20EF7D7F8E24}"/>
            </c:ext>
          </c:extLst>
        </c:ser>
        <c:dLbls>
          <c:showLegendKey val="0"/>
          <c:showVal val="1"/>
          <c:showCatName val="0"/>
          <c:showSerName val="0"/>
          <c:showPercent val="0"/>
          <c:showBubbleSize val="0"/>
        </c:dLbls>
        <c:gapWidth val="150"/>
        <c:overlap val="-25"/>
        <c:axId val="79130256"/>
        <c:axId val="79100016"/>
      </c:barChart>
      <c:catAx>
        <c:axId val="7913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0016"/>
        <c:crosses val="autoZero"/>
        <c:auto val="1"/>
        <c:lblAlgn val="ctr"/>
        <c:lblOffset val="100"/>
        <c:noMultiLvlLbl val="0"/>
      </c:catAx>
      <c:valAx>
        <c:axId val="79100016"/>
        <c:scaling>
          <c:orientation val="minMax"/>
        </c:scaling>
        <c:delete val="1"/>
        <c:axPos val="l"/>
        <c:numFmt formatCode="_-[$$-409]* #,##0_ ;_-[$$-409]* \-#,##0\ ;_-[$$-409]* &quot;-&quot;??_ ;_-@_ " sourceLinked="1"/>
        <c:majorTickMark val="none"/>
        <c:minorTickMark val="none"/>
        <c:tickLblPos val="nextTo"/>
        <c:crossAx val="791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[4B_Final Project Finance (1).xlsx]PVTB!revenue_grossprofit</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id-ID" sz="1600" b="1"/>
              <a:t>REVENUE</a:t>
            </a:r>
            <a:r>
              <a:rPr lang="id-ID" sz="1600" b="1" baseline="0"/>
              <a:t> VS GROSS PROFIT</a:t>
            </a:r>
            <a:endParaRPr lang="en-ID" sz="1600" b="1"/>
          </a:p>
        </c:rich>
      </c:tx>
      <c:layout>
        <c:manualLayout>
          <c:xMode val="edge"/>
          <c:yMode val="edge"/>
          <c:x val="0.35423062463397609"/>
          <c:y val="3.65573717131856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6990774843188379E-2"/>
              <c:y val="-2.476865255062946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6990774843188379E-2"/>
              <c:y val="2.476865255062936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5315418522035868E-2"/>
              <c:y val="-2.476865255062946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1.3332124070379104E-2"/>
              <c:y val="-3.021051042186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4.2348665059119592E-2"/>
              <c:y val="2.4768652550629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6.5055339608205281E-2"/>
              <c:y val="-2.2016603892006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1608840513395871E-2"/>
              <c:y val="1.651243503375297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2.6780613954010841E-2"/>
              <c:y val="2.2016580045003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4.2770018452665728E-3"/>
              <c:y val="-2.47744452572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6.0650602676348003E-2"/>
              <c:y val="-3.8538025955728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6.6674994347191541E-2"/>
              <c:y val="1.6516296838169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0.11687825827088898"/>
              <c:y val="-3.0279877536644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6.0088326120402519E-2"/>
              <c:y val="3.0279877536644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9.4226545588516661E-2"/>
              <c:y val="1.6516296838169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6.0650602676347858E-2"/>
              <c:y val="-2.47744452572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5.6072065006506661E-2"/>
              <c:y val="-3.02798775366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6.0092454800631474E-2"/>
              <c:y val="-2.7405428753445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6.0088326120402449E-2"/>
              <c:y val="2.4774445257254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layout>
            <c:manualLayout>
              <c:x val="-6.0010991023997068E-2"/>
              <c:y val="1.3611975108306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none"/>
        </c:marker>
        <c:dLbl>
          <c:idx val="0"/>
          <c:layout>
            <c:manualLayout>
              <c:x val="-6.4169443697888129E-2"/>
              <c:y val="3.0614836646726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none"/>
        </c:marker>
        <c:dLbl>
          <c:idx val="0"/>
          <c:layout>
            <c:manualLayout>
              <c:x val="-6.0149119216549592E-2"/>
              <c:y val="2.5048502710957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2"/>
            </a:solidFill>
            <a:round/>
          </a:ln>
          <a:effectLst/>
        </c:spPr>
        <c:marker>
          <c:symbol val="none"/>
        </c:marker>
        <c:dLbl>
          <c:idx val="0"/>
          <c:layout>
            <c:manualLayout>
              <c:x val="-6.0149119216549557E-2"/>
              <c:y val="-2.5048502710958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2"/>
            </a:solidFill>
            <a:round/>
          </a:ln>
          <a:effectLst/>
        </c:spPr>
        <c:marker>
          <c:symbol val="none"/>
        </c:marker>
        <c:dLbl>
          <c:idx val="0"/>
          <c:layout>
            <c:manualLayout>
              <c:x val="-6.0149119216549557E-2"/>
              <c:y val="-2.5048502710958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2"/>
            </a:solidFill>
            <a:round/>
          </a:ln>
          <a:effectLst/>
        </c:spPr>
        <c:marker>
          <c:symbol val="none"/>
        </c:marker>
        <c:dLbl>
          <c:idx val="0"/>
          <c:layout>
            <c:manualLayout>
              <c:x val="-6.0149119216549557E-2"/>
              <c:y val="-2.2265335743073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2"/>
            </a:solidFill>
            <a:round/>
          </a:ln>
          <a:effectLst/>
        </c:spPr>
        <c:marker>
          <c:symbol val="none"/>
        </c:marker>
        <c:dLbl>
          <c:idx val="0"/>
          <c:layout>
            <c:manualLayout>
              <c:x val="-6.0149119216549557E-2"/>
              <c:y val="2.2265335743073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layout>
            <c:manualLayout>
              <c:x val="-6.0092454800631474E-2"/>
              <c:y val="-2.7405428753445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layout>
            <c:manualLayout>
              <c:x val="-6.0088326120402449E-2"/>
              <c:y val="2.4774445257254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layout>
            <c:manualLayout>
              <c:x val="-5.6072065006506661E-2"/>
              <c:y val="-3.02798775366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layout>
            <c:manualLayout>
              <c:x val="-6.0010991023997068E-2"/>
              <c:y val="1.3611975108306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layout>
            <c:manualLayout>
              <c:x val="-6.0650602676347858E-2"/>
              <c:y val="-2.47744452572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9.4226545588516661E-2"/>
              <c:y val="1.6516296838169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6.0088326120402519E-2"/>
              <c:y val="3.0279877536644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layout>
            <c:manualLayout>
              <c:x val="-0.11687825827088898"/>
              <c:y val="-3.0279877536644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6.0650602676348003E-2"/>
              <c:y val="-3.85380259557289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layout>
            <c:manualLayout>
              <c:x val="-6.6674994347191541E-2"/>
              <c:y val="1.6516296838169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layout>
            <c:manualLayout>
              <c:x val="-4.2770018452665728E-3"/>
              <c:y val="-2.47744452572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none"/>
        </c:marker>
        <c:dLbl>
          <c:idx val="0"/>
          <c:layout>
            <c:manualLayout>
              <c:x val="-6.0149119216549557E-2"/>
              <c:y val="-2.2265335743073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solidFill>
            <a:round/>
          </a:ln>
          <a:effectLst/>
        </c:spPr>
        <c:marker>
          <c:symbol val="none"/>
        </c:marker>
        <c:dLbl>
          <c:idx val="0"/>
          <c:layout>
            <c:manualLayout>
              <c:x val="-6.0149119216549557E-2"/>
              <c:y val="2.2265335743073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2"/>
            </a:solidFill>
            <a:round/>
          </a:ln>
          <a:effectLst/>
        </c:spPr>
        <c:marker>
          <c:symbol val="none"/>
        </c:marker>
        <c:dLbl>
          <c:idx val="0"/>
          <c:layout>
            <c:manualLayout>
              <c:x val="-6.0149119216549557E-2"/>
              <c:y val="-2.5048502710958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2"/>
            </a:solidFill>
            <a:round/>
          </a:ln>
          <a:effectLst/>
        </c:spPr>
        <c:marker>
          <c:symbol val="none"/>
        </c:marker>
        <c:dLbl>
          <c:idx val="0"/>
          <c:layout>
            <c:manualLayout>
              <c:x val="-6.0149119216549592E-2"/>
              <c:y val="2.5048502710957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2"/>
            </a:solidFill>
            <a:round/>
          </a:ln>
          <a:effectLst/>
        </c:spPr>
        <c:marker>
          <c:symbol val="none"/>
        </c:marker>
        <c:dLbl>
          <c:idx val="0"/>
          <c:layout>
            <c:manualLayout>
              <c:x val="-6.0149119216549557E-2"/>
              <c:y val="-2.5048502710958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2"/>
            </a:solidFill>
            <a:round/>
          </a:ln>
          <a:effectLst/>
        </c:spPr>
        <c:marker>
          <c:symbol val="none"/>
        </c:marker>
        <c:dLbl>
          <c:idx val="0"/>
          <c:layout>
            <c:manualLayout>
              <c:x val="-6.4169443697888129E-2"/>
              <c:y val="3.0614836646726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2"/>
            </a:solidFill>
            <a:round/>
          </a:ln>
          <a:effectLst/>
        </c:spPr>
        <c:marker>
          <c:symbol val="none"/>
        </c:marker>
        <c:dLbl>
          <c:idx val="0"/>
          <c:layout>
            <c:manualLayout>
              <c:x val="-6.5055339608205281E-2"/>
              <c:y val="-2.2016603892006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2"/>
            </a:solidFill>
            <a:round/>
          </a:ln>
          <a:effectLst/>
        </c:spPr>
        <c:marker>
          <c:symbol val="none"/>
        </c:marker>
        <c:dLbl>
          <c:idx val="0"/>
          <c:layout>
            <c:manualLayout>
              <c:x val="-4.2348665059119592E-2"/>
              <c:y val="2.4768652550629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2"/>
            </a:solidFill>
            <a:round/>
          </a:ln>
          <a:effectLst/>
        </c:spPr>
        <c:marker>
          <c:symbol val="none"/>
        </c:marker>
        <c:dLbl>
          <c:idx val="0"/>
          <c:layout>
            <c:manualLayout>
              <c:x val="-1.3332124070379104E-2"/>
              <c:y val="-3.021051042186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layout>
            <c:manualLayout>
              <c:x val="-6.0092454800631474E-2"/>
              <c:y val="-2.7405428753445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layout>
            <c:manualLayout>
              <c:x val="-6.0088326120402449E-2"/>
              <c:y val="2.4774445257254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layout>
            <c:manualLayout>
              <c:x val="-5.6072065006506661E-2"/>
              <c:y val="-3.02798775366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layout>
            <c:manualLayout>
              <c:x val="-6.0010991023997068E-2"/>
              <c:y val="1.3611975108306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layout>
            <c:manualLayout>
              <c:x val="-6.0650602676347858E-2"/>
              <c:y val="-2.47744452572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layout>
            <c:manualLayout>
              <c:x val="-9.4226545588516661E-2"/>
              <c:y val="1.6516296838169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layout>
            <c:manualLayout>
              <c:x val="-6.0088289282211063E-2"/>
              <c:y val="2.74898167352874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layout>
            <c:manualLayout>
              <c:x val="-0.10245121944292754"/>
              <c:y val="-2.22909929786171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layout>
            <c:manualLayout>
              <c:x val="-6.6792054466964568E-2"/>
              <c:y val="-2.75873858151209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layout>
            <c:manualLayout>
              <c:x val="-6.6674994347191541E-2"/>
              <c:y val="1.6516296838169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layout>
            <c:manualLayout>
              <c:x val="-4.2770018452665728E-3"/>
              <c:y val="-2.47744452572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rgbClr val="00B0F0"/>
            </a:solidFill>
            <a:round/>
          </a:ln>
          <a:effectLst/>
        </c:spPr>
        <c:marker>
          <c:symbol val="none"/>
        </c:marker>
        <c:dLbl>
          <c:idx val="0"/>
          <c:layout>
            <c:manualLayout>
              <c:x val="-6.0149119216549557E-2"/>
              <c:y val="-2.2265335743073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rgbClr val="00B0F0"/>
            </a:solidFill>
            <a:round/>
          </a:ln>
          <a:effectLst/>
        </c:spPr>
        <c:marker>
          <c:symbol val="none"/>
        </c:marker>
        <c:dLbl>
          <c:idx val="0"/>
          <c:layout>
            <c:manualLayout>
              <c:x val="-6.0149119216549557E-2"/>
              <c:y val="2.2265335743073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spPr>
          <a:ln w="28575" cap="rnd">
            <a:solidFill>
              <a:srgbClr val="00B0F0"/>
            </a:solidFill>
            <a:round/>
          </a:ln>
          <a:effectLst/>
        </c:spPr>
        <c:marker>
          <c:symbol val="none"/>
        </c:marker>
        <c:dLbl>
          <c:idx val="0"/>
          <c:layout>
            <c:manualLayout>
              <c:x val="-6.0149063126177592E-2"/>
              <c:y val="-1.9468429298012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ln w="28575" cap="rnd">
            <a:solidFill>
              <a:srgbClr val="00B0F0"/>
            </a:solidFill>
            <a:round/>
          </a:ln>
          <a:effectLst/>
        </c:spPr>
        <c:marker>
          <c:symbol val="none"/>
        </c:marker>
        <c:dLbl>
          <c:idx val="0"/>
          <c:layout>
            <c:manualLayout>
              <c:x val="-6.0149119216549592E-2"/>
              <c:y val="2.5048502710957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ln w="28575" cap="rnd">
            <a:solidFill>
              <a:srgbClr val="00B0F0"/>
            </a:solidFill>
            <a:round/>
          </a:ln>
          <a:effectLst/>
        </c:spPr>
        <c:marker>
          <c:symbol val="none"/>
        </c:marker>
        <c:dLbl>
          <c:idx val="0"/>
          <c:layout>
            <c:manualLayout>
              <c:x val="-5.8107190590794111E-2"/>
              <c:y val="-1.3888257274929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rgbClr val="00B0F0"/>
            </a:solidFill>
            <a:round/>
          </a:ln>
          <a:effectLst/>
        </c:spPr>
        <c:marker>
          <c:symbol val="none"/>
        </c:marker>
        <c:dLbl>
          <c:idx val="0"/>
          <c:layout>
            <c:manualLayout>
              <c:x val="-6.4169443697888129E-2"/>
              <c:y val="3.0614836646726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rgbClr val="00B0F0"/>
            </a:solidFill>
            <a:round/>
          </a:ln>
          <a:effectLst/>
        </c:spPr>
        <c:marker>
          <c:symbol val="none"/>
        </c:marker>
        <c:dLbl>
          <c:idx val="0"/>
          <c:layout>
            <c:manualLayout>
              <c:x val="-6.5055339608205281E-2"/>
              <c:y val="-2.2016603892006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rgbClr val="00B0F0"/>
            </a:solidFill>
            <a:round/>
          </a:ln>
          <a:effectLst/>
        </c:spPr>
        <c:marker>
          <c:symbol val="none"/>
        </c:marker>
        <c:dLbl>
          <c:idx val="0"/>
          <c:layout>
            <c:manualLayout>
              <c:x val="-4.2348665059119592E-2"/>
              <c:y val="2.4768652550629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rgbClr val="00B0F0"/>
            </a:solidFill>
            <a:round/>
          </a:ln>
          <a:effectLst/>
        </c:spPr>
        <c:marker>
          <c:symbol val="none"/>
        </c:marker>
        <c:dLbl>
          <c:idx val="0"/>
          <c:layout>
            <c:manualLayout>
              <c:x val="-1.3332124070379104E-2"/>
              <c:y val="-3.021051042186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22704827898059E-2"/>
          <c:y val="0.11680091333644363"/>
          <c:w val="0.91214170781552018"/>
          <c:h val="0.71424704054442445"/>
        </c:manualLayout>
      </c:layout>
      <c:lineChart>
        <c:grouping val="standard"/>
        <c:varyColors val="0"/>
        <c:ser>
          <c:idx val="0"/>
          <c:order val="0"/>
          <c:tx>
            <c:strRef>
              <c:f>PVTB!$E$48</c:f>
              <c:strCache>
                <c:ptCount val="1"/>
                <c:pt idx="0">
                  <c:v>Sum of Revenue</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149A-4515-9F0B-8984431C8EAD}"/>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149A-4515-9F0B-8984431C8EAD}"/>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149A-4515-9F0B-8984431C8EAD}"/>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149A-4515-9F0B-8984431C8EAD}"/>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149A-4515-9F0B-8984431C8EAD}"/>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149A-4515-9F0B-8984431C8EAD}"/>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6-149A-4515-9F0B-8984431C8EAD}"/>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7-149A-4515-9F0B-8984431C8EAD}"/>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8-149A-4515-9F0B-8984431C8EAD}"/>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9-149A-4515-9F0B-8984431C8EAD}"/>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A-149A-4515-9F0B-8984431C8EAD}"/>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B-149A-4515-9F0B-8984431C8EAD}"/>
              </c:ext>
            </c:extLst>
          </c:dPt>
          <c:dLbls>
            <c:dLbl>
              <c:idx val="0"/>
              <c:layout>
                <c:manualLayout>
                  <c:x val="-6.0092454800631474E-2"/>
                  <c:y val="-2.7405428753445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9A-4515-9F0B-8984431C8EAD}"/>
                </c:ext>
              </c:extLst>
            </c:dLbl>
            <c:dLbl>
              <c:idx val="1"/>
              <c:delete val="1"/>
              <c:extLst>
                <c:ext xmlns:c15="http://schemas.microsoft.com/office/drawing/2012/chart" uri="{CE6537A1-D6FC-4f65-9D91-7224C49458BB}"/>
                <c:ext xmlns:c16="http://schemas.microsoft.com/office/drawing/2014/chart" uri="{C3380CC4-5D6E-409C-BE32-E72D297353CC}">
                  <c16:uniqueId val="{00000001-149A-4515-9F0B-8984431C8EAD}"/>
                </c:ext>
              </c:extLst>
            </c:dLbl>
            <c:dLbl>
              <c:idx val="2"/>
              <c:layout>
                <c:manualLayout>
                  <c:x val="-6.0088326120402449E-2"/>
                  <c:y val="2.4774445257254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9A-4515-9F0B-8984431C8EAD}"/>
                </c:ext>
              </c:extLst>
            </c:dLbl>
            <c:dLbl>
              <c:idx val="3"/>
              <c:layout>
                <c:manualLayout>
                  <c:x val="-5.6072065006506661E-2"/>
                  <c:y val="-3.02798775366442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9A-4515-9F0B-8984431C8EAD}"/>
                </c:ext>
              </c:extLst>
            </c:dLbl>
            <c:dLbl>
              <c:idx val="4"/>
              <c:layout>
                <c:manualLayout>
                  <c:x val="-6.0010991023997068E-2"/>
                  <c:y val="1.36119751083063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9A-4515-9F0B-8984431C8EAD}"/>
                </c:ext>
              </c:extLst>
            </c:dLbl>
            <c:dLbl>
              <c:idx val="5"/>
              <c:layout>
                <c:manualLayout>
                  <c:x val="-6.0650602676347858E-2"/>
                  <c:y val="-2.477444525725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9A-4515-9F0B-8984431C8EAD}"/>
                </c:ext>
              </c:extLst>
            </c:dLbl>
            <c:dLbl>
              <c:idx val="6"/>
              <c:layout>
                <c:manualLayout>
                  <c:x val="-9.4226545588516661E-2"/>
                  <c:y val="1.65162968381695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49A-4515-9F0B-8984431C8EAD}"/>
                </c:ext>
              </c:extLst>
            </c:dLbl>
            <c:dLbl>
              <c:idx val="7"/>
              <c:layout>
                <c:manualLayout>
                  <c:x val="-6.0088289282211063E-2"/>
                  <c:y val="2.7489816735287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9A-4515-9F0B-8984431C8EAD}"/>
                </c:ext>
              </c:extLst>
            </c:dLbl>
            <c:dLbl>
              <c:idx val="8"/>
              <c:layout>
                <c:manualLayout>
                  <c:x val="-0.10245121944292754"/>
                  <c:y val="-2.22909929786171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49A-4515-9F0B-8984431C8EAD}"/>
                </c:ext>
              </c:extLst>
            </c:dLbl>
            <c:dLbl>
              <c:idx val="9"/>
              <c:layout>
                <c:manualLayout>
                  <c:x val="-6.6792054466964568E-2"/>
                  <c:y val="-2.7587385815120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9A-4515-9F0B-8984431C8EAD}"/>
                </c:ext>
              </c:extLst>
            </c:dLbl>
            <c:dLbl>
              <c:idx val="10"/>
              <c:layout>
                <c:manualLayout>
                  <c:x val="-6.6674994347191541E-2"/>
                  <c:y val="1.65162968381695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9A-4515-9F0B-8984431C8EAD}"/>
                </c:ext>
              </c:extLst>
            </c:dLbl>
            <c:dLbl>
              <c:idx val="11"/>
              <c:layout>
                <c:manualLayout>
                  <c:x val="-4.2770018452665728E-3"/>
                  <c:y val="-2.4774445257254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49A-4515-9F0B-8984431C8E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PVTB!$D$49:$D$61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PVTB!$E$49:$E$61</c:f>
              <c:numCache>
                <c:formatCode>_-[$$-409]* #,##0_ ;_-[$$-409]* \-#,##0\ ;_-[$$-409]* "-"??_ ;_-@_ </c:formatCode>
                <c:ptCount val="12"/>
                <c:pt idx="0">
                  <c:v>9010492.1597395577</c:v>
                </c:pt>
                <c:pt idx="1">
                  <c:v>8273702.6700000018</c:v>
                </c:pt>
                <c:pt idx="2">
                  <c:v>6761197.2799999993</c:v>
                </c:pt>
                <c:pt idx="3">
                  <c:v>9534182.579794677</c:v>
                </c:pt>
                <c:pt idx="4">
                  <c:v>7175087.1399999987</c:v>
                </c:pt>
                <c:pt idx="5">
                  <c:v>14262980.999999996</c:v>
                </c:pt>
                <c:pt idx="6">
                  <c:v>8735012.1496681366</c:v>
                </c:pt>
                <c:pt idx="7">
                  <c:v>8377662.5299999993</c:v>
                </c:pt>
                <c:pt idx="8">
                  <c:v>14013055.200000001</c:v>
                </c:pt>
                <c:pt idx="9">
                  <c:v>25760668.999999989</c:v>
                </c:pt>
                <c:pt idx="10">
                  <c:v>15089559.140000004</c:v>
                </c:pt>
                <c:pt idx="11">
                  <c:v>19249892.820000011</c:v>
                </c:pt>
              </c:numCache>
            </c:numRef>
          </c:val>
          <c:smooth val="0"/>
          <c:extLst>
            <c:ext xmlns:c16="http://schemas.microsoft.com/office/drawing/2014/chart" uri="{C3380CC4-5D6E-409C-BE32-E72D297353CC}">
              <c16:uniqueId val="{0000000C-149A-4515-9F0B-8984431C8EAD}"/>
            </c:ext>
          </c:extLst>
        </c:ser>
        <c:ser>
          <c:idx val="1"/>
          <c:order val="1"/>
          <c:tx>
            <c:strRef>
              <c:f>PVTB!$F$48</c:f>
              <c:strCache>
                <c:ptCount val="1"/>
                <c:pt idx="0">
                  <c:v>Sum of Gross Profit</c:v>
                </c:pt>
              </c:strCache>
            </c:strRef>
          </c:tx>
          <c:spPr>
            <a:ln w="28575" cap="rnd">
              <a:solidFill>
                <a:srgbClr val="00B0F0"/>
              </a:solidFill>
              <a:round/>
            </a:ln>
            <a:effectLst/>
          </c:spPr>
          <c:marker>
            <c:symbol val="none"/>
          </c:marker>
          <c:dPt>
            <c:idx val="0"/>
            <c:marker>
              <c:symbol val="none"/>
            </c:marker>
            <c:bubble3D val="0"/>
            <c:spPr>
              <a:ln w="28575" cap="rnd">
                <a:solidFill>
                  <a:srgbClr val="00B0F0"/>
                </a:solidFill>
                <a:round/>
              </a:ln>
              <a:effectLst/>
            </c:spPr>
            <c:extLst>
              <c:ext xmlns:c16="http://schemas.microsoft.com/office/drawing/2014/chart" uri="{C3380CC4-5D6E-409C-BE32-E72D297353CC}">
                <c16:uniqueId val="{0000000D-149A-4515-9F0B-8984431C8EAD}"/>
              </c:ext>
            </c:extLst>
          </c:dPt>
          <c:dPt>
            <c:idx val="1"/>
            <c:marker>
              <c:symbol val="none"/>
            </c:marker>
            <c:bubble3D val="0"/>
            <c:spPr>
              <a:ln w="28575" cap="rnd">
                <a:solidFill>
                  <a:srgbClr val="00B0F0"/>
                </a:solidFill>
                <a:round/>
              </a:ln>
              <a:effectLst/>
            </c:spPr>
            <c:extLst>
              <c:ext xmlns:c16="http://schemas.microsoft.com/office/drawing/2014/chart" uri="{C3380CC4-5D6E-409C-BE32-E72D297353CC}">
                <c16:uniqueId val="{0000000E-149A-4515-9F0B-8984431C8EAD}"/>
              </c:ext>
            </c:extLst>
          </c:dPt>
          <c:dPt>
            <c:idx val="2"/>
            <c:marker>
              <c:symbol val="none"/>
            </c:marker>
            <c:bubble3D val="0"/>
            <c:spPr>
              <a:ln w="28575" cap="rnd">
                <a:solidFill>
                  <a:srgbClr val="00B0F0"/>
                </a:solidFill>
                <a:round/>
              </a:ln>
              <a:effectLst/>
            </c:spPr>
            <c:extLst>
              <c:ext xmlns:c16="http://schemas.microsoft.com/office/drawing/2014/chart" uri="{C3380CC4-5D6E-409C-BE32-E72D297353CC}">
                <c16:uniqueId val="{0000000F-149A-4515-9F0B-8984431C8EAD}"/>
              </c:ext>
            </c:extLst>
          </c:dPt>
          <c:dPt>
            <c:idx val="3"/>
            <c:marker>
              <c:symbol val="none"/>
            </c:marker>
            <c:bubble3D val="0"/>
            <c:spPr>
              <a:ln w="28575" cap="rnd">
                <a:solidFill>
                  <a:srgbClr val="00B0F0"/>
                </a:solidFill>
                <a:round/>
              </a:ln>
              <a:effectLst/>
            </c:spPr>
            <c:extLst>
              <c:ext xmlns:c16="http://schemas.microsoft.com/office/drawing/2014/chart" uri="{C3380CC4-5D6E-409C-BE32-E72D297353CC}">
                <c16:uniqueId val="{00000010-149A-4515-9F0B-8984431C8EAD}"/>
              </c:ext>
            </c:extLst>
          </c:dPt>
          <c:dPt>
            <c:idx val="4"/>
            <c:marker>
              <c:symbol val="none"/>
            </c:marker>
            <c:bubble3D val="0"/>
            <c:spPr>
              <a:ln w="28575" cap="rnd">
                <a:solidFill>
                  <a:srgbClr val="00B0F0"/>
                </a:solidFill>
                <a:round/>
              </a:ln>
              <a:effectLst/>
            </c:spPr>
            <c:extLst>
              <c:ext xmlns:c16="http://schemas.microsoft.com/office/drawing/2014/chart" uri="{C3380CC4-5D6E-409C-BE32-E72D297353CC}">
                <c16:uniqueId val="{00000011-149A-4515-9F0B-8984431C8EAD}"/>
              </c:ext>
            </c:extLst>
          </c:dPt>
          <c:dPt>
            <c:idx val="5"/>
            <c:marker>
              <c:symbol val="none"/>
            </c:marker>
            <c:bubble3D val="0"/>
            <c:spPr>
              <a:ln w="28575" cap="rnd">
                <a:solidFill>
                  <a:srgbClr val="00B0F0"/>
                </a:solidFill>
                <a:round/>
              </a:ln>
              <a:effectLst/>
            </c:spPr>
            <c:extLst>
              <c:ext xmlns:c16="http://schemas.microsoft.com/office/drawing/2014/chart" uri="{C3380CC4-5D6E-409C-BE32-E72D297353CC}">
                <c16:uniqueId val="{00000012-149A-4515-9F0B-8984431C8EAD}"/>
              </c:ext>
            </c:extLst>
          </c:dPt>
          <c:dPt>
            <c:idx val="6"/>
            <c:marker>
              <c:symbol val="none"/>
            </c:marker>
            <c:bubble3D val="0"/>
            <c:spPr>
              <a:ln w="28575" cap="rnd">
                <a:solidFill>
                  <a:srgbClr val="00B0F0"/>
                </a:solidFill>
                <a:round/>
              </a:ln>
              <a:effectLst/>
            </c:spPr>
            <c:extLst>
              <c:ext xmlns:c16="http://schemas.microsoft.com/office/drawing/2014/chart" uri="{C3380CC4-5D6E-409C-BE32-E72D297353CC}">
                <c16:uniqueId val="{00000013-149A-4515-9F0B-8984431C8EAD}"/>
              </c:ext>
            </c:extLst>
          </c:dPt>
          <c:dPt>
            <c:idx val="7"/>
            <c:marker>
              <c:symbol val="none"/>
            </c:marker>
            <c:bubble3D val="0"/>
            <c:spPr>
              <a:ln w="28575" cap="rnd">
                <a:solidFill>
                  <a:srgbClr val="00B0F0"/>
                </a:solidFill>
                <a:round/>
              </a:ln>
              <a:effectLst/>
            </c:spPr>
            <c:extLst>
              <c:ext xmlns:c16="http://schemas.microsoft.com/office/drawing/2014/chart" uri="{C3380CC4-5D6E-409C-BE32-E72D297353CC}">
                <c16:uniqueId val="{00000014-149A-4515-9F0B-8984431C8EAD}"/>
              </c:ext>
            </c:extLst>
          </c:dPt>
          <c:dPt>
            <c:idx val="8"/>
            <c:marker>
              <c:symbol val="none"/>
            </c:marker>
            <c:bubble3D val="0"/>
            <c:spPr>
              <a:ln w="28575" cap="rnd">
                <a:solidFill>
                  <a:srgbClr val="00B0F0"/>
                </a:solidFill>
                <a:round/>
              </a:ln>
              <a:effectLst/>
            </c:spPr>
            <c:extLst>
              <c:ext xmlns:c16="http://schemas.microsoft.com/office/drawing/2014/chart" uri="{C3380CC4-5D6E-409C-BE32-E72D297353CC}">
                <c16:uniqueId val="{00000015-149A-4515-9F0B-8984431C8EAD}"/>
              </c:ext>
            </c:extLst>
          </c:dPt>
          <c:dPt>
            <c:idx val="9"/>
            <c:marker>
              <c:symbol val="none"/>
            </c:marker>
            <c:bubble3D val="0"/>
            <c:spPr>
              <a:ln w="28575" cap="rnd">
                <a:solidFill>
                  <a:srgbClr val="00B0F0"/>
                </a:solidFill>
                <a:round/>
              </a:ln>
              <a:effectLst/>
            </c:spPr>
            <c:extLst>
              <c:ext xmlns:c16="http://schemas.microsoft.com/office/drawing/2014/chart" uri="{C3380CC4-5D6E-409C-BE32-E72D297353CC}">
                <c16:uniqueId val="{00000016-149A-4515-9F0B-8984431C8EAD}"/>
              </c:ext>
            </c:extLst>
          </c:dPt>
          <c:dPt>
            <c:idx val="10"/>
            <c:marker>
              <c:symbol val="none"/>
            </c:marker>
            <c:bubble3D val="0"/>
            <c:spPr>
              <a:ln w="28575" cap="rnd">
                <a:solidFill>
                  <a:srgbClr val="00B0F0"/>
                </a:solidFill>
                <a:round/>
              </a:ln>
              <a:effectLst/>
            </c:spPr>
            <c:extLst>
              <c:ext xmlns:c16="http://schemas.microsoft.com/office/drawing/2014/chart" uri="{C3380CC4-5D6E-409C-BE32-E72D297353CC}">
                <c16:uniqueId val="{00000017-149A-4515-9F0B-8984431C8EAD}"/>
              </c:ext>
            </c:extLst>
          </c:dPt>
          <c:dPt>
            <c:idx val="11"/>
            <c:marker>
              <c:symbol val="none"/>
            </c:marker>
            <c:bubble3D val="0"/>
            <c:spPr>
              <a:ln w="28575" cap="rnd">
                <a:solidFill>
                  <a:srgbClr val="00B0F0"/>
                </a:solidFill>
                <a:round/>
              </a:ln>
              <a:effectLst/>
            </c:spPr>
            <c:extLst>
              <c:ext xmlns:c16="http://schemas.microsoft.com/office/drawing/2014/chart" uri="{C3380CC4-5D6E-409C-BE32-E72D297353CC}">
                <c16:uniqueId val="{00000018-149A-4515-9F0B-8984431C8EAD}"/>
              </c:ext>
            </c:extLst>
          </c:dPt>
          <c:dLbls>
            <c:dLbl>
              <c:idx val="0"/>
              <c:layout>
                <c:manualLayout>
                  <c:x val="-6.0149119216549557E-2"/>
                  <c:y val="-2.2265335743073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49A-4515-9F0B-8984431C8EAD}"/>
                </c:ext>
              </c:extLst>
            </c:dLbl>
            <c:dLbl>
              <c:idx val="1"/>
              <c:delete val="1"/>
              <c:extLst>
                <c:ext xmlns:c15="http://schemas.microsoft.com/office/drawing/2012/chart" uri="{CE6537A1-D6FC-4f65-9D91-7224C49458BB}"/>
                <c:ext xmlns:c16="http://schemas.microsoft.com/office/drawing/2014/chart" uri="{C3380CC4-5D6E-409C-BE32-E72D297353CC}">
                  <c16:uniqueId val="{0000000E-149A-4515-9F0B-8984431C8EAD}"/>
                </c:ext>
              </c:extLst>
            </c:dLbl>
            <c:dLbl>
              <c:idx val="2"/>
              <c:layout>
                <c:manualLayout>
                  <c:x val="-6.0149119216549557E-2"/>
                  <c:y val="2.2265335743073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49A-4515-9F0B-8984431C8EAD}"/>
                </c:ext>
              </c:extLst>
            </c:dLbl>
            <c:dLbl>
              <c:idx val="3"/>
              <c:layout>
                <c:manualLayout>
                  <c:x val="-6.0149063126177592E-2"/>
                  <c:y val="-1.94684292980121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49A-4515-9F0B-8984431C8EAD}"/>
                </c:ext>
              </c:extLst>
            </c:dLbl>
            <c:dLbl>
              <c:idx val="4"/>
              <c:layout>
                <c:manualLayout>
                  <c:x val="-6.0149119216549592E-2"/>
                  <c:y val="2.50485027109579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49A-4515-9F0B-8984431C8EAD}"/>
                </c:ext>
              </c:extLst>
            </c:dLbl>
            <c:dLbl>
              <c:idx val="5"/>
              <c:layout>
                <c:manualLayout>
                  <c:x val="-5.8107190590794111E-2"/>
                  <c:y val="-1.3888257274929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49A-4515-9F0B-8984431C8EAD}"/>
                </c:ext>
              </c:extLst>
            </c:dLbl>
            <c:dLbl>
              <c:idx val="6"/>
              <c:delete val="1"/>
              <c:extLst>
                <c:ext xmlns:c15="http://schemas.microsoft.com/office/drawing/2012/chart" uri="{CE6537A1-D6FC-4f65-9D91-7224C49458BB}"/>
                <c:ext xmlns:c16="http://schemas.microsoft.com/office/drawing/2014/chart" uri="{C3380CC4-5D6E-409C-BE32-E72D297353CC}">
                  <c16:uniqueId val="{00000013-149A-4515-9F0B-8984431C8EAD}"/>
                </c:ext>
              </c:extLst>
            </c:dLbl>
            <c:dLbl>
              <c:idx val="7"/>
              <c:layout>
                <c:manualLayout>
                  <c:x val="-6.4169443697888129E-2"/>
                  <c:y val="3.0614836646726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49A-4515-9F0B-8984431C8EAD}"/>
                </c:ext>
              </c:extLst>
            </c:dLbl>
            <c:dLbl>
              <c:idx val="8"/>
              <c:delete val="1"/>
              <c:extLst>
                <c:ext xmlns:c15="http://schemas.microsoft.com/office/drawing/2012/chart" uri="{CE6537A1-D6FC-4f65-9D91-7224C49458BB}"/>
                <c:ext xmlns:c16="http://schemas.microsoft.com/office/drawing/2014/chart" uri="{C3380CC4-5D6E-409C-BE32-E72D297353CC}">
                  <c16:uniqueId val="{00000015-149A-4515-9F0B-8984431C8EAD}"/>
                </c:ext>
              </c:extLst>
            </c:dLbl>
            <c:dLbl>
              <c:idx val="9"/>
              <c:layout>
                <c:manualLayout>
                  <c:x val="-6.5055339608205281E-2"/>
                  <c:y val="-2.20166038920069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49A-4515-9F0B-8984431C8EAD}"/>
                </c:ext>
              </c:extLst>
            </c:dLbl>
            <c:dLbl>
              <c:idx val="10"/>
              <c:layout>
                <c:manualLayout>
                  <c:x val="-4.2348665059119592E-2"/>
                  <c:y val="2.4768652550629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49A-4515-9F0B-8984431C8EAD}"/>
                </c:ext>
              </c:extLst>
            </c:dLbl>
            <c:dLbl>
              <c:idx val="11"/>
              <c:layout>
                <c:manualLayout>
                  <c:x val="-1.3332124070379104E-2"/>
                  <c:y val="-3.0210510421864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149A-4515-9F0B-8984431C8E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PVTB!$D$49:$D$61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PVTB!$F$49:$F$61</c:f>
              <c:numCache>
                <c:formatCode>_-[$$-409]* #,##0_ ;_-[$$-409]* \-#,##0\ ;_-[$$-409]* "-"??_ ;_-@_ </c:formatCode>
                <c:ptCount val="12"/>
                <c:pt idx="0">
                  <c:v>3024226.1597395604</c:v>
                </c:pt>
                <c:pt idx="1">
                  <c:v>2633218.6699999995</c:v>
                </c:pt>
                <c:pt idx="2">
                  <c:v>2296799.2800000003</c:v>
                </c:pt>
                <c:pt idx="3">
                  <c:v>3338460.5797946756</c:v>
                </c:pt>
                <c:pt idx="4">
                  <c:v>2575317.14</c:v>
                </c:pt>
                <c:pt idx="5">
                  <c:v>4649630.9999999991</c:v>
                </c:pt>
                <c:pt idx="6">
                  <c:v>3183777.1496681375</c:v>
                </c:pt>
                <c:pt idx="7">
                  <c:v>2774632.5299999993</c:v>
                </c:pt>
                <c:pt idx="8">
                  <c:v>4756065.2000000011</c:v>
                </c:pt>
                <c:pt idx="9">
                  <c:v>8604130.0000000037</c:v>
                </c:pt>
                <c:pt idx="10">
                  <c:v>4755295.1399999959</c:v>
                </c:pt>
                <c:pt idx="11">
                  <c:v>6310166.8200000003</c:v>
                </c:pt>
              </c:numCache>
            </c:numRef>
          </c:val>
          <c:smooth val="0"/>
          <c:extLst>
            <c:ext xmlns:c16="http://schemas.microsoft.com/office/drawing/2014/chart" uri="{C3380CC4-5D6E-409C-BE32-E72D297353CC}">
              <c16:uniqueId val="{00000019-149A-4515-9F0B-8984431C8EAD}"/>
            </c:ext>
          </c:extLst>
        </c:ser>
        <c:dLbls>
          <c:dLblPos val="ctr"/>
          <c:showLegendKey val="0"/>
          <c:showVal val="1"/>
          <c:showCatName val="0"/>
          <c:showSerName val="0"/>
          <c:showPercent val="0"/>
          <c:showBubbleSize val="0"/>
        </c:dLbls>
        <c:smooth val="0"/>
        <c:axId val="79107696"/>
        <c:axId val="79109616"/>
      </c:lineChart>
      <c:catAx>
        <c:axId val="791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9616"/>
        <c:crosses val="autoZero"/>
        <c:auto val="1"/>
        <c:lblAlgn val="ctr"/>
        <c:lblOffset val="100"/>
        <c:noMultiLvlLbl val="0"/>
      </c:catAx>
      <c:valAx>
        <c:axId val="79109616"/>
        <c:scaling>
          <c:orientation val="minMax"/>
        </c:scaling>
        <c:delete val="1"/>
        <c:axPos val="l"/>
        <c:numFmt formatCode="_-[$$-409]* #,##0_ ;_-[$$-409]* \-#,##0\ ;_-[$$-409]* &quot;-&quot;??_ ;_-@_ " sourceLinked="1"/>
        <c:majorTickMark val="none"/>
        <c:minorTickMark val="none"/>
        <c:tickLblPos val="nextTo"/>
        <c:crossAx val="79107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(1).xlsx]PVTB!pvtmap</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TOP</a:t>
            </a:r>
            <a:r>
              <a:rPr lang="id-ID" b="1" baseline="0"/>
              <a:t> 5 </a:t>
            </a:r>
            <a:r>
              <a:rPr lang="id-ID" b="1"/>
              <a:t>COUNTRY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94007667710716"/>
          <c:y val="0.17171296296296296"/>
          <c:w val="0.70534457630610881"/>
          <c:h val="0.71640852650993148"/>
        </c:manualLayout>
      </c:layout>
      <c:barChart>
        <c:barDir val="bar"/>
        <c:grouping val="clustered"/>
        <c:varyColors val="0"/>
        <c:ser>
          <c:idx val="0"/>
          <c:order val="0"/>
          <c:tx>
            <c:strRef>
              <c:f>PVTB!$B$23</c:f>
              <c:strCache>
                <c:ptCount val="1"/>
                <c:pt idx="0">
                  <c:v>Sum of Revenue</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PVTB!$A$24:$A$29</c:f>
              <c:strCache>
                <c:ptCount val="5"/>
                <c:pt idx="0">
                  <c:v>Mexico</c:v>
                </c:pt>
                <c:pt idx="1">
                  <c:v>Germany</c:v>
                </c:pt>
                <c:pt idx="2">
                  <c:v>France</c:v>
                </c:pt>
                <c:pt idx="3">
                  <c:v>Canada</c:v>
                </c:pt>
                <c:pt idx="4">
                  <c:v>United States of America</c:v>
                </c:pt>
              </c:strCache>
            </c:strRef>
          </c:cat>
          <c:val>
            <c:numRef>
              <c:f>PVTB!$B$24:$B$29</c:f>
              <c:numCache>
                <c:formatCode>_-[$$-409]* #,##0_ ;_-[$$-409]* \-#,##0\ ;_-[$$-409]* "-"??_ ;_-@_ </c:formatCode>
                <c:ptCount val="5"/>
                <c:pt idx="0">
                  <c:v>24840918.989999998</c:v>
                </c:pt>
                <c:pt idx="1">
                  <c:v>27676845.549985878</c:v>
                </c:pt>
                <c:pt idx="2">
                  <c:v>30964625.069767803</c:v>
                </c:pt>
                <c:pt idx="3">
                  <c:v>31180464.349756535</c:v>
                </c:pt>
                <c:pt idx="4">
                  <c:v>31580639.709692154</c:v>
                </c:pt>
              </c:numCache>
            </c:numRef>
          </c:val>
          <c:extLst>
            <c:ext xmlns:c16="http://schemas.microsoft.com/office/drawing/2014/chart" uri="{C3380CC4-5D6E-409C-BE32-E72D297353CC}">
              <c16:uniqueId val="{00000000-A560-4927-A38D-6A1BD95F5478}"/>
            </c:ext>
          </c:extLst>
        </c:ser>
        <c:ser>
          <c:idx val="1"/>
          <c:order val="1"/>
          <c:tx>
            <c:strRef>
              <c:f>PVTB!$C$23</c:f>
              <c:strCache>
                <c:ptCount val="1"/>
                <c:pt idx="0">
                  <c:v>Sum of Gross Profit</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PVTB!$A$24:$A$29</c:f>
              <c:strCache>
                <c:ptCount val="5"/>
                <c:pt idx="0">
                  <c:v>Mexico</c:v>
                </c:pt>
                <c:pt idx="1">
                  <c:v>Germany</c:v>
                </c:pt>
                <c:pt idx="2">
                  <c:v>France</c:v>
                </c:pt>
                <c:pt idx="3">
                  <c:v>Canada</c:v>
                </c:pt>
                <c:pt idx="4">
                  <c:v>United States of America</c:v>
                </c:pt>
              </c:strCache>
            </c:strRef>
          </c:cat>
          <c:val>
            <c:numRef>
              <c:f>PVTB!$C$24:$C$29</c:f>
              <c:numCache>
                <c:formatCode>_-[$$-409]* #,##0_ ;_-[$$-409]* \-#,##0\ ;_-[$$-409]* "-"??_ ;_-@_ </c:formatCode>
                <c:ptCount val="5"/>
                <c:pt idx="0">
                  <c:v>8571406.9900000002</c:v>
                </c:pt>
                <c:pt idx="1">
                  <c:v>9273228.5499858446</c:v>
                </c:pt>
                <c:pt idx="2">
                  <c:v>10333275.069767809</c:v>
                </c:pt>
                <c:pt idx="3">
                  <c:v>10083200.349756524</c:v>
                </c:pt>
                <c:pt idx="4">
                  <c:v>10640608.709692156</c:v>
                </c:pt>
              </c:numCache>
            </c:numRef>
          </c:val>
          <c:extLst>
            <c:ext xmlns:c16="http://schemas.microsoft.com/office/drawing/2014/chart" uri="{C3380CC4-5D6E-409C-BE32-E72D297353CC}">
              <c16:uniqueId val="{00000000-E472-406E-8122-B2A5E22D8D77}"/>
            </c:ext>
          </c:extLst>
        </c:ser>
        <c:dLbls>
          <c:showLegendKey val="0"/>
          <c:showVal val="1"/>
          <c:showCatName val="0"/>
          <c:showSerName val="0"/>
          <c:showPercent val="0"/>
          <c:showBubbleSize val="0"/>
        </c:dLbls>
        <c:gapWidth val="80"/>
        <c:overlap val="-25"/>
        <c:axId val="79121136"/>
        <c:axId val="79110576"/>
      </c:barChart>
      <c:catAx>
        <c:axId val="7912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10576"/>
        <c:crosses val="autoZero"/>
        <c:auto val="1"/>
        <c:lblAlgn val="ctr"/>
        <c:lblOffset val="100"/>
        <c:noMultiLvlLbl val="0"/>
      </c:catAx>
      <c:valAx>
        <c:axId val="79110576"/>
        <c:scaling>
          <c:orientation val="minMax"/>
        </c:scaling>
        <c:delete val="1"/>
        <c:axPos val="b"/>
        <c:numFmt formatCode="_-[$$-409]* #,##0_ ;_-[$$-409]* \-#,##0\ ;_-[$$-409]* &quot;-&quot;??_ ;_-@_ " sourceLinked="1"/>
        <c:majorTickMark val="none"/>
        <c:minorTickMark val="none"/>
        <c:tickLblPos val="nextTo"/>
        <c:crossAx val="7912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(1).xlsx]PVTB!revenue-product</c:name>
    <c:fmtId val="1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id-ID" sz="1600" b="1"/>
              <a:t>TOP</a:t>
            </a:r>
            <a:r>
              <a:rPr lang="id-ID" sz="1600" b="1" baseline="0"/>
              <a:t> 6 PRODUCT BY REVENUE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8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C8BBC"/>
          </a:solidFill>
          <a:ln>
            <a:noFill/>
          </a:ln>
          <a:effectLst/>
        </c:spPr>
      </c:pivotFmt>
      <c:pivotFmt>
        <c:idx val="6"/>
        <c:spPr>
          <a:solidFill>
            <a:srgbClr val="0F9ED5"/>
          </a:solidFill>
          <a:ln>
            <a:noFill/>
          </a:ln>
          <a:effectLst/>
        </c:spPr>
      </c:pivotFmt>
      <c:pivotFmt>
        <c:idx val="7"/>
        <c:spPr>
          <a:solidFill>
            <a:srgbClr val="85BAE0"/>
          </a:solidFill>
          <a:ln>
            <a:noFill/>
          </a:ln>
          <a:effectLst/>
        </c:spPr>
      </c:pivotFmt>
      <c:pivotFmt>
        <c:idx val="8"/>
        <c:spPr>
          <a:solidFill>
            <a:srgbClr val="B5D2EA"/>
          </a:solidFill>
          <a:ln>
            <a:noFill/>
          </a:ln>
          <a:effectLst/>
        </c:spPr>
      </c:pivotFmt>
      <c:pivotFmt>
        <c:idx val="9"/>
        <c:spPr>
          <a:solidFill>
            <a:schemeClr val="bg1">
              <a:lumMod val="85000"/>
            </a:schemeClr>
          </a:solidFill>
          <a:ln>
            <a:noFill/>
          </a:ln>
          <a:effectLst/>
        </c:spPr>
      </c:pivotFmt>
    </c:pivotFmts>
    <c:plotArea>
      <c:layout/>
      <c:barChart>
        <c:barDir val="col"/>
        <c:grouping val="clustered"/>
        <c:varyColors val="0"/>
        <c:ser>
          <c:idx val="0"/>
          <c:order val="0"/>
          <c:tx>
            <c:strRef>
              <c:f>PVTB!$B$39</c:f>
              <c:strCache>
                <c:ptCount val="1"/>
                <c:pt idx="0">
                  <c:v>Total</c:v>
                </c:pt>
              </c:strCache>
            </c:strRef>
          </c:tx>
          <c:spPr>
            <a:solidFill>
              <a:srgbClr val="0876A0"/>
            </a:solidFill>
            <a:ln>
              <a:noFill/>
            </a:ln>
            <a:effectLst/>
          </c:spPr>
          <c:invertIfNegative val="0"/>
          <c:dPt>
            <c:idx val="1"/>
            <c:invertIfNegative val="0"/>
            <c:bubble3D val="0"/>
            <c:spPr>
              <a:solidFill>
                <a:srgbClr val="0C8BBC"/>
              </a:solidFill>
              <a:ln>
                <a:noFill/>
              </a:ln>
              <a:effectLst/>
            </c:spPr>
            <c:extLst>
              <c:ext xmlns:c16="http://schemas.microsoft.com/office/drawing/2014/chart" uri="{C3380CC4-5D6E-409C-BE32-E72D297353CC}">
                <c16:uniqueId val="{00000000-45F4-4D34-B843-4A2C292F9748}"/>
              </c:ext>
            </c:extLst>
          </c:dPt>
          <c:dPt>
            <c:idx val="2"/>
            <c:invertIfNegative val="0"/>
            <c:bubble3D val="0"/>
            <c:spPr>
              <a:solidFill>
                <a:srgbClr val="0F9ED5"/>
              </a:solidFill>
              <a:ln>
                <a:noFill/>
              </a:ln>
              <a:effectLst/>
            </c:spPr>
            <c:extLst>
              <c:ext xmlns:c16="http://schemas.microsoft.com/office/drawing/2014/chart" uri="{C3380CC4-5D6E-409C-BE32-E72D297353CC}">
                <c16:uniqueId val="{00000001-45F4-4D34-B843-4A2C292F9748}"/>
              </c:ext>
            </c:extLst>
          </c:dPt>
          <c:dPt>
            <c:idx val="3"/>
            <c:invertIfNegative val="0"/>
            <c:bubble3D val="0"/>
            <c:spPr>
              <a:solidFill>
                <a:srgbClr val="85BAE0"/>
              </a:solidFill>
              <a:ln>
                <a:noFill/>
              </a:ln>
              <a:effectLst/>
            </c:spPr>
            <c:extLst>
              <c:ext xmlns:c16="http://schemas.microsoft.com/office/drawing/2014/chart" uri="{C3380CC4-5D6E-409C-BE32-E72D297353CC}">
                <c16:uniqueId val="{00000002-45F4-4D34-B843-4A2C292F9748}"/>
              </c:ext>
            </c:extLst>
          </c:dPt>
          <c:dPt>
            <c:idx val="4"/>
            <c:invertIfNegative val="0"/>
            <c:bubble3D val="0"/>
            <c:spPr>
              <a:solidFill>
                <a:srgbClr val="B5D2EA"/>
              </a:solidFill>
              <a:ln>
                <a:noFill/>
              </a:ln>
              <a:effectLst/>
            </c:spPr>
            <c:extLst>
              <c:ext xmlns:c16="http://schemas.microsoft.com/office/drawing/2014/chart" uri="{C3380CC4-5D6E-409C-BE32-E72D297353CC}">
                <c16:uniqueId val="{00000003-45F4-4D34-B843-4A2C292F9748}"/>
              </c:ext>
            </c:extLst>
          </c:dPt>
          <c:dPt>
            <c:idx val="5"/>
            <c:invertIfNegative val="0"/>
            <c:bubble3D val="0"/>
            <c:spPr>
              <a:solidFill>
                <a:schemeClr val="bg1">
                  <a:lumMod val="85000"/>
                </a:schemeClr>
              </a:solidFill>
              <a:ln>
                <a:noFill/>
              </a:ln>
              <a:effectLst/>
            </c:spPr>
            <c:extLst>
              <c:ext xmlns:c16="http://schemas.microsoft.com/office/drawing/2014/chart" uri="{C3380CC4-5D6E-409C-BE32-E72D297353CC}">
                <c16:uniqueId val="{00000004-45F4-4D34-B843-4A2C292F97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PVTB!$A$40:$A$46</c:f>
              <c:strCache>
                <c:ptCount val="6"/>
                <c:pt idx="0">
                  <c:v>Amarilla</c:v>
                </c:pt>
                <c:pt idx="1">
                  <c:v>VTT</c:v>
                </c:pt>
                <c:pt idx="2">
                  <c:v>Velo</c:v>
                </c:pt>
                <c:pt idx="3">
                  <c:v>Paseo</c:v>
                </c:pt>
                <c:pt idx="4">
                  <c:v>Carretera</c:v>
                </c:pt>
                <c:pt idx="5">
                  <c:v>Montana</c:v>
                </c:pt>
              </c:strCache>
            </c:strRef>
          </c:cat>
          <c:val>
            <c:numRef>
              <c:f>PVTB!$B$40:$B$46</c:f>
              <c:numCache>
                <c:formatCode>_-[$$-409]* #,##0_ ;_-[$$-409]* \-#,##0\ ;_-[$$-409]* "-"??_ ;_-@_ </c:formatCode>
                <c:ptCount val="6"/>
                <c:pt idx="0">
                  <c:v>54359192.619908065</c:v>
                </c:pt>
                <c:pt idx="1">
                  <c:v>50633691.859666869</c:v>
                </c:pt>
                <c:pt idx="2">
                  <c:v>29236131.919967886</c:v>
                </c:pt>
                <c:pt idx="3">
                  <c:v>6764705.4798729466</c:v>
                </c:pt>
                <c:pt idx="4">
                  <c:v>2936853.2999178027</c:v>
                </c:pt>
                <c:pt idx="5">
                  <c:v>2312918.489868836</c:v>
                </c:pt>
              </c:numCache>
            </c:numRef>
          </c:val>
          <c:extLst>
            <c:ext xmlns:c16="http://schemas.microsoft.com/office/drawing/2014/chart" uri="{C3380CC4-5D6E-409C-BE32-E72D297353CC}">
              <c16:uniqueId val="{00000000-5F8C-4C57-9B1F-F75F619ADC94}"/>
            </c:ext>
          </c:extLst>
        </c:ser>
        <c:dLbls>
          <c:showLegendKey val="0"/>
          <c:showVal val="0"/>
          <c:showCatName val="0"/>
          <c:showSerName val="0"/>
          <c:showPercent val="0"/>
          <c:showBubbleSize val="0"/>
        </c:dLbls>
        <c:gapWidth val="34"/>
        <c:axId val="1248378559"/>
        <c:axId val="1248383359"/>
      </c:barChart>
      <c:catAx>
        <c:axId val="124837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83359"/>
        <c:crosses val="autoZero"/>
        <c:auto val="1"/>
        <c:lblAlgn val="ctr"/>
        <c:lblOffset val="100"/>
        <c:noMultiLvlLbl val="0"/>
      </c:catAx>
      <c:valAx>
        <c:axId val="1248383359"/>
        <c:scaling>
          <c:orientation val="minMax"/>
        </c:scaling>
        <c:delete val="1"/>
        <c:axPos val="l"/>
        <c:numFmt formatCode="_-[$$-409]* #,##0_ ;_-[$$-409]* \-#,##0\ ;_-[$$-409]* &quot;-&quot;??_ ;_-@_ " sourceLinked="1"/>
        <c:majorTickMark val="none"/>
        <c:minorTickMark val="none"/>
        <c:tickLblPos val="nextTo"/>
        <c:crossAx val="124837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(1).xlsx]PVTB!qty-buyer</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SALES</a:t>
            </a:r>
            <a:r>
              <a:rPr lang="id-ID" b="1" baseline="0"/>
              <a:t> BY BUYER SEGMENT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B5D2EA"/>
          </a:solidFill>
          <a:ln w="19050">
            <a:solidFill>
              <a:schemeClr val="bg1"/>
            </a:solidFill>
          </a:ln>
          <a:effectLst/>
        </c:spPr>
      </c:pivotFmt>
      <c:pivotFmt>
        <c:idx val="9"/>
        <c:spPr>
          <a:solidFill>
            <a:srgbClr val="0F9ED5"/>
          </a:solidFill>
          <a:ln w="19050">
            <a:solidFill>
              <a:schemeClr val="lt1"/>
            </a:solidFill>
          </a:ln>
          <a:effectLst/>
        </c:spPr>
      </c:pivotFmt>
      <c:pivotFmt>
        <c:idx val="10"/>
        <c:spPr>
          <a:solidFill>
            <a:srgbClr val="0876A0"/>
          </a:solidFill>
          <a:ln w="19050">
            <a:solidFill>
              <a:schemeClr val="lt1"/>
            </a:solidFill>
          </a:ln>
          <a:effectLst/>
        </c:spPr>
      </c:pivotFmt>
      <c:pivotFmt>
        <c:idx val="11"/>
        <c:spPr>
          <a:solidFill>
            <a:srgbClr val="85BAE0"/>
          </a:solidFill>
          <a:ln w="19050">
            <a:noFill/>
          </a:ln>
          <a:effectLst/>
        </c:spPr>
      </c:pivotFmt>
      <c:pivotFmt>
        <c:idx val="12"/>
        <c:spPr>
          <a:solidFill>
            <a:srgbClr val="E8EAF6"/>
          </a:solidFill>
          <a:ln w="19050">
            <a:solidFill>
              <a:schemeClr val="lt1"/>
            </a:solidFill>
          </a:ln>
          <a:effectLst/>
        </c:spPr>
      </c:pivotFmt>
    </c:pivotFmts>
    <c:plotArea>
      <c:layout/>
      <c:pieChart>
        <c:varyColors val="1"/>
        <c:ser>
          <c:idx val="0"/>
          <c:order val="0"/>
          <c:tx>
            <c:strRef>
              <c:f>PVTB!$E$31</c:f>
              <c:strCache>
                <c:ptCount val="1"/>
                <c:pt idx="0">
                  <c:v>Total</c:v>
                </c:pt>
              </c:strCache>
            </c:strRef>
          </c:tx>
          <c:dPt>
            <c:idx val="0"/>
            <c:bubble3D val="0"/>
            <c:spPr>
              <a:solidFill>
                <a:srgbClr val="B5D2EA"/>
              </a:solidFill>
              <a:ln w="19050">
                <a:solidFill>
                  <a:schemeClr val="bg1"/>
                </a:solidFill>
              </a:ln>
              <a:effectLst/>
            </c:spPr>
            <c:extLst>
              <c:ext xmlns:c16="http://schemas.microsoft.com/office/drawing/2014/chart" uri="{C3380CC4-5D6E-409C-BE32-E72D297353CC}">
                <c16:uniqueId val="{00000001-A69F-40F0-A0AC-A399D298BCC1}"/>
              </c:ext>
            </c:extLst>
          </c:dPt>
          <c:dPt>
            <c:idx val="1"/>
            <c:bubble3D val="0"/>
            <c:spPr>
              <a:solidFill>
                <a:srgbClr val="0F9ED5"/>
              </a:solidFill>
              <a:ln w="19050">
                <a:solidFill>
                  <a:schemeClr val="lt1"/>
                </a:solidFill>
              </a:ln>
              <a:effectLst/>
            </c:spPr>
            <c:extLst>
              <c:ext xmlns:c16="http://schemas.microsoft.com/office/drawing/2014/chart" uri="{C3380CC4-5D6E-409C-BE32-E72D297353CC}">
                <c16:uniqueId val="{00000003-A69F-40F0-A0AC-A399D298BCC1}"/>
              </c:ext>
            </c:extLst>
          </c:dPt>
          <c:dPt>
            <c:idx val="2"/>
            <c:bubble3D val="0"/>
            <c:spPr>
              <a:solidFill>
                <a:srgbClr val="0876A0"/>
              </a:solidFill>
              <a:ln w="19050">
                <a:solidFill>
                  <a:schemeClr val="lt1"/>
                </a:solidFill>
              </a:ln>
              <a:effectLst/>
            </c:spPr>
            <c:extLst>
              <c:ext xmlns:c16="http://schemas.microsoft.com/office/drawing/2014/chart" uri="{C3380CC4-5D6E-409C-BE32-E72D297353CC}">
                <c16:uniqueId val="{00000005-A69F-40F0-A0AC-A399D298BCC1}"/>
              </c:ext>
            </c:extLst>
          </c:dPt>
          <c:dPt>
            <c:idx val="3"/>
            <c:bubble3D val="0"/>
            <c:spPr>
              <a:solidFill>
                <a:srgbClr val="85BAE0"/>
              </a:solidFill>
              <a:ln w="19050">
                <a:noFill/>
              </a:ln>
              <a:effectLst/>
            </c:spPr>
            <c:extLst>
              <c:ext xmlns:c16="http://schemas.microsoft.com/office/drawing/2014/chart" uri="{C3380CC4-5D6E-409C-BE32-E72D297353CC}">
                <c16:uniqueId val="{00000007-A69F-40F0-A0AC-A399D298BCC1}"/>
              </c:ext>
            </c:extLst>
          </c:dPt>
          <c:dPt>
            <c:idx val="4"/>
            <c:bubble3D val="0"/>
            <c:spPr>
              <a:solidFill>
                <a:srgbClr val="E8EAF6"/>
              </a:solidFill>
              <a:ln w="19050">
                <a:solidFill>
                  <a:schemeClr val="lt1"/>
                </a:solidFill>
              </a:ln>
              <a:effectLst/>
            </c:spPr>
            <c:extLst>
              <c:ext xmlns:c16="http://schemas.microsoft.com/office/drawing/2014/chart" uri="{C3380CC4-5D6E-409C-BE32-E72D297353CC}">
                <c16:uniqueId val="{00000009-A69F-40F0-A0AC-A399D298BC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PVTB!$D$32:$D$37</c:f>
              <c:strCache>
                <c:ptCount val="5"/>
                <c:pt idx="0">
                  <c:v>Channel Partners</c:v>
                </c:pt>
                <c:pt idx="1">
                  <c:v>Enterprise</c:v>
                </c:pt>
                <c:pt idx="2">
                  <c:v>Government</c:v>
                </c:pt>
                <c:pt idx="3">
                  <c:v>Midmarket</c:v>
                </c:pt>
                <c:pt idx="4">
                  <c:v>Small Business</c:v>
                </c:pt>
              </c:strCache>
            </c:strRef>
          </c:cat>
          <c:val>
            <c:numRef>
              <c:f>PVTB!$E$32:$E$37</c:f>
              <c:numCache>
                <c:formatCode>General</c:formatCode>
                <c:ptCount val="5"/>
                <c:pt idx="0">
                  <c:v>161261</c:v>
                </c:pt>
                <c:pt idx="1">
                  <c:v>168549</c:v>
                </c:pt>
                <c:pt idx="2">
                  <c:v>470665</c:v>
                </c:pt>
                <c:pt idx="3">
                  <c:v>172176</c:v>
                </c:pt>
                <c:pt idx="4">
                  <c:v>153137</c:v>
                </c:pt>
              </c:numCache>
            </c:numRef>
          </c:val>
          <c:extLst>
            <c:ext xmlns:c16="http://schemas.microsoft.com/office/drawing/2014/chart" uri="{C3380CC4-5D6E-409C-BE32-E72D297353CC}">
              <c16:uniqueId val="{0000000A-A69F-40F0-A0AC-A399D298BCC1}"/>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[4B_Final Project Finance (1).xlsx]PVTB!grossprofit-m</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id-ID" sz="1800" b="1"/>
              <a:t>GROSS</a:t>
            </a:r>
            <a:r>
              <a:rPr lang="id-ID" sz="1800" b="1" baseline="0"/>
              <a:t> PROFIT BY MONTH</a:t>
            </a:r>
            <a:endParaRPr lang="en-ID"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2824534989891614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6.7023682364589526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4924108677240452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1.0335192806166276E-2"/>
              <c:y val="-5.3206109652960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6.7023682364589485E-2"/>
              <c:y val="4.4016112569262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6.4924108677240452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6.7023682364589526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1.0335192806166276E-2"/>
              <c:y val="-5.3206109652960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6.7023682364589485E-2"/>
              <c:y val="4.4016112569262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6.2824534989891614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6.4924108677240452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6.7023682364589526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2.5541749327848702E-2"/>
              <c:y val="-4.4105164455168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6.7023682364589485E-2"/>
              <c:y val="4.4016112569262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6.2824534989891614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95310560839116E-2"/>
          <c:y val="0.23189814814814816"/>
          <c:w val="0.95380937887832173"/>
          <c:h val="0.66107283464566924"/>
        </c:manualLayout>
      </c:layout>
      <c:lineChart>
        <c:grouping val="standard"/>
        <c:varyColors val="0"/>
        <c:ser>
          <c:idx val="0"/>
          <c:order val="0"/>
          <c:tx>
            <c:strRef>
              <c:f>PVTB!$B$48</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D085-4925-B908-393E39960E64}"/>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D085-4925-B908-393E39960E64}"/>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2-D085-4925-B908-393E39960E64}"/>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3-D085-4925-B908-393E39960E64}"/>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4-D085-4925-B908-393E39960E64}"/>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5-D085-4925-B908-393E39960E64}"/>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6-D085-4925-B908-393E39960E64}"/>
              </c:ext>
            </c:extLst>
          </c:dPt>
          <c:dLbls>
            <c:dLbl>
              <c:idx val="1"/>
              <c:delete val="1"/>
              <c:extLst>
                <c:ext xmlns:c15="http://schemas.microsoft.com/office/drawing/2012/chart" uri="{CE6537A1-D6FC-4f65-9D91-7224C49458BB}"/>
                <c:ext xmlns:c16="http://schemas.microsoft.com/office/drawing/2014/chart" uri="{C3380CC4-5D6E-409C-BE32-E72D297353CC}">
                  <c16:uniqueId val="{00000000-D085-4925-B908-393E39960E64}"/>
                </c:ext>
              </c:extLst>
            </c:dLbl>
            <c:dLbl>
              <c:idx val="2"/>
              <c:layout>
                <c:manualLayout>
                  <c:x val="-6.4924108677240452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85-4925-B908-393E39960E64}"/>
                </c:ext>
              </c:extLst>
            </c:dLbl>
            <c:dLbl>
              <c:idx val="4"/>
              <c:layout>
                <c:manualLayout>
                  <c:x val="-6.7023682364589526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85-4925-B908-393E39960E64}"/>
                </c:ext>
              </c:extLst>
            </c:dLbl>
            <c:dLbl>
              <c:idx val="6"/>
              <c:layout>
                <c:manualLayout>
                  <c:x val="-2.5541749327848702E-2"/>
                  <c:y val="-4.41051644551680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85-4925-B908-393E39960E64}"/>
                </c:ext>
              </c:extLst>
            </c:dLbl>
            <c:dLbl>
              <c:idx val="7"/>
              <c:delete val="1"/>
              <c:extLst>
                <c:ext xmlns:c15="http://schemas.microsoft.com/office/drawing/2012/chart" uri="{CE6537A1-D6FC-4f65-9D91-7224C49458BB}"/>
                <c:ext xmlns:c16="http://schemas.microsoft.com/office/drawing/2014/chart" uri="{C3380CC4-5D6E-409C-BE32-E72D297353CC}">
                  <c16:uniqueId val="{00000004-D085-4925-B908-393E39960E64}"/>
                </c:ext>
              </c:extLst>
            </c:dLbl>
            <c:dLbl>
              <c:idx val="8"/>
              <c:layout>
                <c:manualLayout>
                  <c:x val="-6.7023682364589485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85-4925-B908-393E39960E64}"/>
                </c:ext>
              </c:extLst>
            </c:dLbl>
            <c:dLbl>
              <c:idx val="10"/>
              <c:layout>
                <c:manualLayout>
                  <c:x val="-6.2824534989891614E-2"/>
                  <c:y val="3.4756853310002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85-4925-B908-393E39960E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PVTB!$A$49:$A$61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PVTB!$B$49:$B$61</c:f>
              <c:numCache>
                <c:formatCode>_-[$$-409]* #,##0_ ;_-[$$-409]* \-#,##0\ ;_-[$$-409]* "-"??_ ;_-@_ </c:formatCode>
                <c:ptCount val="12"/>
                <c:pt idx="0">
                  <c:v>3024226.1597395604</c:v>
                </c:pt>
                <c:pt idx="1">
                  <c:v>2633218.6699999995</c:v>
                </c:pt>
                <c:pt idx="2">
                  <c:v>2296799.2800000003</c:v>
                </c:pt>
                <c:pt idx="3">
                  <c:v>3338460.5797946756</c:v>
                </c:pt>
                <c:pt idx="4">
                  <c:v>2575317.14</c:v>
                </c:pt>
                <c:pt idx="5">
                  <c:v>4649630.9999999991</c:v>
                </c:pt>
                <c:pt idx="6">
                  <c:v>3183777.1496681375</c:v>
                </c:pt>
                <c:pt idx="7">
                  <c:v>2774632.5299999993</c:v>
                </c:pt>
                <c:pt idx="8">
                  <c:v>4756065.2000000011</c:v>
                </c:pt>
                <c:pt idx="9">
                  <c:v>8604130.0000000037</c:v>
                </c:pt>
                <c:pt idx="10">
                  <c:v>4755295.1399999959</c:v>
                </c:pt>
                <c:pt idx="11">
                  <c:v>6310166.8200000003</c:v>
                </c:pt>
              </c:numCache>
            </c:numRef>
          </c:val>
          <c:smooth val="0"/>
          <c:extLst>
            <c:ext xmlns:c16="http://schemas.microsoft.com/office/drawing/2014/chart" uri="{C3380CC4-5D6E-409C-BE32-E72D297353CC}">
              <c16:uniqueId val="{00000007-D085-4925-B908-393E39960E64}"/>
            </c:ext>
          </c:extLst>
        </c:ser>
        <c:dLbls>
          <c:showLegendKey val="0"/>
          <c:showVal val="1"/>
          <c:showCatName val="0"/>
          <c:showSerName val="0"/>
          <c:showPercent val="0"/>
          <c:showBubbleSize val="0"/>
        </c:dLbls>
        <c:smooth val="0"/>
        <c:axId val="2086839600"/>
        <c:axId val="2086849200"/>
      </c:lineChart>
      <c:catAx>
        <c:axId val="20868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849200"/>
        <c:crosses val="autoZero"/>
        <c:auto val="1"/>
        <c:lblAlgn val="ctr"/>
        <c:lblOffset val="100"/>
        <c:noMultiLvlLbl val="0"/>
      </c:catAx>
      <c:valAx>
        <c:axId val="2086849200"/>
        <c:scaling>
          <c:orientation val="minMax"/>
        </c:scaling>
        <c:delete val="1"/>
        <c:axPos val="l"/>
        <c:numFmt formatCode="_-[$$-409]* #,##0_ ;_-[$$-409]* \-#,##0\ ;_-[$$-409]* &quot;-&quot;??_ ;_-@_ " sourceLinked="1"/>
        <c:majorTickMark val="none"/>
        <c:minorTickMark val="none"/>
        <c:tickLblPos val="nextTo"/>
        <c:crossAx val="20868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[4B_Final Project Finance (1).xlsx]PVTB!PivotTable8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id-ID" b="1"/>
              <a:t>GROSS PROFIT BY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PVTB!$I$48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PVTB!$H$49:$H$51</c:f>
              <c:strCache>
                <c:ptCount val="2"/>
                <c:pt idx="0">
                  <c:v>2013</c:v>
                </c:pt>
                <c:pt idx="1">
                  <c:v>2014</c:v>
                </c:pt>
              </c:strCache>
            </c:strRef>
          </c:cat>
          <c:val>
            <c:numRef>
              <c:f>PVTB!$I$49:$I$51</c:f>
              <c:numCache>
                <c:formatCode>_-[$$-409]* #,##0_ ;_-[$$-409]* \-#,##0\ ;_-[$$-409]* "-"??_ ;_-@_ </c:formatCode>
                <c:ptCount val="2"/>
                <c:pt idx="0">
                  <c:v>11219785.279999983</c:v>
                </c:pt>
                <c:pt idx="1">
                  <c:v>37681934.389202423</c:v>
                </c:pt>
              </c:numCache>
            </c:numRef>
          </c:val>
          <c:extLst>
            <c:ext xmlns:c16="http://schemas.microsoft.com/office/drawing/2014/chart" uri="{C3380CC4-5D6E-409C-BE32-E72D297353CC}">
              <c16:uniqueId val="{00000000-9136-40DF-9160-814CB3DA6C48}"/>
            </c:ext>
          </c:extLst>
        </c:ser>
        <c:dLbls>
          <c:showLegendKey val="0"/>
          <c:showVal val="1"/>
          <c:showCatName val="0"/>
          <c:showSerName val="0"/>
          <c:showPercent val="0"/>
          <c:showBubbleSize val="0"/>
        </c:dLbls>
        <c:gapWidth val="150"/>
        <c:overlap val="-25"/>
        <c:axId val="79124976"/>
        <c:axId val="79101456"/>
      </c:barChart>
      <c:catAx>
        <c:axId val="791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1456"/>
        <c:crosses val="autoZero"/>
        <c:auto val="1"/>
        <c:lblAlgn val="ctr"/>
        <c:lblOffset val="100"/>
        <c:noMultiLvlLbl val="0"/>
      </c:catAx>
      <c:valAx>
        <c:axId val="79101456"/>
        <c:scaling>
          <c:orientation val="minMax"/>
        </c:scaling>
        <c:delete val="1"/>
        <c:axPos val="l"/>
        <c:numFmt formatCode="_-[$$-409]* #,##0_ ;_-[$$-409]* \-#,##0\ ;_-[$$-409]* &quot;-&quot;??_ ;_-@_ " sourceLinked="1"/>
        <c:majorTickMark val="none"/>
        <c:minorTickMark val="none"/>
        <c:tickLblPos val="nextTo"/>
        <c:crossAx val="7912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[4B_Final Project Finance (1).xlsx]PVTB!financial_breakdown</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id-ID" sz="1800" b="1"/>
              <a:t>Financial</a:t>
            </a:r>
            <a:r>
              <a:rPr lang="id-ID" sz="1800" b="1" baseline="0"/>
              <a:t> Breakdown</a:t>
            </a:r>
            <a:endParaRPr lang="en-ID"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8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c:spPr>
      </c:pivotFmt>
      <c:pivotFmt>
        <c:idx val="16"/>
        <c:spPr>
          <a:solidFill>
            <a:srgbClr val="85BAE0"/>
          </a:solidFill>
          <a:ln>
            <a:noFill/>
          </a:ln>
          <a:effectLst/>
        </c:spPr>
      </c:pivotFmt>
      <c:pivotFmt>
        <c:idx val="17"/>
        <c:spPr>
          <a:solidFill>
            <a:srgbClr val="B5D2EA"/>
          </a:solidFill>
          <a:ln>
            <a:noFill/>
          </a:ln>
          <a:effectLst/>
        </c:spPr>
      </c:pivotFmt>
      <c:pivotFmt>
        <c:idx val="18"/>
        <c:spPr>
          <a:solidFill>
            <a:schemeClr val="bg1">
              <a:lumMod val="85000"/>
            </a:schemeClr>
          </a:solidFill>
          <a:ln>
            <a:noFill/>
          </a:ln>
          <a:effectLst/>
        </c:spPr>
      </c:pivotFmt>
      <c:pivotFmt>
        <c:idx val="19"/>
        <c:spPr>
          <a:solidFill>
            <a:srgbClr val="0F9ED5"/>
          </a:solidFill>
          <a:ln>
            <a:noFill/>
          </a:ln>
          <a:effectLst/>
        </c:spPr>
      </c:pivotFmt>
      <c:pivotFmt>
        <c:idx val="20"/>
        <c:spPr>
          <a:solidFill>
            <a:srgbClr val="85BAE0"/>
          </a:solidFill>
          <a:ln>
            <a:noFill/>
          </a:ln>
          <a:effectLst/>
        </c:spPr>
      </c:pivotFmt>
    </c:pivotFmts>
    <c:plotArea>
      <c:layout>
        <c:manualLayout>
          <c:layoutTarget val="inner"/>
          <c:xMode val="edge"/>
          <c:yMode val="edge"/>
          <c:x val="0.10665377612284097"/>
          <c:y val="0.18555276044440161"/>
          <c:w val="0.70091436408402497"/>
          <c:h val="0.72354827597649374"/>
        </c:manualLayout>
      </c:layout>
      <c:barChart>
        <c:barDir val="col"/>
        <c:grouping val="clustered"/>
        <c:varyColors val="0"/>
        <c:ser>
          <c:idx val="0"/>
          <c:order val="0"/>
          <c:tx>
            <c:strRef>
              <c:f>PVTB!$I$29</c:f>
              <c:strCache>
                <c:ptCount val="1"/>
                <c:pt idx="0">
                  <c:v>Sum of G&amp;A Cost</c:v>
                </c:pt>
              </c:strCache>
            </c:strRef>
          </c:tx>
          <c:spPr>
            <a:solidFill>
              <a:schemeClr val="bg1">
                <a:lumMod val="85000"/>
              </a:schemeClr>
            </a:solidFill>
            <a:ln>
              <a:noFill/>
            </a:ln>
            <a:effectLst/>
          </c:spPr>
          <c:invertIfNegative val="0"/>
          <c:cat>
            <c:strRef>
              <c:f>PVTB!$H$30:$H$32</c:f>
              <c:strCache>
                <c:ptCount val="2"/>
                <c:pt idx="0">
                  <c:v>2013</c:v>
                </c:pt>
                <c:pt idx="1">
                  <c:v>2014</c:v>
                </c:pt>
              </c:strCache>
            </c:strRef>
          </c:cat>
          <c:val>
            <c:numRef>
              <c:f>PVTB!$I$30:$I$32</c:f>
              <c:numCache>
                <c:formatCode>[$$-C09]#,##0</c:formatCode>
                <c:ptCount val="2"/>
                <c:pt idx="0">
                  <c:v>854023</c:v>
                </c:pt>
                <c:pt idx="1">
                  <c:v>3532853</c:v>
                </c:pt>
              </c:numCache>
            </c:numRef>
          </c:val>
          <c:extLst>
            <c:ext xmlns:c16="http://schemas.microsoft.com/office/drawing/2014/chart" uri="{C3380CC4-5D6E-409C-BE32-E72D297353CC}">
              <c16:uniqueId val="{00000000-4623-4C42-924D-35333194BFD7}"/>
            </c:ext>
          </c:extLst>
        </c:ser>
        <c:ser>
          <c:idx val="1"/>
          <c:order val="1"/>
          <c:tx>
            <c:strRef>
              <c:f>PVTB!$J$29</c:f>
              <c:strCache>
                <c:ptCount val="1"/>
                <c:pt idx="0">
                  <c:v>Sum of Gross Profit</c:v>
                </c:pt>
              </c:strCache>
            </c:strRef>
          </c:tx>
          <c:spPr>
            <a:solidFill>
              <a:srgbClr val="0876A0"/>
            </a:solidFill>
            <a:ln>
              <a:noFill/>
            </a:ln>
            <a:effectLst/>
          </c:spPr>
          <c:invertIfNegative val="0"/>
          <c:cat>
            <c:strRef>
              <c:f>PVTB!$H$30:$H$32</c:f>
              <c:strCache>
                <c:ptCount val="2"/>
                <c:pt idx="0">
                  <c:v>2013</c:v>
                </c:pt>
                <c:pt idx="1">
                  <c:v>2014</c:v>
                </c:pt>
              </c:strCache>
            </c:strRef>
          </c:cat>
          <c:val>
            <c:numRef>
              <c:f>PVTB!$J$30:$J$32</c:f>
              <c:numCache>
                <c:formatCode>[$$-C09]#,##0</c:formatCode>
                <c:ptCount val="2"/>
                <c:pt idx="0">
                  <c:v>11219785.279999983</c:v>
                </c:pt>
                <c:pt idx="1">
                  <c:v>37681934.389202423</c:v>
                </c:pt>
              </c:numCache>
            </c:numRef>
          </c:val>
          <c:extLst>
            <c:ext xmlns:c16="http://schemas.microsoft.com/office/drawing/2014/chart" uri="{C3380CC4-5D6E-409C-BE32-E72D297353CC}">
              <c16:uniqueId val="{00000001-4623-4C42-924D-35333194BFD7}"/>
            </c:ext>
          </c:extLst>
        </c:ser>
        <c:ser>
          <c:idx val="2"/>
          <c:order val="2"/>
          <c:tx>
            <c:strRef>
              <c:f>PVTB!$K$29</c:f>
              <c:strCache>
                <c:ptCount val="1"/>
                <c:pt idx="0">
                  <c:v>Sum of Handling Cost</c:v>
                </c:pt>
              </c:strCache>
            </c:strRef>
          </c:tx>
          <c:spPr>
            <a:solidFill>
              <a:schemeClr val="accent4"/>
            </a:solidFill>
            <a:ln>
              <a:noFill/>
            </a:ln>
            <a:effectLst/>
          </c:spPr>
          <c:invertIfNegative val="0"/>
          <c:dPt>
            <c:idx val="0"/>
            <c:invertIfNegative val="0"/>
            <c:bubble3D val="0"/>
            <c:spPr>
              <a:solidFill>
                <a:srgbClr val="85BAE0"/>
              </a:solidFill>
              <a:ln>
                <a:noFill/>
              </a:ln>
              <a:effectLst/>
            </c:spPr>
            <c:extLst>
              <c:ext xmlns:c16="http://schemas.microsoft.com/office/drawing/2014/chart" uri="{C3380CC4-5D6E-409C-BE32-E72D297353CC}">
                <c16:uniqueId val="{00000005-F6FE-431C-99CD-A4E754605C8F}"/>
              </c:ext>
            </c:extLst>
          </c:dPt>
          <c:dPt>
            <c:idx val="1"/>
            <c:invertIfNegative val="0"/>
            <c:bubble3D val="0"/>
            <c:spPr>
              <a:solidFill>
                <a:srgbClr val="85BAE0"/>
              </a:solidFill>
              <a:ln>
                <a:noFill/>
              </a:ln>
              <a:effectLst/>
            </c:spPr>
            <c:extLst>
              <c:ext xmlns:c16="http://schemas.microsoft.com/office/drawing/2014/chart" uri="{C3380CC4-5D6E-409C-BE32-E72D297353CC}">
                <c16:uniqueId val="{00000001-F6FE-431C-99CD-A4E754605C8F}"/>
              </c:ext>
            </c:extLst>
          </c:dPt>
          <c:cat>
            <c:strRef>
              <c:f>PVTB!$H$30:$H$32</c:f>
              <c:strCache>
                <c:ptCount val="2"/>
                <c:pt idx="0">
                  <c:v>2013</c:v>
                </c:pt>
                <c:pt idx="1">
                  <c:v>2014</c:v>
                </c:pt>
              </c:strCache>
            </c:strRef>
          </c:cat>
          <c:val>
            <c:numRef>
              <c:f>PVTB!$K$30:$K$32</c:f>
              <c:numCache>
                <c:formatCode>[$$-C09]#,##0</c:formatCode>
                <c:ptCount val="2"/>
                <c:pt idx="0">
                  <c:v>2895322</c:v>
                </c:pt>
                <c:pt idx="1">
                  <c:v>9213451</c:v>
                </c:pt>
              </c:numCache>
            </c:numRef>
          </c:val>
          <c:extLst>
            <c:ext xmlns:c16="http://schemas.microsoft.com/office/drawing/2014/chart" uri="{C3380CC4-5D6E-409C-BE32-E72D297353CC}">
              <c16:uniqueId val="{00000002-4623-4C42-924D-35333194BFD7}"/>
            </c:ext>
          </c:extLst>
        </c:ser>
        <c:ser>
          <c:idx val="3"/>
          <c:order val="3"/>
          <c:tx>
            <c:strRef>
              <c:f>PVTB!$L$29</c:f>
              <c:strCache>
                <c:ptCount val="1"/>
                <c:pt idx="0">
                  <c:v>Sum of Net Profit</c:v>
                </c:pt>
              </c:strCache>
            </c:strRef>
          </c:tx>
          <c:spPr>
            <a:solidFill>
              <a:schemeClr val="accent4">
                <a:tint val="77000"/>
              </a:schemeClr>
            </a:solidFill>
            <a:ln>
              <a:noFill/>
            </a:ln>
            <a:effectLst/>
          </c:spPr>
          <c:invertIfNegative val="0"/>
          <c:dPt>
            <c:idx val="0"/>
            <c:invertIfNegative val="0"/>
            <c:bubble3D val="0"/>
            <c:spPr>
              <a:solidFill>
                <a:srgbClr val="0F9ED5"/>
              </a:solidFill>
              <a:ln>
                <a:noFill/>
              </a:ln>
              <a:effectLst/>
            </c:spPr>
            <c:extLst>
              <c:ext xmlns:c16="http://schemas.microsoft.com/office/drawing/2014/chart" uri="{C3380CC4-5D6E-409C-BE32-E72D297353CC}">
                <c16:uniqueId val="{00000004-F6FE-431C-99CD-A4E754605C8F}"/>
              </c:ext>
            </c:extLst>
          </c:dPt>
          <c:dPt>
            <c:idx val="1"/>
            <c:invertIfNegative val="0"/>
            <c:bubble3D val="0"/>
            <c:spPr>
              <a:solidFill>
                <a:srgbClr val="0F9ED5"/>
              </a:solidFill>
              <a:ln>
                <a:noFill/>
              </a:ln>
              <a:effectLst/>
            </c:spPr>
            <c:extLst>
              <c:ext xmlns:c16="http://schemas.microsoft.com/office/drawing/2014/chart" uri="{C3380CC4-5D6E-409C-BE32-E72D297353CC}">
                <c16:uniqueId val="{00000000-F6FE-431C-99CD-A4E754605C8F}"/>
              </c:ext>
            </c:extLst>
          </c:dPt>
          <c:cat>
            <c:strRef>
              <c:f>PVTB!$H$30:$H$32</c:f>
              <c:strCache>
                <c:ptCount val="2"/>
                <c:pt idx="0">
                  <c:v>2013</c:v>
                </c:pt>
                <c:pt idx="1">
                  <c:v>2014</c:v>
                </c:pt>
              </c:strCache>
            </c:strRef>
          </c:cat>
          <c:val>
            <c:numRef>
              <c:f>PVTB!$L$30:$L$32</c:f>
              <c:numCache>
                <c:formatCode>[$$-C09]#,##0</c:formatCode>
                <c:ptCount val="2"/>
                <c:pt idx="0">
                  <c:v>6432964.2799999826</c:v>
                </c:pt>
                <c:pt idx="1">
                  <c:v>21275937.389202423</c:v>
                </c:pt>
              </c:numCache>
            </c:numRef>
          </c:val>
          <c:extLst>
            <c:ext xmlns:c16="http://schemas.microsoft.com/office/drawing/2014/chart" uri="{C3380CC4-5D6E-409C-BE32-E72D297353CC}">
              <c16:uniqueId val="{00000003-4623-4C42-924D-35333194BFD7}"/>
            </c:ext>
          </c:extLst>
        </c:ser>
        <c:ser>
          <c:idx val="4"/>
          <c:order val="4"/>
          <c:tx>
            <c:strRef>
              <c:f>PVTB!$M$29</c:f>
              <c:strCache>
                <c:ptCount val="1"/>
                <c:pt idx="0">
                  <c:v>Sum of Tax</c:v>
                </c:pt>
              </c:strCache>
            </c:strRef>
          </c:tx>
          <c:spPr>
            <a:solidFill>
              <a:schemeClr val="accent4">
                <a:tint val="54000"/>
              </a:schemeClr>
            </a:solidFill>
            <a:ln>
              <a:noFill/>
            </a:ln>
            <a:effectLst/>
          </c:spPr>
          <c:invertIfNegative val="0"/>
          <c:dPt>
            <c:idx val="1"/>
            <c:invertIfNegative val="0"/>
            <c:bubble3D val="0"/>
            <c:spPr>
              <a:solidFill>
                <a:srgbClr val="B5D2EA"/>
              </a:solidFill>
              <a:ln>
                <a:noFill/>
              </a:ln>
              <a:effectLst/>
            </c:spPr>
            <c:extLst>
              <c:ext xmlns:c16="http://schemas.microsoft.com/office/drawing/2014/chart" uri="{C3380CC4-5D6E-409C-BE32-E72D297353CC}">
                <c16:uniqueId val="{00000002-F6FE-431C-99CD-A4E754605C8F}"/>
              </c:ext>
            </c:extLst>
          </c:dPt>
          <c:cat>
            <c:strRef>
              <c:f>PVTB!$H$30:$H$32</c:f>
              <c:strCache>
                <c:ptCount val="2"/>
                <c:pt idx="0">
                  <c:v>2013</c:v>
                </c:pt>
                <c:pt idx="1">
                  <c:v>2014</c:v>
                </c:pt>
              </c:strCache>
            </c:strRef>
          </c:cat>
          <c:val>
            <c:numRef>
              <c:f>PVTB!$M$30:$M$32</c:f>
              <c:numCache>
                <c:formatCode>[$$-C09]#,##0</c:formatCode>
                <c:ptCount val="2"/>
                <c:pt idx="0">
                  <c:v>1037476</c:v>
                </c:pt>
                <c:pt idx="1">
                  <c:v>3659693</c:v>
                </c:pt>
              </c:numCache>
            </c:numRef>
          </c:val>
          <c:extLst>
            <c:ext xmlns:c16="http://schemas.microsoft.com/office/drawing/2014/chart" uri="{C3380CC4-5D6E-409C-BE32-E72D297353CC}">
              <c16:uniqueId val="{00000004-4623-4C42-924D-35333194BFD7}"/>
            </c:ext>
          </c:extLst>
        </c:ser>
        <c:dLbls>
          <c:showLegendKey val="0"/>
          <c:showVal val="0"/>
          <c:showCatName val="0"/>
          <c:showSerName val="0"/>
          <c:showPercent val="0"/>
          <c:showBubbleSize val="0"/>
        </c:dLbls>
        <c:gapWidth val="150"/>
        <c:axId val="142806336"/>
        <c:axId val="142822656"/>
      </c:barChart>
      <c:catAx>
        <c:axId val="14280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22656"/>
        <c:crosses val="autoZero"/>
        <c:auto val="1"/>
        <c:lblAlgn val="ctr"/>
        <c:lblOffset val="100"/>
        <c:noMultiLvlLbl val="0"/>
      </c:catAx>
      <c:valAx>
        <c:axId val="142822656"/>
        <c:scaling>
          <c:orientation val="minMax"/>
        </c:scaling>
        <c:delete val="0"/>
        <c:axPos val="l"/>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2806336"/>
        <c:crosses val="autoZero"/>
        <c:crossBetween val="between"/>
      </c:valAx>
      <c:spPr>
        <a:noFill/>
        <a:ln>
          <a:noFill/>
        </a:ln>
        <a:effectLst/>
      </c:spPr>
    </c:plotArea>
    <c:legend>
      <c:legendPos val="r"/>
      <c:layout>
        <c:manualLayout>
          <c:xMode val="edge"/>
          <c:yMode val="edge"/>
          <c:x val="0.75608520158443693"/>
          <c:y val="0.35088393634520604"/>
          <c:w val="0.2298582968131771"/>
          <c:h val="0.433540043390940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[4B_Final Project Finance (1).xlsx]PVTB!netprofit-trend-y</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NET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pivotFmt>
      <c:pivotFmt>
        <c:idx val="4"/>
        <c:spPr>
          <a:solidFill>
            <a:srgbClr val="B5D2EA"/>
          </a:solidFill>
          <a:ln>
            <a:noFill/>
          </a:ln>
          <a:effectLst/>
        </c:spPr>
      </c:pivotFmt>
    </c:pivotFmts>
    <c:plotArea>
      <c:layout/>
      <c:barChart>
        <c:barDir val="col"/>
        <c:grouping val="clustered"/>
        <c:varyColors val="0"/>
        <c:ser>
          <c:idx val="0"/>
          <c:order val="0"/>
          <c:tx>
            <c:strRef>
              <c:f>PVTB!$I$7</c:f>
              <c:strCache>
                <c:ptCount val="1"/>
                <c:pt idx="0">
                  <c:v>Total</c:v>
                </c:pt>
              </c:strCache>
            </c:strRef>
          </c:tx>
          <c:spPr>
            <a:solidFill>
              <a:schemeClr val="accent1"/>
            </a:solidFill>
            <a:ln>
              <a:noFill/>
            </a:ln>
            <a:effectLst/>
          </c:spPr>
          <c:invertIfNegative val="0"/>
          <c:dPt>
            <c:idx val="0"/>
            <c:invertIfNegative val="0"/>
            <c:bubble3D val="0"/>
            <c:spPr>
              <a:solidFill>
                <a:srgbClr val="B5D2EA"/>
              </a:solidFill>
              <a:ln>
                <a:noFill/>
              </a:ln>
              <a:effectLst/>
            </c:spPr>
            <c:extLst>
              <c:ext xmlns:c16="http://schemas.microsoft.com/office/drawing/2014/chart" uri="{C3380CC4-5D6E-409C-BE32-E72D297353CC}">
                <c16:uniqueId val="{00000001-7557-4AB5-A8E7-FEF6C0017370}"/>
              </c:ext>
            </c:extLst>
          </c:dPt>
          <c:dPt>
            <c:idx val="2"/>
            <c:invertIfNegative val="0"/>
            <c:bubble3D val="0"/>
            <c:spPr>
              <a:solidFill>
                <a:srgbClr val="0F9ED5"/>
              </a:solidFill>
              <a:ln>
                <a:noFill/>
              </a:ln>
              <a:effectLst/>
            </c:spPr>
            <c:extLst>
              <c:ext xmlns:c16="http://schemas.microsoft.com/office/drawing/2014/chart" uri="{C3380CC4-5D6E-409C-BE32-E72D297353CC}">
                <c16:uniqueId val="{00000000-7557-4AB5-A8E7-FEF6C00173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PVTB!$H$8:$H$11</c:f>
              <c:strCache>
                <c:ptCount val="3"/>
                <c:pt idx="0">
                  <c:v>2013</c:v>
                </c:pt>
                <c:pt idx="1">
                  <c:v>2014</c:v>
                </c:pt>
                <c:pt idx="2">
                  <c:v>2015</c:v>
                </c:pt>
              </c:strCache>
            </c:strRef>
          </c:cat>
          <c:val>
            <c:numRef>
              <c:f>PVTB!$I$8:$I$11</c:f>
              <c:numCache>
                <c:formatCode>[$$-C09]#,##0</c:formatCode>
                <c:ptCount val="3"/>
                <c:pt idx="0">
                  <c:v>6432964.2799999826</c:v>
                </c:pt>
                <c:pt idx="1">
                  <c:v>21275937.389202423</c:v>
                </c:pt>
                <c:pt idx="2">
                  <c:v>16652123</c:v>
                </c:pt>
              </c:numCache>
            </c:numRef>
          </c:val>
          <c:extLst>
            <c:ext xmlns:c16="http://schemas.microsoft.com/office/drawing/2014/chart" uri="{C3380CC4-5D6E-409C-BE32-E72D297353CC}">
              <c16:uniqueId val="{00000000-4877-4833-9A5E-BC3A9A7ACB0B}"/>
            </c:ext>
          </c:extLst>
        </c:ser>
        <c:dLbls>
          <c:showLegendKey val="0"/>
          <c:showVal val="1"/>
          <c:showCatName val="0"/>
          <c:showSerName val="0"/>
          <c:showPercent val="0"/>
          <c:showBubbleSize val="0"/>
        </c:dLbls>
        <c:gapWidth val="150"/>
        <c:overlap val="-25"/>
        <c:axId val="129951071"/>
        <c:axId val="129940511"/>
      </c:barChart>
      <c:catAx>
        <c:axId val="12995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40511"/>
        <c:crosses val="autoZero"/>
        <c:auto val="1"/>
        <c:lblAlgn val="ctr"/>
        <c:lblOffset val="100"/>
        <c:noMultiLvlLbl val="0"/>
      </c:catAx>
      <c:valAx>
        <c:axId val="129940511"/>
        <c:scaling>
          <c:orientation val="minMax"/>
        </c:scaling>
        <c:delete val="1"/>
        <c:axPos val="l"/>
        <c:numFmt formatCode="[$$-C09]#,##0" sourceLinked="1"/>
        <c:majorTickMark val="none"/>
        <c:minorTickMark val="none"/>
        <c:tickLblPos val="nextTo"/>
        <c:crossAx val="12995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08"/>
              <c:pt idx="0">
                <c:v>200</c:v>
              </c:pt>
              <c:pt idx="1">
                <c:v>214</c:v>
              </c:pt>
              <c:pt idx="2">
                <c:v>218</c:v>
              </c:pt>
              <c:pt idx="3">
                <c:v>241</c:v>
              </c:pt>
              <c:pt idx="4">
                <c:v>245</c:v>
              </c:pt>
              <c:pt idx="5">
                <c:v>257</c:v>
              </c:pt>
              <c:pt idx="6">
                <c:v>259</c:v>
              </c:pt>
              <c:pt idx="7">
                <c:v>260</c:v>
              </c:pt>
              <c:pt idx="8">
                <c:v>263</c:v>
              </c:pt>
              <c:pt idx="9">
                <c:v>266</c:v>
              </c:pt>
              <c:pt idx="10">
                <c:v>267</c:v>
              </c:pt>
              <c:pt idx="11">
                <c:v>269</c:v>
              </c:pt>
              <c:pt idx="12">
                <c:v>270</c:v>
              </c:pt>
              <c:pt idx="13">
                <c:v>274</c:v>
              </c:pt>
              <c:pt idx="14">
                <c:v>278</c:v>
              </c:pt>
              <c:pt idx="15">
                <c:v>280</c:v>
              </c:pt>
              <c:pt idx="16">
                <c:v>292</c:v>
              </c:pt>
              <c:pt idx="17">
                <c:v>293</c:v>
              </c:pt>
              <c:pt idx="18">
                <c:v>306</c:v>
              </c:pt>
              <c:pt idx="19">
                <c:v>321</c:v>
              </c:pt>
              <c:pt idx="20">
                <c:v>322</c:v>
              </c:pt>
              <c:pt idx="21">
                <c:v>330</c:v>
              </c:pt>
              <c:pt idx="22">
                <c:v>334</c:v>
              </c:pt>
              <c:pt idx="23">
                <c:v>341</c:v>
              </c:pt>
              <c:pt idx="24">
                <c:v>344</c:v>
              </c:pt>
              <c:pt idx="25">
                <c:v>345</c:v>
              </c:pt>
              <c:pt idx="26">
                <c:v>349</c:v>
              </c:pt>
              <c:pt idx="27">
                <c:v>357</c:v>
              </c:pt>
              <c:pt idx="28">
                <c:v>360</c:v>
              </c:pt>
              <c:pt idx="29">
                <c:v>362</c:v>
              </c:pt>
              <c:pt idx="30">
                <c:v>367</c:v>
              </c:pt>
              <c:pt idx="31">
                <c:v>380</c:v>
              </c:pt>
              <c:pt idx="32">
                <c:v>381</c:v>
              </c:pt>
              <c:pt idx="33">
                <c:v>384</c:v>
              </c:pt>
              <c:pt idx="34">
                <c:v>386</c:v>
              </c:pt>
              <c:pt idx="35">
                <c:v>388</c:v>
              </c:pt>
              <c:pt idx="36">
                <c:v>410</c:v>
              </c:pt>
              <c:pt idx="37">
                <c:v>422</c:v>
              </c:pt>
              <c:pt idx="38">
                <c:v>432</c:v>
              </c:pt>
              <c:pt idx="39">
                <c:v>436</c:v>
              </c:pt>
              <c:pt idx="40">
                <c:v>442</c:v>
              </c:pt>
              <c:pt idx="41">
                <c:v>448</c:v>
              </c:pt>
              <c:pt idx="42">
                <c:v>472</c:v>
              </c:pt>
              <c:pt idx="43">
                <c:v>488</c:v>
              </c:pt>
              <c:pt idx="44">
                <c:v>490</c:v>
              </c:pt>
              <c:pt idx="45">
                <c:v>492</c:v>
              </c:pt>
              <c:pt idx="46">
                <c:v>494</c:v>
              </c:pt>
              <c:pt idx="47">
                <c:v>500</c:v>
              </c:pt>
              <c:pt idx="48">
                <c:v>510</c:v>
              </c:pt>
              <c:pt idx="49">
                <c:v>521</c:v>
              </c:pt>
              <c:pt idx="50">
                <c:v>544</c:v>
              </c:pt>
              <c:pt idx="51">
                <c:v>546</c:v>
              </c:pt>
              <c:pt idx="52">
                <c:v>547</c:v>
              </c:pt>
              <c:pt idx="53">
                <c:v>549</c:v>
              </c:pt>
              <c:pt idx="54">
                <c:v>552</c:v>
              </c:pt>
              <c:pt idx="55">
                <c:v>554</c:v>
              </c:pt>
              <c:pt idx="56">
                <c:v>555</c:v>
              </c:pt>
              <c:pt idx="57">
                <c:v>562</c:v>
              </c:pt>
              <c:pt idx="58">
                <c:v>567</c:v>
              </c:pt>
              <c:pt idx="59">
                <c:v>570</c:v>
              </c:pt>
              <c:pt idx="60">
                <c:v>571</c:v>
              </c:pt>
              <c:pt idx="61">
                <c:v>574</c:v>
              </c:pt>
              <c:pt idx="62">
                <c:v>579</c:v>
              </c:pt>
              <c:pt idx="63">
                <c:v>588</c:v>
              </c:pt>
              <c:pt idx="64">
                <c:v>591</c:v>
              </c:pt>
              <c:pt idx="65">
                <c:v>598</c:v>
              </c:pt>
              <c:pt idx="66">
                <c:v>602</c:v>
              </c:pt>
              <c:pt idx="67">
                <c:v>604</c:v>
              </c:pt>
              <c:pt idx="68">
                <c:v>606</c:v>
              </c:pt>
              <c:pt idx="69">
                <c:v>609</c:v>
              </c:pt>
              <c:pt idx="70">
                <c:v>615</c:v>
              </c:pt>
              <c:pt idx="71">
                <c:v>623</c:v>
              </c:pt>
              <c:pt idx="72">
                <c:v>635</c:v>
              </c:pt>
              <c:pt idx="73">
                <c:v>639</c:v>
              </c:pt>
              <c:pt idx="74">
                <c:v>641</c:v>
              </c:pt>
              <c:pt idx="75">
                <c:v>645</c:v>
              </c:pt>
              <c:pt idx="76">
                <c:v>655</c:v>
              </c:pt>
              <c:pt idx="77">
                <c:v>660</c:v>
              </c:pt>
              <c:pt idx="78">
                <c:v>662</c:v>
              </c:pt>
              <c:pt idx="79">
                <c:v>663</c:v>
              </c:pt>
              <c:pt idx="80">
                <c:v>671</c:v>
              </c:pt>
              <c:pt idx="81">
                <c:v>677</c:v>
              </c:pt>
              <c:pt idx="82">
                <c:v>678</c:v>
              </c:pt>
              <c:pt idx="83">
                <c:v>681</c:v>
              </c:pt>
              <c:pt idx="84">
                <c:v>689</c:v>
              </c:pt>
              <c:pt idx="85">
                <c:v>690</c:v>
              </c:pt>
              <c:pt idx="86">
                <c:v>700</c:v>
              </c:pt>
              <c:pt idx="87">
                <c:v>704</c:v>
              </c:pt>
              <c:pt idx="88">
                <c:v>707</c:v>
              </c:pt>
              <c:pt idx="89">
                <c:v>708</c:v>
              </c:pt>
              <c:pt idx="90">
                <c:v>711</c:v>
              </c:pt>
              <c:pt idx="91">
                <c:v>720</c:v>
              </c:pt>
              <c:pt idx="92">
                <c:v>723</c:v>
              </c:pt>
              <c:pt idx="93">
                <c:v>727</c:v>
              </c:pt>
              <c:pt idx="94">
                <c:v>736</c:v>
              </c:pt>
              <c:pt idx="95">
                <c:v>742</c:v>
              </c:pt>
              <c:pt idx="96">
                <c:v>747</c:v>
              </c:pt>
              <c:pt idx="97">
                <c:v>766</c:v>
              </c:pt>
              <c:pt idx="98">
                <c:v>787</c:v>
              </c:pt>
              <c:pt idx="99">
                <c:v>788</c:v>
              </c:pt>
              <c:pt idx="100">
                <c:v>790</c:v>
              </c:pt>
              <c:pt idx="101">
                <c:v>792</c:v>
              </c:pt>
              <c:pt idx="102">
                <c:v>795</c:v>
              </c:pt>
              <c:pt idx="103">
                <c:v>801</c:v>
              </c:pt>
              <c:pt idx="104">
                <c:v>807</c:v>
              </c:pt>
              <c:pt idx="105">
                <c:v>808</c:v>
              </c:pt>
              <c:pt idx="106">
                <c:v>809</c:v>
              </c:pt>
              <c:pt idx="107">
                <c:v>819</c:v>
              </c:pt>
              <c:pt idx="108">
                <c:v>831</c:v>
              </c:pt>
              <c:pt idx="109">
                <c:v>853</c:v>
              </c:pt>
              <c:pt idx="110">
                <c:v>861</c:v>
              </c:pt>
              <c:pt idx="111">
                <c:v>865</c:v>
              </c:pt>
              <c:pt idx="112">
                <c:v>866</c:v>
              </c:pt>
              <c:pt idx="113">
                <c:v>873</c:v>
              </c:pt>
              <c:pt idx="114">
                <c:v>877</c:v>
              </c:pt>
              <c:pt idx="115">
                <c:v>880</c:v>
              </c:pt>
              <c:pt idx="116">
                <c:v>883</c:v>
              </c:pt>
              <c:pt idx="117">
                <c:v>886</c:v>
              </c:pt>
              <c:pt idx="118">
                <c:v>887</c:v>
              </c:pt>
              <c:pt idx="119">
                <c:v>888</c:v>
              </c:pt>
              <c:pt idx="120">
                <c:v>905</c:v>
              </c:pt>
              <c:pt idx="121">
                <c:v>908</c:v>
              </c:pt>
              <c:pt idx="122">
                <c:v>912</c:v>
              </c:pt>
              <c:pt idx="123">
                <c:v>914</c:v>
              </c:pt>
              <c:pt idx="124">
                <c:v>918</c:v>
              </c:pt>
              <c:pt idx="125">
                <c:v>921</c:v>
              </c:pt>
              <c:pt idx="126">
                <c:v>923</c:v>
              </c:pt>
              <c:pt idx="127">
                <c:v>941</c:v>
              </c:pt>
              <c:pt idx="128">
                <c:v>943</c:v>
              </c:pt>
              <c:pt idx="129">
                <c:v>947</c:v>
              </c:pt>
              <c:pt idx="130">
                <c:v>952</c:v>
              </c:pt>
              <c:pt idx="131">
                <c:v>958</c:v>
              </c:pt>
              <c:pt idx="132">
                <c:v>959</c:v>
              </c:pt>
              <c:pt idx="133">
                <c:v>970</c:v>
              </c:pt>
              <c:pt idx="134">
                <c:v>973</c:v>
              </c:pt>
              <c:pt idx="135">
                <c:v>974</c:v>
              </c:pt>
              <c:pt idx="136">
                <c:v>980</c:v>
              </c:pt>
              <c:pt idx="137">
                <c:v>982</c:v>
              </c:pt>
              <c:pt idx="138">
                <c:v>986</c:v>
              </c:pt>
              <c:pt idx="139">
                <c:v>991</c:v>
              </c:pt>
              <c:pt idx="140">
                <c:v>994</c:v>
              </c:pt>
              <c:pt idx="141">
                <c:v>1001</c:v>
              </c:pt>
              <c:pt idx="142">
                <c:v>1005</c:v>
              </c:pt>
              <c:pt idx="143">
                <c:v>1006</c:v>
              </c:pt>
              <c:pt idx="144">
                <c:v>1010</c:v>
              </c:pt>
              <c:pt idx="145">
                <c:v>1013</c:v>
              </c:pt>
              <c:pt idx="146">
                <c:v>1016</c:v>
              </c:pt>
              <c:pt idx="147">
                <c:v>1023</c:v>
              </c:pt>
              <c:pt idx="148">
                <c:v>1030</c:v>
              </c:pt>
              <c:pt idx="149">
                <c:v>1031</c:v>
              </c:pt>
              <c:pt idx="150">
                <c:v>1033</c:v>
              </c:pt>
              <c:pt idx="151">
                <c:v>1038</c:v>
              </c:pt>
              <c:pt idx="152">
                <c:v>1055</c:v>
              </c:pt>
              <c:pt idx="153">
                <c:v>1056</c:v>
              </c:pt>
              <c:pt idx="154">
                <c:v>1074</c:v>
              </c:pt>
              <c:pt idx="155">
                <c:v>1084</c:v>
              </c:pt>
              <c:pt idx="156">
                <c:v>1085</c:v>
              </c:pt>
              <c:pt idx="157">
                <c:v>1094</c:v>
              </c:pt>
              <c:pt idx="158">
                <c:v>1095</c:v>
              </c:pt>
              <c:pt idx="159">
                <c:v>1100</c:v>
              </c:pt>
              <c:pt idx="160">
                <c:v>1101</c:v>
              </c:pt>
              <c:pt idx="161">
                <c:v>1114</c:v>
              </c:pt>
              <c:pt idx="162">
                <c:v>1116</c:v>
              </c:pt>
              <c:pt idx="163">
                <c:v>1117</c:v>
              </c:pt>
              <c:pt idx="164">
                <c:v>1118</c:v>
              </c:pt>
              <c:pt idx="165">
                <c:v>1122</c:v>
              </c:pt>
              <c:pt idx="166">
                <c:v>1123</c:v>
              </c:pt>
              <c:pt idx="167">
                <c:v>1135</c:v>
              </c:pt>
              <c:pt idx="168">
                <c:v>1138</c:v>
              </c:pt>
              <c:pt idx="169">
                <c:v>1142</c:v>
              </c:pt>
              <c:pt idx="170">
                <c:v>1143</c:v>
              </c:pt>
              <c:pt idx="171">
                <c:v>1153</c:v>
              </c:pt>
              <c:pt idx="172">
                <c:v>1158</c:v>
              </c:pt>
              <c:pt idx="173">
                <c:v>1159</c:v>
              </c:pt>
              <c:pt idx="174">
                <c:v>1174</c:v>
              </c:pt>
              <c:pt idx="175">
                <c:v>1175</c:v>
              </c:pt>
              <c:pt idx="176">
                <c:v>1177</c:v>
              </c:pt>
              <c:pt idx="177">
                <c:v>1186</c:v>
              </c:pt>
              <c:pt idx="178">
                <c:v>1190</c:v>
              </c:pt>
              <c:pt idx="179">
                <c:v>1197</c:v>
              </c:pt>
              <c:pt idx="180">
                <c:v>1198</c:v>
              </c:pt>
              <c:pt idx="181">
                <c:v>1199</c:v>
              </c:pt>
              <c:pt idx="182">
                <c:v>1210</c:v>
              </c:pt>
              <c:pt idx="183">
                <c:v>1221</c:v>
              </c:pt>
              <c:pt idx="184">
                <c:v>1227</c:v>
              </c:pt>
              <c:pt idx="185">
                <c:v>1228</c:v>
              </c:pt>
              <c:pt idx="186">
                <c:v>1233</c:v>
              </c:pt>
              <c:pt idx="187">
                <c:v>1236</c:v>
              </c:pt>
              <c:pt idx="188">
                <c:v>1249</c:v>
              </c:pt>
              <c:pt idx="189">
                <c:v>1250</c:v>
              </c:pt>
              <c:pt idx="190">
                <c:v>1259</c:v>
              </c:pt>
              <c:pt idx="191">
                <c:v>1262</c:v>
              </c:pt>
              <c:pt idx="192">
                <c:v>1265</c:v>
              </c:pt>
              <c:pt idx="193">
                <c:v>1269</c:v>
              </c:pt>
              <c:pt idx="194">
                <c:v>1281</c:v>
              </c:pt>
              <c:pt idx="195">
                <c:v>1282</c:v>
              </c:pt>
              <c:pt idx="196">
                <c:v>1283</c:v>
              </c:pt>
              <c:pt idx="197">
                <c:v>1287</c:v>
              </c:pt>
              <c:pt idx="198">
                <c:v>1295</c:v>
              </c:pt>
              <c:pt idx="199">
                <c:v>1298</c:v>
              </c:pt>
              <c:pt idx="200">
                <c:v>1303</c:v>
              </c:pt>
              <c:pt idx="201">
                <c:v>1307</c:v>
              </c:pt>
              <c:pt idx="202">
                <c:v>1321</c:v>
              </c:pt>
              <c:pt idx="203">
                <c:v>1324</c:v>
              </c:pt>
              <c:pt idx="204">
                <c:v>1326</c:v>
              </c:pt>
              <c:pt idx="205">
                <c:v>1333</c:v>
              </c:pt>
              <c:pt idx="206">
                <c:v>1350</c:v>
              </c:pt>
              <c:pt idx="207">
                <c:v>1351</c:v>
              </c:pt>
              <c:pt idx="208">
                <c:v>1359</c:v>
              </c:pt>
              <c:pt idx="209">
                <c:v>1362</c:v>
              </c:pt>
              <c:pt idx="210">
                <c:v>1366</c:v>
              </c:pt>
              <c:pt idx="211">
                <c:v>1368</c:v>
              </c:pt>
              <c:pt idx="212">
                <c:v>1369</c:v>
              </c:pt>
              <c:pt idx="213">
                <c:v>1372</c:v>
              </c:pt>
              <c:pt idx="214">
                <c:v>1375</c:v>
              </c:pt>
              <c:pt idx="215">
                <c:v>1384</c:v>
              </c:pt>
              <c:pt idx="216">
                <c:v>1389</c:v>
              </c:pt>
              <c:pt idx="217">
                <c:v>1393</c:v>
              </c:pt>
              <c:pt idx="218">
                <c:v>1395</c:v>
              </c:pt>
              <c:pt idx="219">
                <c:v>1397</c:v>
              </c:pt>
              <c:pt idx="220">
                <c:v>1403</c:v>
              </c:pt>
              <c:pt idx="221">
                <c:v>1404</c:v>
              </c:pt>
              <c:pt idx="222">
                <c:v>1414</c:v>
              </c:pt>
              <c:pt idx="223">
                <c:v>1421</c:v>
              </c:pt>
              <c:pt idx="224">
                <c:v>1433</c:v>
              </c:pt>
              <c:pt idx="225">
                <c:v>1438</c:v>
              </c:pt>
              <c:pt idx="226">
                <c:v>1445</c:v>
              </c:pt>
              <c:pt idx="227">
                <c:v>1460</c:v>
              </c:pt>
              <c:pt idx="228">
                <c:v>1465</c:v>
              </c:pt>
              <c:pt idx="229">
                <c:v>1482</c:v>
              </c:pt>
              <c:pt idx="230">
                <c:v>1491</c:v>
              </c:pt>
              <c:pt idx="231">
                <c:v>1493</c:v>
              </c:pt>
              <c:pt idx="232">
                <c:v>1496</c:v>
              </c:pt>
              <c:pt idx="233">
                <c:v>1498</c:v>
              </c:pt>
              <c:pt idx="234">
                <c:v>1513</c:v>
              </c:pt>
              <c:pt idx="235">
                <c:v>1514</c:v>
              </c:pt>
              <c:pt idx="236">
                <c:v>1520</c:v>
              </c:pt>
              <c:pt idx="237">
                <c:v>1527</c:v>
              </c:pt>
              <c:pt idx="238">
                <c:v>1530</c:v>
              </c:pt>
              <c:pt idx="239">
                <c:v>1531</c:v>
              </c:pt>
              <c:pt idx="240">
                <c:v>1535</c:v>
              </c:pt>
              <c:pt idx="241">
                <c:v>1540</c:v>
              </c:pt>
              <c:pt idx="242">
                <c:v>1545</c:v>
              </c:pt>
              <c:pt idx="243">
                <c:v>1560</c:v>
              </c:pt>
              <c:pt idx="244">
                <c:v>1562</c:v>
              </c:pt>
              <c:pt idx="245">
                <c:v>1563</c:v>
              </c:pt>
              <c:pt idx="246">
                <c:v>1565</c:v>
              </c:pt>
              <c:pt idx="247">
                <c:v>1566</c:v>
              </c:pt>
              <c:pt idx="248">
                <c:v>1570</c:v>
              </c:pt>
              <c:pt idx="249">
                <c:v>1575</c:v>
              </c:pt>
              <c:pt idx="250">
                <c:v>1579</c:v>
              </c:pt>
              <c:pt idx="251">
                <c:v>1580</c:v>
              </c:pt>
              <c:pt idx="252">
                <c:v>1582</c:v>
              </c:pt>
              <c:pt idx="253">
                <c:v>1583</c:v>
              </c:pt>
              <c:pt idx="254">
                <c:v>1594</c:v>
              </c:pt>
              <c:pt idx="255">
                <c:v>1596</c:v>
              </c:pt>
              <c:pt idx="256">
                <c:v>1598</c:v>
              </c:pt>
              <c:pt idx="257">
                <c:v>1607</c:v>
              </c:pt>
              <c:pt idx="258">
                <c:v>1611</c:v>
              </c:pt>
              <c:pt idx="259">
                <c:v>1614</c:v>
              </c:pt>
              <c:pt idx="260">
                <c:v>1618</c:v>
              </c:pt>
              <c:pt idx="261">
                <c:v>1630</c:v>
              </c:pt>
              <c:pt idx="262">
                <c:v>1642</c:v>
              </c:pt>
              <c:pt idx="263">
                <c:v>1645</c:v>
              </c:pt>
              <c:pt idx="264">
                <c:v>1659</c:v>
              </c:pt>
              <c:pt idx="265">
                <c:v>1660</c:v>
              </c:pt>
              <c:pt idx="266">
                <c:v>1666</c:v>
              </c:pt>
              <c:pt idx="267">
                <c:v>1679</c:v>
              </c:pt>
              <c:pt idx="268">
                <c:v>1683</c:v>
              </c:pt>
              <c:pt idx="269">
                <c:v>1686</c:v>
              </c:pt>
              <c:pt idx="270">
                <c:v>1694</c:v>
              </c:pt>
              <c:pt idx="271">
                <c:v>1702</c:v>
              </c:pt>
              <c:pt idx="272">
                <c:v>1706</c:v>
              </c:pt>
              <c:pt idx="273">
                <c:v>1715</c:v>
              </c:pt>
              <c:pt idx="274">
                <c:v>1725</c:v>
              </c:pt>
              <c:pt idx="275">
                <c:v>1727</c:v>
              </c:pt>
              <c:pt idx="276">
                <c:v>1728</c:v>
              </c:pt>
              <c:pt idx="277">
                <c:v>1731</c:v>
              </c:pt>
              <c:pt idx="278">
                <c:v>1734</c:v>
              </c:pt>
              <c:pt idx="279">
                <c:v>1738</c:v>
              </c:pt>
              <c:pt idx="280">
                <c:v>1743</c:v>
              </c:pt>
              <c:pt idx="281">
                <c:v>1744</c:v>
              </c:pt>
              <c:pt idx="282">
                <c:v>1757</c:v>
              </c:pt>
              <c:pt idx="283">
                <c:v>1760</c:v>
              </c:pt>
              <c:pt idx="284">
                <c:v>1761</c:v>
              </c:pt>
              <c:pt idx="285">
                <c:v>1767</c:v>
              </c:pt>
              <c:pt idx="286">
                <c:v>1770</c:v>
              </c:pt>
              <c:pt idx="287">
                <c:v>1773</c:v>
              </c:pt>
              <c:pt idx="288">
                <c:v>1774</c:v>
              </c:pt>
              <c:pt idx="289">
                <c:v>1775</c:v>
              </c:pt>
              <c:pt idx="290">
                <c:v>1778</c:v>
              </c:pt>
              <c:pt idx="291">
                <c:v>1785</c:v>
              </c:pt>
              <c:pt idx="292">
                <c:v>1790</c:v>
              </c:pt>
              <c:pt idx="293">
                <c:v>1797</c:v>
              </c:pt>
              <c:pt idx="294">
                <c:v>1802</c:v>
              </c:pt>
              <c:pt idx="295">
                <c:v>1804</c:v>
              </c:pt>
              <c:pt idx="296">
                <c:v>1806</c:v>
              </c:pt>
              <c:pt idx="297">
                <c:v>1808</c:v>
              </c:pt>
              <c:pt idx="298">
                <c:v>1817</c:v>
              </c:pt>
              <c:pt idx="299">
                <c:v>1823</c:v>
              </c:pt>
              <c:pt idx="300">
                <c:v>1830</c:v>
              </c:pt>
              <c:pt idx="301">
                <c:v>1834</c:v>
              </c:pt>
              <c:pt idx="302">
                <c:v>1857</c:v>
              </c:pt>
              <c:pt idx="303">
                <c:v>1858</c:v>
              </c:pt>
              <c:pt idx="304">
                <c:v>1859</c:v>
              </c:pt>
              <c:pt idx="305">
                <c:v>1865</c:v>
              </c:pt>
              <c:pt idx="306">
                <c:v>1867</c:v>
              </c:pt>
              <c:pt idx="307">
                <c:v>1870</c:v>
              </c:pt>
              <c:pt idx="308">
                <c:v>1874</c:v>
              </c:pt>
              <c:pt idx="309">
                <c:v>1884</c:v>
              </c:pt>
              <c:pt idx="310">
                <c:v>1899</c:v>
              </c:pt>
              <c:pt idx="311">
                <c:v>1901</c:v>
              </c:pt>
              <c:pt idx="312">
                <c:v>1907</c:v>
              </c:pt>
              <c:pt idx="313">
                <c:v>1916</c:v>
              </c:pt>
              <c:pt idx="314">
                <c:v>1922</c:v>
              </c:pt>
              <c:pt idx="315">
                <c:v>1925</c:v>
              </c:pt>
              <c:pt idx="316">
                <c:v>1934</c:v>
              </c:pt>
              <c:pt idx="317">
                <c:v>1937</c:v>
              </c:pt>
              <c:pt idx="318">
                <c:v>1940</c:v>
              </c:pt>
              <c:pt idx="319">
                <c:v>1945</c:v>
              </c:pt>
              <c:pt idx="320">
                <c:v>1946</c:v>
              </c:pt>
              <c:pt idx="321">
                <c:v>1947</c:v>
              </c:pt>
              <c:pt idx="322">
                <c:v>1953</c:v>
              </c:pt>
              <c:pt idx="323">
                <c:v>1954</c:v>
              </c:pt>
              <c:pt idx="324">
                <c:v>1956</c:v>
              </c:pt>
              <c:pt idx="325">
                <c:v>1958</c:v>
              </c:pt>
              <c:pt idx="326">
                <c:v>1967</c:v>
              </c:pt>
              <c:pt idx="327">
                <c:v>1976</c:v>
              </c:pt>
              <c:pt idx="328">
                <c:v>1984</c:v>
              </c:pt>
              <c:pt idx="329">
                <c:v>1987</c:v>
              </c:pt>
              <c:pt idx="330">
                <c:v>1989</c:v>
              </c:pt>
              <c:pt idx="331">
                <c:v>2001</c:v>
              </c:pt>
              <c:pt idx="332">
                <c:v>2007</c:v>
              </c:pt>
              <c:pt idx="333">
                <c:v>2009</c:v>
              </c:pt>
              <c:pt idx="334">
                <c:v>2013</c:v>
              </c:pt>
              <c:pt idx="335">
                <c:v>2015</c:v>
              </c:pt>
              <c:pt idx="336">
                <c:v>2021</c:v>
              </c:pt>
              <c:pt idx="337">
                <c:v>2030</c:v>
              </c:pt>
              <c:pt idx="338">
                <c:v>2031</c:v>
              </c:pt>
              <c:pt idx="339">
                <c:v>2039</c:v>
              </c:pt>
              <c:pt idx="340">
                <c:v>2071</c:v>
              </c:pt>
              <c:pt idx="341">
                <c:v>2072</c:v>
              </c:pt>
              <c:pt idx="342">
                <c:v>2074</c:v>
              </c:pt>
              <c:pt idx="343">
                <c:v>2076</c:v>
              </c:pt>
              <c:pt idx="344">
                <c:v>2087</c:v>
              </c:pt>
              <c:pt idx="345">
                <c:v>2092</c:v>
              </c:pt>
              <c:pt idx="346">
                <c:v>2101</c:v>
              </c:pt>
              <c:pt idx="347">
                <c:v>2104</c:v>
              </c:pt>
              <c:pt idx="348">
                <c:v>2109</c:v>
              </c:pt>
              <c:pt idx="349">
                <c:v>2110</c:v>
              </c:pt>
              <c:pt idx="350">
                <c:v>2116</c:v>
              </c:pt>
              <c:pt idx="351">
                <c:v>2125</c:v>
              </c:pt>
              <c:pt idx="352">
                <c:v>2134</c:v>
              </c:pt>
              <c:pt idx="353">
                <c:v>2136</c:v>
              </c:pt>
              <c:pt idx="354">
                <c:v>2141</c:v>
              </c:pt>
              <c:pt idx="355">
                <c:v>2145</c:v>
              </c:pt>
              <c:pt idx="356">
                <c:v>2146</c:v>
              </c:pt>
              <c:pt idx="357">
                <c:v>2150</c:v>
              </c:pt>
              <c:pt idx="358">
                <c:v>2151</c:v>
              </c:pt>
              <c:pt idx="359">
                <c:v>2152</c:v>
              </c:pt>
              <c:pt idx="360">
                <c:v>2155</c:v>
              </c:pt>
              <c:pt idx="361">
                <c:v>2156</c:v>
              </c:pt>
              <c:pt idx="362">
                <c:v>2157</c:v>
              </c:pt>
              <c:pt idx="363">
                <c:v>2161</c:v>
              </c:pt>
              <c:pt idx="364">
                <c:v>2167</c:v>
              </c:pt>
              <c:pt idx="365">
                <c:v>2177</c:v>
              </c:pt>
              <c:pt idx="366">
                <c:v>2178</c:v>
              </c:pt>
              <c:pt idx="367">
                <c:v>2181</c:v>
              </c:pt>
              <c:pt idx="368">
                <c:v>2198</c:v>
              </c:pt>
              <c:pt idx="369">
                <c:v>2214</c:v>
              </c:pt>
              <c:pt idx="370">
                <c:v>2215</c:v>
              </c:pt>
              <c:pt idx="371">
                <c:v>2222</c:v>
              </c:pt>
              <c:pt idx="372">
                <c:v>2227</c:v>
              </c:pt>
              <c:pt idx="373">
                <c:v>2234</c:v>
              </c:pt>
              <c:pt idx="374">
                <c:v>2240</c:v>
              </c:pt>
              <c:pt idx="375">
                <c:v>2255</c:v>
              </c:pt>
              <c:pt idx="376">
                <c:v>2261</c:v>
              </c:pt>
              <c:pt idx="377">
                <c:v>2276</c:v>
              </c:pt>
              <c:pt idx="378">
                <c:v>2294</c:v>
              </c:pt>
              <c:pt idx="379">
                <c:v>2296</c:v>
              </c:pt>
              <c:pt idx="380">
                <c:v>2297</c:v>
              </c:pt>
              <c:pt idx="381">
                <c:v>2299</c:v>
              </c:pt>
              <c:pt idx="382">
                <c:v>2300</c:v>
              </c:pt>
              <c:pt idx="383">
                <c:v>2301</c:v>
              </c:pt>
              <c:pt idx="384">
                <c:v>2313</c:v>
              </c:pt>
              <c:pt idx="385">
                <c:v>2321</c:v>
              </c:pt>
              <c:pt idx="386">
                <c:v>2327</c:v>
              </c:pt>
              <c:pt idx="387">
                <c:v>2328</c:v>
              </c:pt>
              <c:pt idx="388">
                <c:v>2338</c:v>
              </c:pt>
              <c:pt idx="389">
                <c:v>2340</c:v>
              </c:pt>
              <c:pt idx="390">
                <c:v>2342</c:v>
              </c:pt>
              <c:pt idx="391">
                <c:v>2349</c:v>
              </c:pt>
              <c:pt idx="392">
                <c:v>2363</c:v>
              </c:pt>
              <c:pt idx="393">
                <c:v>2385</c:v>
              </c:pt>
              <c:pt idx="394">
                <c:v>2387</c:v>
              </c:pt>
              <c:pt idx="395">
                <c:v>2394</c:v>
              </c:pt>
              <c:pt idx="396">
                <c:v>2409</c:v>
              </c:pt>
              <c:pt idx="397">
                <c:v>2416</c:v>
              </c:pt>
              <c:pt idx="398">
                <c:v>2417</c:v>
              </c:pt>
              <c:pt idx="399">
                <c:v>2420</c:v>
              </c:pt>
              <c:pt idx="400">
                <c:v>2425</c:v>
              </c:pt>
              <c:pt idx="401">
                <c:v>2428</c:v>
              </c:pt>
              <c:pt idx="402">
                <c:v>2431</c:v>
              </c:pt>
              <c:pt idx="403">
                <c:v>2434</c:v>
              </c:pt>
              <c:pt idx="404">
                <c:v>2436</c:v>
              </c:pt>
              <c:pt idx="405">
                <c:v>2438</c:v>
              </c:pt>
              <c:pt idx="406">
                <c:v>2441</c:v>
              </c:pt>
              <c:pt idx="407">
                <c:v>2460</c:v>
              </c:pt>
              <c:pt idx="408">
                <c:v>2470</c:v>
              </c:pt>
              <c:pt idx="409">
                <c:v>2472</c:v>
              </c:pt>
              <c:pt idx="410">
                <c:v>2475</c:v>
              </c:pt>
              <c:pt idx="411">
                <c:v>2479</c:v>
              </c:pt>
              <c:pt idx="412">
                <c:v>2487</c:v>
              </c:pt>
              <c:pt idx="413">
                <c:v>2498</c:v>
              </c:pt>
              <c:pt idx="414">
                <c:v>2500</c:v>
              </c:pt>
              <c:pt idx="415">
                <c:v>2501</c:v>
              </c:pt>
              <c:pt idx="416">
                <c:v>2518</c:v>
              </c:pt>
              <c:pt idx="417">
                <c:v>2521</c:v>
              </c:pt>
              <c:pt idx="418">
                <c:v>2529</c:v>
              </c:pt>
              <c:pt idx="419">
                <c:v>2532</c:v>
              </c:pt>
              <c:pt idx="420">
                <c:v>2535</c:v>
              </c:pt>
              <c:pt idx="421">
                <c:v>2536</c:v>
              </c:pt>
              <c:pt idx="422">
                <c:v>2541</c:v>
              </c:pt>
              <c:pt idx="423">
                <c:v>2548</c:v>
              </c:pt>
              <c:pt idx="424">
                <c:v>2559</c:v>
              </c:pt>
              <c:pt idx="425">
                <c:v>2565</c:v>
              </c:pt>
              <c:pt idx="426">
                <c:v>2567</c:v>
              </c:pt>
              <c:pt idx="427">
                <c:v>2574</c:v>
              </c:pt>
              <c:pt idx="428">
                <c:v>2579</c:v>
              </c:pt>
              <c:pt idx="429">
                <c:v>2580</c:v>
              </c:pt>
              <c:pt idx="430">
                <c:v>2605</c:v>
              </c:pt>
              <c:pt idx="431">
                <c:v>2620</c:v>
              </c:pt>
              <c:pt idx="432">
                <c:v>2628</c:v>
              </c:pt>
              <c:pt idx="433">
                <c:v>2629</c:v>
              </c:pt>
              <c:pt idx="434">
                <c:v>2632</c:v>
              </c:pt>
              <c:pt idx="435">
                <c:v>2641</c:v>
              </c:pt>
              <c:pt idx="436">
                <c:v>2646</c:v>
              </c:pt>
              <c:pt idx="437">
                <c:v>2659</c:v>
              </c:pt>
              <c:pt idx="438">
                <c:v>2661</c:v>
              </c:pt>
              <c:pt idx="439">
                <c:v>2663</c:v>
              </c:pt>
              <c:pt idx="440">
                <c:v>2665</c:v>
              </c:pt>
              <c:pt idx="441">
                <c:v>2671</c:v>
              </c:pt>
              <c:pt idx="442">
                <c:v>2682</c:v>
              </c:pt>
              <c:pt idx="443">
                <c:v>2689</c:v>
              </c:pt>
              <c:pt idx="444">
                <c:v>2696</c:v>
              </c:pt>
              <c:pt idx="445">
                <c:v>2706</c:v>
              </c:pt>
              <c:pt idx="446">
                <c:v>2708</c:v>
              </c:pt>
              <c:pt idx="447">
                <c:v>2723</c:v>
              </c:pt>
              <c:pt idx="448">
                <c:v>2729</c:v>
              </c:pt>
              <c:pt idx="449">
                <c:v>2734</c:v>
              </c:pt>
              <c:pt idx="450">
                <c:v>2747</c:v>
              </c:pt>
              <c:pt idx="451">
                <c:v>2750</c:v>
              </c:pt>
              <c:pt idx="452">
                <c:v>2755</c:v>
              </c:pt>
              <c:pt idx="453">
                <c:v>2761</c:v>
              </c:pt>
              <c:pt idx="454">
                <c:v>2763</c:v>
              </c:pt>
              <c:pt idx="455">
                <c:v>2767</c:v>
              </c:pt>
              <c:pt idx="456">
                <c:v>2791</c:v>
              </c:pt>
              <c:pt idx="457">
                <c:v>2797</c:v>
              </c:pt>
              <c:pt idx="458">
                <c:v>2805</c:v>
              </c:pt>
              <c:pt idx="459">
                <c:v>2807</c:v>
              </c:pt>
              <c:pt idx="460">
                <c:v>2811</c:v>
              </c:pt>
              <c:pt idx="461">
                <c:v>2821</c:v>
              </c:pt>
              <c:pt idx="462">
                <c:v>2826</c:v>
              </c:pt>
              <c:pt idx="463">
                <c:v>2832</c:v>
              </c:pt>
              <c:pt idx="464">
                <c:v>2838</c:v>
              </c:pt>
              <c:pt idx="465">
                <c:v>2844</c:v>
              </c:pt>
              <c:pt idx="466">
                <c:v>2851</c:v>
              </c:pt>
              <c:pt idx="467">
                <c:v>2852</c:v>
              </c:pt>
              <c:pt idx="468">
                <c:v>2861</c:v>
              </c:pt>
              <c:pt idx="469">
                <c:v>2876</c:v>
              </c:pt>
              <c:pt idx="470">
                <c:v>2877</c:v>
              </c:pt>
              <c:pt idx="471">
                <c:v>2903</c:v>
              </c:pt>
              <c:pt idx="472">
                <c:v>2905</c:v>
              </c:pt>
              <c:pt idx="473">
                <c:v>2907</c:v>
              </c:pt>
              <c:pt idx="474">
                <c:v>2914</c:v>
              </c:pt>
              <c:pt idx="475">
                <c:v>2918</c:v>
              </c:pt>
              <c:pt idx="476">
                <c:v>2931</c:v>
              </c:pt>
              <c:pt idx="477">
                <c:v>2935</c:v>
              </c:pt>
              <c:pt idx="478">
                <c:v>2954</c:v>
              </c:pt>
              <c:pt idx="479">
                <c:v>2966</c:v>
              </c:pt>
              <c:pt idx="480">
                <c:v>2988</c:v>
              </c:pt>
              <c:pt idx="481">
                <c:v>2992</c:v>
              </c:pt>
              <c:pt idx="482">
                <c:v>2993</c:v>
              </c:pt>
              <c:pt idx="483">
                <c:v>2996</c:v>
              </c:pt>
              <c:pt idx="484">
                <c:v>3165</c:v>
              </c:pt>
              <c:pt idx="485">
                <c:v>3199</c:v>
              </c:pt>
              <c:pt idx="486">
                <c:v>3244</c:v>
              </c:pt>
              <c:pt idx="487">
                <c:v>3421</c:v>
              </c:pt>
              <c:pt idx="488">
                <c:v>3445</c:v>
              </c:pt>
              <c:pt idx="489">
                <c:v>3450</c:v>
              </c:pt>
              <c:pt idx="490">
                <c:v>3495</c:v>
              </c:pt>
              <c:pt idx="491">
                <c:v>3513</c:v>
              </c:pt>
              <c:pt idx="492">
                <c:v>3520</c:v>
              </c:pt>
              <c:pt idx="493">
                <c:v>3627</c:v>
              </c:pt>
              <c:pt idx="494">
                <c:v>3675</c:v>
              </c:pt>
              <c:pt idx="495">
                <c:v>3793</c:v>
              </c:pt>
              <c:pt idx="496">
                <c:v>3801</c:v>
              </c:pt>
              <c:pt idx="497">
                <c:v>3802</c:v>
              </c:pt>
              <c:pt idx="498">
                <c:v>3850</c:v>
              </c:pt>
              <c:pt idx="499">
                <c:v>3864</c:v>
              </c:pt>
              <c:pt idx="500">
                <c:v>3874</c:v>
              </c:pt>
              <c:pt idx="501">
                <c:v>3945</c:v>
              </c:pt>
              <c:pt idx="502">
                <c:v>3997</c:v>
              </c:pt>
              <c:pt idx="503">
                <c:v>4026</c:v>
              </c:pt>
              <c:pt idx="504">
                <c:v>4219</c:v>
              </c:pt>
              <c:pt idx="505">
                <c:v>4243</c:v>
              </c:pt>
              <c:pt idx="506">
                <c:v>4251</c:v>
              </c:pt>
              <c:pt idx="507">
                <c:v>4492</c:v>
              </c:pt>
            </c:strLit>
          </c:cat>
          <c:val>
            <c:numLit>
              <c:formatCode>General</c:formatCode>
              <c:ptCount val="508"/>
              <c:pt idx="0">
                <c:v>1999.8600000000001</c:v>
              </c:pt>
              <c:pt idx="1">
                <c:v>14337.960000000003</c:v>
              </c:pt>
              <c:pt idx="2">
                <c:v>2179.96</c:v>
              </c:pt>
              <c:pt idx="3">
                <c:v>16869.800000000003</c:v>
              </c:pt>
              <c:pt idx="4">
                <c:v>14699.910000000003</c:v>
              </c:pt>
              <c:pt idx="5">
                <c:v>2569.92</c:v>
              </c:pt>
              <c:pt idx="6">
                <c:v>38849.979999999996</c:v>
              </c:pt>
              <c:pt idx="7">
                <c:v>2599.8599999999997</c:v>
              </c:pt>
              <c:pt idx="8">
                <c:v>17620.930000000004</c:v>
              </c:pt>
              <c:pt idx="9">
                <c:v>13299.979999999996</c:v>
              </c:pt>
              <c:pt idx="10">
                <c:v>16019.700000000006</c:v>
              </c:pt>
              <c:pt idx="11">
                <c:v>29589.72</c:v>
              </c:pt>
              <c:pt idx="12">
                <c:v>40499.880000000005</c:v>
              </c:pt>
              <c:pt idx="13">
                <c:v>7397.92</c:v>
              </c:pt>
              <c:pt idx="14">
                <c:v>2779.8599999999997</c:v>
              </c:pt>
              <c:pt idx="15">
                <c:v>18759.72</c:v>
              </c:pt>
              <c:pt idx="16">
                <c:v>2920</c:v>
              </c:pt>
              <c:pt idx="17">
                <c:v>20509.560000000005</c:v>
              </c:pt>
              <c:pt idx="18">
                <c:v>45899.91</c:v>
              </c:pt>
              <c:pt idx="19">
                <c:v>48149.990000000005</c:v>
              </c:pt>
              <c:pt idx="20">
                <c:v>3219.91</c:v>
              </c:pt>
              <c:pt idx="21">
                <c:v>5609.99</c:v>
              </c:pt>
              <c:pt idx="22">
                <c:v>3339.91</c:v>
              </c:pt>
              <c:pt idx="23">
                <c:v>17049.899999999994</c:v>
              </c:pt>
              <c:pt idx="24">
                <c:v>72239.78</c:v>
              </c:pt>
              <c:pt idx="25">
                <c:v>24150</c:v>
              </c:pt>
              <c:pt idx="26">
                <c:v>17449.960000000006</c:v>
              </c:pt>
              <c:pt idx="27">
                <c:v>3569.87</c:v>
              </c:pt>
              <c:pt idx="28">
                <c:v>21599.820000000003</c:v>
              </c:pt>
              <c:pt idx="29">
                <c:v>21719.989999999998</c:v>
              </c:pt>
              <c:pt idx="30">
                <c:v>13578.82</c:v>
              </c:pt>
              <c:pt idx="31">
                <c:v>7599.77</c:v>
              </c:pt>
              <c:pt idx="32">
                <c:v>19049.919999999998</c:v>
              </c:pt>
              <c:pt idx="33">
                <c:v>23039.89</c:v>
              </c:pt>
              <c:pt idx="34">
                <c:v>33581.72</c:v>
              </c:pt>
              <c:pt idx="35">
                <c:v>3879.8599999999997</c:v>
              </c:pt>
              <c:pt idx="36">
                <c:v>86099.739999999991</c:v>
              </c:pt>
              <c:pt idx="37">
                <c:v>21099.919999999998</c:v>
              </c:pt>
              <c:pt idx="38">
                <c:v>21599.899999999994</c:v>
              </c:pt>
              <c:pt idx="39">
                <c:v>21799.919908256881</c:v>
              </c:pt>
              <c:pt idx="40">
                <c:v>7513.8700000000008</c:v>
              </c:pt>
              <c:pt idx="41">
                <c:v>12095.86</c:v>
              </c:pt>
              <c:pt idx="42">
                <c:v>99119.780000000013</c:v>
              </c:pt>
              <c:pt idx="43">
                <c:v>4879.92</c:v>
              </c:pt>
              <c:pt idx="44">
                <c:v>8329.92</c:v>
              </c:pt>
              <c:pt idx="45">
                <c:v>24599.850000000006</c:v>
              </c:pt>
              <c:pt idx="46">
                <c:v>33097.979999999989</c:v>
              </c:pt>
              <c:pt idx="47">
                <c:v>29999.850000000006</c:v>
              </c:pt>
              <c:pt idx="48">
                <c:v>30599.899999999994</c:v>
              </c:pt>
              <c:pt idx="49">
                <c:v>34906.820000000007</c:v>
              </c:pt>
              <c:pt idx="50">
                <c:v>38079.949999999997</c:v>
              </c:pt>
              <c:pt idx="51">
                <c:v>87359.700000000012</c:v>
              </c:pt>
              <c:pt idx="52">
                <c:v>32819.929999999993</c:v>
              </c:pt>
              <c:pt idx="53">
                <c:v>5490</c:v>
              </c:pt>
              <c:pt idx="54">
                <c:v>110399.80000000002</c:v>
              </c:pt>
              <c:pt idx="55">
                <c:v>27699.890000000014</c:v>
              </c:pt>
              <c:pt idx="56">
                <c:v>33299.949999999997</c:v>
              </c:pt>
              <c:pt idx="57">
                <c:v>9553.94</c:v>
              </c:pt>
              <c:pt idx="58">
                <c:v>34019.910000000003</c:v>
              </c:pt>
              <c:pt idx="59">
                <c:v>38189.900000000009</c:v>
              </c:pt>
              <c:pt idx="60">
                <c:v>5709.8700000000008</c:v>
              </c:pt>
              <c:pt idx="61">
                <c:v>28699.919930313597</c:v>
              </c:pt>
              <c:pt idx="62">
                <c:v>86849.9</c:v>
              </c:pt>
              <c:pt idx="63">
                <c:v>35279.929999999993</c:v>
              </c:pt>
              <c:pt idx="64">
                <c:v>5909.9</c:v>
              </c:pt>
              <c:pt idx="65">
                <c:v>35879.919999999998</c:v>
              </c:pt>
              <c:pt idx="66">
                <c:v>42139.899999999994</c:v>
              </c:pt>
              <c:pt idx="67">
                <c:v>42279.74</c:v>
              </c:pt>
              <c:pt idx="68">
                <c:v>36359.86</c:v>
              </c:pt>
              <c:pt idx="69">
                <c:v>36539.929999999993</c:v>
              </c:pt>
              <c:pt idx="70">
                <c:v>98400</c:v>
              </c:pt>
              <c:pt idx="71">
                <c:v>31149.880000000005</c:v>
              </c:pt>
              <c:pt idx="72">
                <c:v>133349.84000000003</c:v>
              </c:pt>
              <c:pt idx="73">
                <c:v>76679.89</c:v>
              </c:pt>
              <c:pt idx="74">
                <c:v>32049.899999999994</c:v>
              </c:pt>
              <c:pt idx="75">
                <c:v>6449.92</c:v>
              </c:pt>
              <c:pt idx="76">
                <c:v>39299.89</c:v>
              </c:pt>
              <c:pt idx="77">
                <c:v>39599.869999999995</c:v>
              </c:pt>
              <c:pt idx="78">
                <c:v>39719.960000000006</c:v>
              </c:pt>
              <c:pt idx="79">
                <c:v>97460.74</c:v>
              </c:pt>
              <c:pt idx="80">
                <c:v>107359.91999999998</c:v>
              </c:pt>
              <c:pt idx="81">
                <c:v>6769.8799999999992</c:v>
              </c:pt>
              <c:pt idx="82">
                <c:v>6779.92</c:v>
              </c:pt>
              <c:pt idx="83">
                <c:v>40859.899999999994</c:v>
              </c:pt>
              <c:pt idx="84">
                <c:v>18602.939999999999</c:v>
              </c:pt>
              <c:pt idx="85">
                <c:v>6899.98</c:v>
              </c:pt>
              <c:pt idx="86">
                <c:v>6999.8600000000006</c:v>
              </c:pt>
              <c:pt idx="87">
                <c:v>49279.899999999994</c:v>
              </c:pt>
              <c:pt idx="88">
                <c:v>106049.9</c:v>
              </c:pt>
              <c:pt idx="89">
                <c:v>113279.84000000001</c:v>
              </c:pt>
              <c:pt idx="90">
                <c:v>113759.84000000001</c:v>
              </c:pt>
              <c:pt idx="91">
                <c:v>7199.9500000000007</c:v>
              </c:pt>
              <c:pt idx="92">
                <c:v>7229.85</c:v>
              </c:pt>
              <c:pt idx="93">
                <c:v>172298.78999999998</c:v>
              </c:pt>
              <c:pt idx="94">
                <c:v>44159.959999999992</c:v>
              </c:pt>
              <c:pt idx="95">
                <c:v>12613.979986522911</c:v>
              </c:pt>
              <c:pt idx="96">
                <c:v>7469.99</c:v>
              </c:pt>
              <c:pt idx="97">
                <c:v>28341.87</c:v>
              </c:pt>
              <c:pt idx="98">
                <c:v>47219.979999999989</c:v>
              </c:pt>
              <c:pt idx="99">
                <c:v>7880</c:v>
              </c:pt>
              <c:pt idx="100">
                <c:v>47399.899999999994</c:v>
              </c:pt>
              <c:pt idx="101">
                <c:v>13463.89</c:v>
              </c:pt>
              <c:pt idx="102">
                <c:v>7949.9599999999991</c:v>
              </c:pt>
              <c:pt idx="103">
                <c:v>13616.86</c:v>
              </c:pt>
              <c:pt idx="104">
                <c:v>56489.820000000014</c:v>
              </c:pt>
              <c:pt idx="105">
                <c:v>40399.920000000013</c:v>
              </c:pt>
              <c:pt idx="106">
                <c:v>56629.960000000006</c:v>
              </c:pt>
              <c:pt idx="107">
                <c:v>13922.91</c:v>
              </c:pt>
              <c:pt idx="108">
                <c:v>14126.970000000001</c:v>
              </c:pt>
              <c:pt idx="109">
                <c:v>179129.80000000002</c:v>
              </c:pt>
              <c:pt idx="110">
                <c:v>60269.900000000009</c:v>
              </c:pt>
              <c:pt idx="111">
                <c:v>43249.849913294805</c:v>
              </c:pt>
              <c:pt idx="112">
                <c:v>43299.959999999992</c:v>
              </c:pt>
              <c:pt idx="113">
                <c:v>8729.89</c:v>
              </c:pt>
              <c:pt idx="114">
                <c:v>43849.909999999974</c:v>
              </c:pt>
              <c:pt idx="115">
                <c:v>43999.909999999974</c:v>
              </c:pt>
              <c:pt idx="116">
                <c:v>8830</c:v>
              </c:pt>
              <c:pt idx="117">
                <c:v>23921.760000000002</c:v>
              </c:pt>
              <c:pt idx="118">
                <c:v>15078.939999999999</c:v>
              </c:pt>
              <c:pt idx="119">
                <c:v>192695.86</c:v>
              </c:pt>
              <c:pt idx="120">
                <c:v>63349.760000000009</c:v>
              </c:pt>
              <c:pt idx="121">
                <c:v>15435.970000000001</c:v>
              </c:pt>
              <c:pt idx="122">
                <c:v>9120</c:v>
              </c:pt>
              <c:pt idx="123">
                <c:v>63979.700000000004</c:v>
              </c:pt>
              <c:pt idx="124">
                <c:v>9179.98</c:v>
              </c:pt>
              <c:pt idx="125">
                <c:v>9210</c:v>
              </c:pt>
              <c:pt idx="126">
                <c:v>71070.859999999986</c:v>
              </c:pt>
              <c:pt idx="127">
                <c:v>141149.97999999998</c:v>
              </c:pt>
              <c:pt idx="128">
                <c:v>47149.989994697797</c:v>
              </c:pt>
              <c:pt idx="129">
                <c:v>142049.89000000001</c:v>
              </c:pt>
              <c:pt idx="130">
                <c:v>57119.94</c:v>
              </c:pt>
              <c:pt idx="131">
                <c:v>9580</c:v>
              </c:pt>
              <c:pt idx="132">
                <c:v>47949.929999999993</c:v>
              </c:pt>
              <c:pt idx="133">
                <c:v>145499.90999999997</c:v>
              </c:pt>
              <c:pt idx="134">
                <c:v>9729.91</c:v>
              </c:pt>
              <c:pt idx="135">
                <c:v>9740</c:v>
              </c:pt>
              <c:pt idx="136">
                <c:v>9799.94</c:v>
              </c:pt>
              <c:pt idx="137">
                <c:v>9819.8699338085535</c:v>
              </c:pt>
              <c:pt idx="138">
                <c:v>157759.75</c:v>
              </c:pt>
              <c:pt idx="139">
                <c:v>26756.9</c:v>
              </c:pt>
              <c:pt idx="140">
                <c:v>149099.93</c:v>
              </c:pt>
              <c:pt idx="141">
                <c:v>60059.94</c:v>
              </c:pt>
              <c:pt idx="142">
                <c:v>50249.890000000014</c:v>
              </c:pt>
              <c:pt idx="143">
                <c:v>70420</c:v>
              </c:pt>
              <c:pt idx="144">
                <c:v>67669.719999999987</c:v>
              </c:pt>
              <c:pt idx="145">
                <c:v>70909.739999999991</c:v>
              </c:pt>
              <c:pt idx="146">
                <c:v>17271.95</c:v>
              </c:pt>
              <c:pt idx="147">
                <c:v>17390.86</c:v>
              </c:pt>
              <c:pt idx="148">
                <c:v>10299.990000000002</c:v>
              </c:pt>
              <c:pt idx="149">
                <c:v>10309.93</c:v>
              </c:pt>
              <c:pt idx="150">
                <c:v>61979.950000000012</c:v>
              </c:pt>
              <c:pt idx="151">
                <c:v>166079.81999999998</c:v>
              </c:pt>
              <c:pt idx="152">
                <c:v>73849.960000000006</c:v>
              </c:pt>
              <c:pt idx="153">
                <c:v>10559.96</c:v>
              </c:pt>
              <c:pt idx="154">
                <c:v>161099.96000000002</c:v>
              </c:pt>
              <c:pt idx="155">
                <c:v>75879.960000000006</c:v>
              </c:pt>
              <c:pt idx="156">
                <c:v>29294.699999999997</c:v>
              </c:pt>
              <c:pt idx="157">
                <c:v>29537.82</c:v>
              </c:pt>
              <c:pt idx="158">
                <c:v>10949.919999999998</c:v>
              </c:pt>
              <c:pt idx="159">
                <c:v>10999.95</c:v>
              </c:pt>
              <c:pt idx="160">
                <c:v>165149.97999999998</c:v>
              </c:pt>
              <c:pt idx="161">
                <c:v>11139.919999999998</c:v>
              </c:pt>
              <c:pt idx="162">
                <c:v>18971.95</c:v>
              </c:pt>
              <c:pt idx="163">
                <c:v>18988.939973142347</c:v>
              </c:pt>
              <c:pt idx="164">
                <c:v>167699.93</c:v>
              </c:pt>
              <c:pt idx="165">
                <c:v>11219.89</c:v>
              </c:pt>
              <c:pt idx="166">
                <c:v>235829.82</c:v>
              </c:pt>
              <c:pt idx="167">
                <c:v>238349.86</c:v>
              </c:pt>
              <c:pt idx="168">
                <c:v>22759.919999999998</c:v>
              </c:pt>
              <c:pt idx="169">
                <c:v>22839.96</c:v>
              </c:pt>
              <c:pt idx="170">
                <c:v>182880</c:v>
              </c:pt>
              <c:pt idx="171">
                <c:v>69179.88</c:v>
              </c:pt>
              <c:pt idx="172">
                <c:v>11579.849999999999</c:v>
              </c:pt>
              <c:pt idx="173">
                <c:v>185439.90000000002</c:v>
              </c:pt>
              <c:pt idx="174">
                <c:v>19957.849999999999</c:v>
              </c:pt>
              <c:pt idx="175">
                <c:v>70499.699999999983</c:v>
              </c:pt>
              <c:pt idx="176">
                <c:v>11769.86</c:v>
              </c:pt>
              <c:pt idx="177">
                <c:v>11859.880000000001</c:v>
              </c:pt>
              <c:pt idx="178">
                <c:v>249899.74</c:v>
              </c:pt>
              <c:pt idx="179">
                <c:v>11969.880000000001</c:v>
              </c:pt>
              <c:pt idx="180">
                <c:v>32345.78</c:v>
              </c:pt>
              <c:pt idx="181">
                <c:v>11989.86</c:v>
              </c:pt>
              <c:pt idx="182">
                <c:v>20569.990000000002</c:v>
              </c:pt>
              <c:pt idx="183">
                <c:v>134309.88</c:v>
              </c:pt>
              <c:pt idx="184">
                <c:v>73619.819999999978</c:v>
              </c:pt>
              <c:pt idx="185">
                <c:v>196479.90000000002</c:v>
              </c:pt>
              <c:pt idx="186">
                <c:v>73979.760000000009</c:v>
              </c:pt>
              <c:pt idx="187">
                <c:v>185399.97999999998</c:v>
              </c:pt>
              <c:pt idx="188">
                <c:v>24979.739999999998</c:v>
              </c:pt>
              <c:pt idx="189">
                <c:v>262499.90000000002</c:v>
              </c:pt>
              <c:pt idx="190">
                <c:v>12589.919999999998</c:v>
              </c:pt>
              <c:pt idx="191">
                <c:v>75719.929999999993</c:v>
              </c:pt>
              <c:pt idx="192">
                <c:v>63249.950000000012</c:v>
              </c:pt>
              <c:pt idx="193">
                <c:v>266489.81999999995</c:v>
              </c:pt>
              <c:pt idx="194">
                <c:v>64049.859999999986</c:v>
              </c:pt>
              <c:pt idx="195">
                <c:v>205119.83999999997</c:v>
              </c:pt>
              <c:pt idx="196">
                <c:v>12829.919999999998</c:v>
              </c:pt>
              <c:pt idx="197">
                <c:v>25739.940000000002</c:v>
              </c:pt>
              <c:pt idx="198">
                <c:v>34964.959999999999</c:v>
              </c:pt>
              <c:pt idx="199">
                <c:v>12979.869999999999</c:v>
              </c:pt>
              <c:pt idx="200">
                <c:v>13029.95</c:v>
              </c:pt>
              <c:pt idx="201">
                <c:v>78419.91</c:v>
              </c:pt>
              <c:pt idx="202">
                <c:v>22457</c:v>
              </c:pt>
              <c:pt idx="203">
                <c:v>13239.91</c:v>
              </c:pt>
              <c:pt idx="204">
                <c:v>66299.989999999991</c:v>
              </c:pt>
              <c:pt idx="205">
                <c:v>79979.94</c:v>
              </c:pt>
              <c:pt idx="206">
                <c:v>202499.95</c:v>
              </c:pt>
              <c:pt idx="207">
                <c:v>67549.909966691339</c:v>
              </c:pt>
              <c:pt idx="208">
                <c:v>13589.880000000001</c:v>
              </c:pt>
              <c:pt idx="209">
                <c:v>36773.839999999997</c:v>
              </c:pt>
              <c:pt idx="210">
                <c:v>232219.72999999998</c:v>
              </c:pt>
              <c:pt idx="211">
                <c:v>13679.849999999999</c:v>
              </c:pt>
              <c:pt idx="212">
                <c:v>13689.969989043097</c:v>
              </c:pt>
              <c:pt idx="213">
                <c:v>301839.81</c:v>
              </c:pt>
              <c:pt idx="214">
                <c:v>219999.90999636363</c:v>
              </c:pt>
              <c:pt idx="215">
                <c:v>13839.949981936417</c:v>
              </c:pt>
              <c:pt idx="216">
                <c:v>83339.900000000009</c:v>
              </c:pt>
              <c:pt idx="217">
                <c:v>222879.71999999997</c:v>
              </c:pt>
              <c:pt idx="218">
                <c:v>83699.88</c:v>
              </c:pt>
              <c:pt idx="219">
                <c:v>93598.98</c:v>
              </c:pt>
              <c:pt idx="220">
                <c:v>224479.88</c:v>
              </c:pt>
              <c:pt idx="221">
                <c:v>14039.93</c:v>
              </c:pt>
              <c:pt idx="222">
                <c:v>14139.959985855727</c:v>
              </c:pt>
              <c:pt idx="223">
                <c:v>85259.93</c:v>
              </c:pt>
              <c:pt idx="224">
                <c:v>214949.89</c:v>
              </c:pt>
              <c:pt idx="225">
                <c:v>14379.869954301608</c:v>
              </c:pt>
              <c:pt idx="226">
                <c:v>24564.99</c:v>
              </c:pt>
              <c:pt idx="227">
                <c:v>14599.939999999999</c:v>
              </c:pt>
              <c:pt idx="228">
                <c:v>87899.960000000021</c:v>
              </c:pt>
              <c:pt idx="229">
                <c:v>25193.9</c:v>
              </c:pt>
              <c:pt idx="230">
                <c:v>74549.88</c:v>
              </c:pt>
              <c:pt idx="231">
                <c:v>89580</c:v>
              </c:pt>
              <c:pt idx="232">
                <c:v>204951.59999999998</c:v>
              </c:pt>
              <c:pt idx="233">
                <c:v>164779.88</c:v>
              </c:pt>
              <c:pt idx="234">
                <c:v>66571.86</c:v>
              </c:pt>
              <c:pt idx="235">
                <c:v>105979.91000000002</c:v>
              </c:pt>
              <c:pt idx="236">
                <c:v>227999.92000000004</c:v>
              </c:pt>
              <c:pt idx="237">
                <c:v>76350</c:v>
              </c:pt>
              <c:pt idx="238">
                <c:v>91799.94</c:v>
              </c:pt>
              <c:pt idx="239">
                <c:v>91859.760000000009</c:v>
              </c:pt>
              <c:pt idx="240">
                <c:v>15349.93</c:v>
              </c:pt>
              <c:pt idx="241">
                <c:v>26179.919999999998</c:v>
              </c:pt>
              <c:pt idx="242">
                <c:v>108150</c:v>
              </c:pt>
              <c:pt idx="243">
                <c:v>26519.89</c:v>
              </c:pt>
              <c:pt idx="244">
                <c:v>15619.919999999998</c:v>
              </c:pt>
              <c:pt idx="245">
                <c:v>26570.95</c:v>
              </c:pt>
              <c:pt idx="246">
                <c:v>93899.739999999991</c:v>
              </c:pt>
              <c:pt idx="247">
                <c:v>109619.95999999998</c:v>
              </c:pt>
              <c:pt idx="248">
                <c:v>94199.939999999973</c:v>
              </c:pt>
              <c:pt idx="249">
                <c:v>94499.859999999986</c:v>
              </c:pt>
              <c:pt idx="250">
                <c:v>173689.84000000003</c:v>
              </c:pt>
              <c:pt idx="251">
                <c:v>26859.91</c:v>
              </c:pt>
              <c:pt idx="252">
                <c:v>174019.86</c:v>
              </c:pt>
              <c:pt idx="253">
                <c:v>94979.739999999991</c:v>
              </c:pt>
              <c:pt idx="254">
                <c:v>15939.880000000001</c:v>
              </c:pt>
              <c:pt idx="255">
                <c:v>95759.900000000023</c:v>
              </c:pt>
              <c:pt idx="256">
                <c:v>15979.919999999998</c:v>
              </c:pt>
              <c:pt idx="257">
                <c:v>16069.95</c:v>
              </c:pt>
              <c:pt idx="258">
                <c:v>16109.91</c:v>
              </c:pt>
              <c:pt idx="259">
                <c:v>16139.849999999999</c:v>
              </c:pt>
              <c:pt idx="260">
                <c:v>27506</c:v>
              </c:pt>
              <c:pt idx="261">
                <c:v>244499.90997218818</c:v>
              </c:pt>
              <c:pt idx="262">
                <c:v>82099.969999999972</c:v>
              </c:pt>
              <c:pt idx="263">
                <c:v>246749.93000000005</c:v>
              </c:pt>
              <c:pt idx="264">
                <c:v>348389.8</c:v>
              </c:pt>
              <c:pt idx="265">
                <c:v>16599.98</c:v>
              </c:pt>
              <c:pt idx="266">
                <c:v>16659.91</c:v>
              </c:pt>
              <c:pt idx="267">
                <c:v>251849.93999999994</c:v>
              </c:pt>
              <c:pt idx="268">
                <c:v>252449.94999999995</c:v>
              </c:pt>
              <c:pt idx="269">
                <c:v>252900</c:v>
              </c:pt>
              <c:pt idx="270">
                <c:v>254099.91000000003</c:v>
              </c:pt>
              <c:pt idx="271">
                <c:v>17019.93</c:v>
              </c:pt>
              <c:pt idx="272">
                <c:v>34119.94</c:v>
              </c:pt>
              <c:pt idx="273">
                <c:v>34299.759999999995</c:v>
              </c:pt>
              <c:pt idx="274">
                <c:v>17250</c:v>
              </c:pt>
              <c:pt idx="275">
                <c:v>276319.71999999997</c:v>
              </c:pt>
              <c:pt idx="276">
                <c:v>17279.980000000003</c:v>
              </c:pt>
              <c:pt idx="277">
                <c:v>276959.71999999997</c:v>
              </c:pt>
              <c:pt idx="278">
                <c:v>86699.890000000014</c:v>
              </c:pt>
              <c:pt idx="279">
                <c:v>86899.929979861889</c:v>
              </c:pt>
              <c:pt idx="280">
                <c:v>325940.52</c:v>
              </c:pt>
              <c:pt idx="281">
                <c:v>87199.989999999991</c:v>
              </c:pt>
              <c:pt idx="282">
                <c:v>35139.880000000005</c:v>
              </c:pt>
              <c:pt idx="283">
                <c:v>17599.97</c:v>
              </c:pt>
              <c:pt idx="284">
                <c:v>29936.93</c:v>
              </c:pt>
              <c:pt idx="285">
                <c:v>17669.86</c:v>
              </c:pt>
              <c:pt idx="286">
                <c:v>265499.87</c:v>
              </c:pt>
              <c:pt idx="287">
                <c:v>17729.88</c:v>
              </c:pt>
              <c:pt idx="288">
                <c:v>17739.97</c:v>
              </c:pt>
              <c:pt idx="289">
                <c:v>17749.910000000003</c:v>
              </c:pt>
              <c:pt idx="290">
                <c:v>266699.95999999996</c:v>
              </c:pt>
              <c:pt idx="291">
                <c:v>17849.980000000003</c:v>
              </c:pt>
              <c:pt idx="292">
                <c:v>30429.870000000003</c:v>
              </c:pt>
              <c:pt idx="293">
                <c:v>17969.97</c:v>
              </c:pt>
              <c:pt idx="294">
                <c:v>18019.949999999997</c:v>
              </c:pt>
              <c:pt idx="295">
                <c:v>126279.9</c:v>
              </c:pt>
              <c:pt idx="296">
                <c:v>90299.849999999977</c:v>
              </c:pt>
              <c:pt idx="297">
                <c:v>108479.89000000001</c:v>
              </c:pt>
              <c:pt idx="298">
                <c:v>109020</c:v>
              </c:pt>
              <c:pt idx="299">
                <c:v>18229.989999999998</c:v>
              </c:pt>
              <c:pt idx="300">
                <c:v>18299.990000000002</c:v>
              </c:pt>
              <c:pt idx="301">
                <c:v>31177.93</c:v>
              </c:pt>
              <c:pt idx="302">
                <c:v>18569.91</c:v>
              </c:pt>
              <c:pt idx="303">
                <c:v>31585.989999999998</c:v>
              </c:pt>
              <c:pt idx="304">
                <c:v>18589.96</c:v>
              </c:pt>
              <c:pt idx="305">
                <c:v>311454.90999999997</c:v>
              </c:pt>
              <c:pt idx="306">
                <c:v>93349.910000000033</c:v>
              </c:pt>
              <c:pt idx="307">
                <c:v>373999.76</c:v>
              </c:pt>
              <c:pt idx="308">
                <c:v>93699.969999999972</c:v>
              </c:pt>
              <c:pt idx="309">
                <c:v>32027.93</c:v>
              </c:pt>
              <c:pt idx="310">
                <c:v>303840</c:v>
              </c:pt>
              <c:pt idx="311">
                <c:v>38019.94</c:v>
              </c:pt>
              <c:pt idx="312">
                <c:v>286049.95999999996</c:v>
              </c:pt>
              <c:pt idx="313">
                <c:v>517319.82999999996</c:v>
              </c:pt>
              <c:pt idx="314">
                <c:v>19219.86</c:v>
              </c:pt>
              <c:pt idx="315">
                <c:v>19249.980000000003</c:v>
              </c:pt>
              <c:pt idx="316">
                <c:v>19339.919999999998</c:v>
              </c:pt>
              <c:pt idx="317">
                <c:v>32928.89</c:v>
              </c:pt>
              <c:pt idx="318">
                <c:v>96999.979999999981</c:v>
              </c:pt>
              <c:pt idx="319">
                <c:v>116699.93999999997</c:v>
              </c:pt>
              <c:pt idx="320">
                <c:v>19459.919999999998</c:v>
              </c:pt>
              <c:pt idx="321">
                <c:v>33098.97</c:v>
              </c:pt>
              <c:pt idx="322">
                <c:v>292950</c:v>
              </c:pt>
              <c:pt idx="323">
                <c:v>19539.900000000001</c:v>
              </c:pt>
              <c:pt idx="324">
                <c:v>97799.910000000033</c:v>
              </c:pt>
              <c:pt idx="325">
                <c:v>19579.97</c:v>
              </c:pt>
              <c:pt idx="326">
                <c:v>137689.86999999997</c:v>
              </c:pt>
              <c:pt idx="327">
                <c:v>138319.85999999999</c:v>
              </c:pt>
              <c:pt idx="328">
                <c:v>19839.89</c:v>
              </c:pt>
              <c:pt idx="329">
                <c:v>298049.93998490181</c:v>
              </c:pt>
              <c:pt idx="330">
                <c:v>298349.99</c:v>
              </c:pt>
              <c:pt idx="331">
                <c:v>100050</c:v>
              </c:pt>
              <c:pt idx="332">
                <c:v>20069.849999999999</c:v>
              </c:pt>
              <c:pt idx="333">
                <c:v>140629.93999999997</c:v>
              </c:pt>
              <c:pt idx="334">
                <c:v>20129.980000000003</c:v>
              </c:pt>
              <c:pt idx="335">
                <c:v>302249.86</c:v>
              </c:pt>
              <c:pt idx="336">
                <c:v>54566.92</c:v>
              </c:pt>
              <c:pt idx="337">
                <c:v>34509.94</c:v>
              </c:pt>
              <c:pt idx="338">
                <c:v>40619.919999999998</c:v>
              </c:pt>
              <c:pt idx="339">
                <c:v>305849.90000000002</c:v>
              </c:pt>
              <c:pt idx="340">
                <c:v>310649.91000000003</c:v>
              </c:pt>
              <c:pt idx="341">
                <c:v>331519.80000000005</c:v>
              </c:pt>
              <c:pt idx="342">
                <c:v>20739.96</c:v>
              </c:pt>
              <c:pt idx="343">
                <c:v>435959.87999999995</c:v>
              </c:pt>
              <c:pt idx="344">
                <c:v>125219.93</c:v>
              </c:pt>
              <c:pt idx="345">
                <c:v>125519.98999999999</c:v>
              </c:pt>
              <c:pt idx="346">
                <c:v>21009.93</c:v>
              </c:pt>
              <c:pt idx="347">
                <c:v>21039.889973859317</c:v>
              </c:pt>
              <c:pt idx="348">
                <c:v>105449.88</c:v>
              </c:pt>
              <c:pt idx="349">
                <c:v>126599.90999999997</c:v>
              </c:pt>
              <c:pt idx="350">
                <c:v>21159.949999999997</c:v>
              </c:pt>
              <c:pt idx="351">
                <c:v>21249.93</c:v>
              </c:pt>
              <c:pt idx="352">
                <c:v>106699.92000000004</c:v>
              </c:pt>
              <c:pt idx="353">
                <c:v>21359.949999999997</c:v>
              </c:pt>
              <c:pt idx="354">
                <c:v>321150</c:v>
              </c:pt>
              <c:pt idx="355">
                <c:v>186614.94</c:v>
              </c:pt>
              <c:pt idx="356">
                <c:v>42919.92</c:v>
              </c:pt>
              <c:pt idx="357">
                <c:v>21499.879999999997</c:v>
              </c:pt>
              <c:pt idx="358">
                <c:v>129059.85</c:v>
              </c:pt>
              <c:pt idx="359">
                <c:v>21520</c:v>
              </c:pt>
              <c:pt idx="360">
                <c:v>58184.979999999996</c:v>
              </c:pt>
              <c:pt idx="361">
                <c:v>58211.759999999995</c:v>
              </c:pt>
              <c:pt idx="362">
                <c:v>345119.78</c:v>
              </c:pt>
              <c:pt idx="363">
                <c:v>129660</c:v>
              </c:pt>
              <c:pt idx="364">
                <c:v>130019.80000000002</c:v>
              </c:pt>
              <c:pt idx="365">
                <c:v>239469.91999999998</c:v>
              </c:pt>
              <c:pt idx="366">
                <c:v>145926</c:v>
              </c:pt>
              <c:pt idx="367">
                <c:v>58886.86</c:v>
              </c:pt>
              <c:pt idx="368">
                <c:v>21979.940000000002</c:v>
              </c:pt>
              <c:pt idx="369">
                <c:v>22139.989999999998</c:v>
              </c:pt>
              <c:pt idx="370">
                <c:v>110749.93000000005</c:v>
              </c:pt>
              <c:pt idx="371">
                <c:v>22219.86</c:v>
              </c:pt>
              <c:pt idx="372">
                <c:v>22269.85996856758</c:v>
              </c:pt>
              <c:pt idx="373">
                <c:v>111699.91000000003</c:v>
              </c:pt>
              <c:pt idx="374">
                <c:v>335999.9</c:v>
              </c:pt>
              <c:pt idx="375">
                <c:v>22549.870000000003</c:v>
              </c:pt>
              <c:pt idx="376">
                <c:v>22609.96</c:v>
              </c:pt>
              <c:pt idx="377">
                <c:v>341399.98</c:v>
              </c:pt>
              <c:pt idx="378">
                <c:v>252339.80000000005</c:v>
              </c:pt>
              <c:pt idx="379">
                <c:v>22959.989999999998</c:v>
              </c:pt>
              <c:pt idx="380">
                <c:v>114849.94999999995</c:v>
              </c:pt>
              <c:pt idx="381">
                <c:v>62072.880000000005</c:v>
              </c:pt>
              <c:pt idx="382">
                <c:v>62099.72</c:v>
              </c:pt>
              <c:pt idx="383">
                <c:v>23009.989999999998</c:v>
              </c:pt>
              <c:pt idx="384">
                <c:v>23129.9</c:v>
              </c:pt>
              <c:pt idx="385">
                <c:v>23209.910000000003</c:v>
              </c:pt>
              <c:pt idx="386">
                <c:v>23269.949999999997</c:v>
              </c:pt>
              <c:pt idx="387">
                <c:v>23279.9</c:v>
              </c:pt>
              <c:pt idx="388">
                <c:v>257179.84000000003</c:v>
              </c:pt>
              <c:pt idx="389">
                <c:v>23399.93</c:v>
              </c:pt>
              <c:pt idx="390">
                <c:v>46839.88</c:v>
              </c:pt>
              <c:pt idx="391">
                <c:v>23489.949999999997</c:v>
              </c:pt>
              <c:pt idx="392">
                <c:v>23629.980000000003</c:v>
              </c:pt>
              <c:pt idx="393">
                <c:v>23849.949999999997</c:v>
              </c:pt>
              <c:pt idx="394">
                <c:v>119349.88</c:v>
              </c:pt>
              <c:pt idx="395">
                <c:v>23939.89</c:v>
              </c:pt>
              <c:pt idx="396">
                <c:v>24089.919999999998</c:v>
              </c:pt>
              <c:pt idx="397">
                <c:v>41071.879999999997</c:v>
              </c:pt>
              <c:pt idx="398">
                <c:v>24169.910000000003</c:v>
              </c:pt>
              <c:pt idx="399">
                <c:v>24199.879999999997</c:v>
              </c:pt>
              <c:pt idx="400">
                <c:v>24249.889977319588</c:v>
              </c:pt>
              <c:pt idx="401">
                <c:v>24279.86</c:v>
              </c:pt>
              <c:pt idx="402">
                <c:v>170169.90000000002</c:v>
              </c:pt>
              <c:pt idx="403">
                <c:v>24339.969993837301</c:v>
              </c:pt>
              <c:pt idx="404">
                <c:v>121799.93999999994</c:v>
              </c:pt>
              <c:pt idx="405">
                <c:v>146279.84999999998</c:v>
              </c:pt>
              <c:pt idx="406">
                <c:v>65906.78</c:v>
              </c:pt>
              <c:pt idx="407">
                <c:v>541199.69999999995</c:v>
              </c:pt>
              <c:pt idx="408">
                <c:v>91389.86</c:v>
              </c:pt>
              <c:pt idx="409">
                <c:v>24720</c:v>
              </c:pt>
              <c:pt idx="410">
                <c:v>742499.71</c:v>
              </c:pt>
              <c:pt idx="411">
                <c:v>123949.96999999997</c:v>
              </c:pt>
              <c:pt idx="412">
                <c:v>166628.89999999997</c:v>
              </c:pt>
              <c:pt idx="413">
                <c:v>24979.989999999998</c:v>
              </c:pt>
              <c:pt idx="414">
                <c:v>24999.93</c:v>
              </c:pt>
              <c:pt idx="415">
                <c:v>25009.919999999998</c:v>
              </c:pt>
              <c:pt idx="416">
                <c:v>50360</c:v>
              </c:pt>
              <c:pt idx="417">
                <c:v>42856.879976199918</c:v>
              </c:pt>
              <c:pt idx="418">
                <c:v>169442.89</c:v>
              </c:pt>
              <c:pt idx="419">
                <c:v>25319.89</c:v>
              </c:pt>
              <c:pt idx="420">
                <c:v>25349.85</c:v>
              </c:pt>
              <c:pt idx="421">
                <c:v>152159.85999999999</c:v>
              </c:pt>
              <c:pt idx="422">
                <c:v>127049.85999999999</c:v>
              </c:pt>
              <c:pt idx="423">
                <c:v>382199.88</c:v>
              </c:pt>
              <c:pt idx="424">
                <c:v>25589.85</c:v>
              </c:pt>
              <c:pt idx="425">
                <c:v>25649.910000000003</c:v>
              </c:pt>
              <c:pt idx="426">
                <c:v>171988.74</c:v>
              </c:pt>
              <c:pt idx="427">
                <c:v>540539.75</c:v>
              </c:pt>
              <c:pt idx="428">
                <c:v>43842.86</c:v>
              </c:pt>
              <c:pt idx="429">
                <c:v>43859.97</c:v>
              </c:pt>
              <c:pt idx="430">
                <c:v>156299.87</c:v>
              </c:pt>
              <c:pt idx="431">
                <c:v>26199.949999999997</c:v>
              </c:pt>
              <c:pt idx="432">
                <c:v>157679.90999999997</c:v>
              </c:pt>
              <c:pt idx="433">
                <c:v>394349.89</c:v>
              </c:pt>
              <c:pt idx="434">
                <c:v>184239.74</c:v>
              </c:pt>
              <c:pt idx="435">
                <c:v>26409.870000000003</c:v>
              </c:pt>
              <c:pt idx="436">
                <c:v>158759.96000000002</c:v>
              </c:pt>
              <c:pt idx="437">
                <c:v>132949.91000000003</c:v>
              </c:pt>
              <c:pt idx="438">
                <c:v>26609.879999999997</c:v>
              </c:pt>
              <c:pt idx="439">
                <c:v>159779.89999999997</c:v>
              </c:pt>
              <c:pt idx="440">
                <c:v>186549.90000000002</c:v>
              </c:pt>
              <c:pt idx="441">
                <c:v>45406.99</c:v>
              </c:pt>
              <c:pt idx="442">
                <c:v>134099.91000000003</c:v>
              </c:pt>
              <c:pt idx="443">
                <c:v>207052.77999999997</c:v>
              </c:pt>
              <c:pt idx="444">
                <c:v>26959.870000000003</c:v>
              </c:pt>
              <c:pt idx="445">
                <c:v>46001.89</c:v>
              </c:pt>
              <c:pt idx="446">
                <c:v>27079.870000000003</c:v>
              </c:pt>
              <c:pt idx="447">
                <c:v>27229.940000000002</c:v>
              </c:pt>
              <c:pt idx="448">
                <c:v>163739.96</c:v>
              </c:pt>
              <c:pt idx="449">
                <c:v>437439.76</c:v>
              </c:pt>
              <c:pt idx="450">
                <c:v>137349.93000000005</c:v>
              </c:pt>
              <c:pt idx="451">
                <c:v>412500</c:v>
              </c:pt>
              <c:pt idx="452">
                <c:v>165299.94</c:v>
              </c:pt>
              <c:pt idx="453">
                <c:v>414149.88</c:v>
              </c:pt>
              <c:pt idx="454">
                <c:v>27629.93</c:v>
              </c:pt>
              <c:pt idx="455">
                <c:v>47038.85</c:v>
              </c:pt>
              <c:pt idx="456">
                <c:v>47446.95</c:v>
              </c:pt>
              <c:pt idx="457">
                <c:v>55939.820000000007</c:v>
              </c:pt>
              <c:pt idx="458">
                <c:v>168299.89</c:v>
              </c:pt>
              <c:pt idx="459">
                <c:v>140349.90000000002</c:v>
              </c:pt>
              <c:pt idx="460">
                <c:v>47786.89</c:v>
              </c:pt>
              <c:pt idx="461">
                <c:v>217216.86</c:v>
              </c:pt>
              <c:pt idx="462">
                <c:v>169559.84999999998</c:v>
              </c:pt>
              <c:pt idx="463">
                <c:v>169919.95</c:v>
              </c:pt>
              <c:pt idx="464">
                <c:v>141900</c:v>
              </c:pt>
              <c:pt idx="465">
                <c:v>759347.71</c:v>
              </c:pt>
              <c:pt idx="466">
                <c:v>105486.76999999999</c:v>
              </c:pt>
              <c:pt idx="467">
                <c:v>77003.960000000006</c:v>
              </c:pt>
              <c:pt idx="468">
                <c:v>171659.95</c:v>
              </c:pt>
              <c:pt idx="469">
                <c:v>431399.93000000005</c:v>
              </c:pt>
              <c:pt idx="470">
                <c:v>316469.95999999996</c:v>
              </c:pt>
              <c:pt idx="471">
                <c:v>145149.85999999999</c:v>
              </c:pt>
              <c:pt idx="472">
                <c:v>29049.989999999998</c:v>
              </c:pt>
              <c:pt idx="473">
                <c:v>610469.84000000008</c:v>
              </c:pt>
              <c:pt idx="474">
                <c:v>466239.72</c:v>
              </c:pt>
              <c:pt idx="475">
                <c:v>29179.96</c:v>
              </c:pt>
              <c:pt idx="476">
                <c:v>29309.93</c:v>
              </c:pt>
              <c:pt idx="477">
                <c:v>146749.89000000001</c:v>
              </c:pt>
              <c:pt idx="478">
                <c:v>147699.84999999998</c:v>
              </c:pt>
              <c:pt idx="479">
                <c:v>622859.96</c:v>
              </c:pt>
              <c:pt idx="480">
                <c:v>29879.96</c:v>
              </c:pt>
              <c:pt idx="481">
                <c:v>89759.73</c:v>
              </c:pt>
              <c:pt idx="482">
                <c:v>478879.82</c:v>
              </c:pt>
              <c:pt idx="483">
                <c:v>80891.72</c:v>
              </c:pt>
              <c:pt idx="484">
                <c:v>474749.8899999999</c:v>
              </c:pt>
              <c:pt idx="485">
                <c:v>479849.88998270291</c:v>
              </c:pt>
              <c:pt idx="486">
                <c:v>162199.9299892108</c:v>
              </c:pt>
              <c:pt idx="487">
                <c:v>513149.87998246122</c:v>
              </c:pt>
              <c:pt idx="488">
                <c:v>58564.899985486205</c:v>
              </c:pt>
              <c:pt idx="489">
                <c:v>34499.960000000006</c:v>
              </c:pt>
              <c:pt idx="490">
                <c:v>34949.880000000005</c:v>
              </c:pt>
              <c:pt idx="491">
                <c:v>35129.929999999993</c:v>
              </c:pt>
              <c:pt idx="492">
                <c:v>527999.89998579537</c:v>
              </c:pt>
              <c:pt idx="493">
                <c:v>36269.949999999997</c:v>
              </c:pt>
              <c:pt idx="494">
                <c:v>36749.910000000003</c:v>
              </c:pt>
              <c:pt idx="495">
                <c:v>227579.90998813603</c:v>
              </c:pt>
              <c:pt idx="496">
                <c:v>38009.94</c:v>
              </c:pt>
              <c:pt idx="497">
                <c:v>38019.909988164123</c:v>
              </c:pt>
              <c:pt idx="498">
                <c:v>230999.9699961039</c:v>
              </c:pt>
              <c:pt idx="499">
                <c:v>231839.99</c:v>
              </c:pt>
              <c:pt idx="500">
                <c:v>193699.87998451223</c:v>
              </c:pt>
              <c:pt idx="501">
                <c:v>39449.990000000005</c:v>
              </c:pt>
              <c:pt idx="502">
                <c:v>239819.86998365435</c:v>
              </c:pt>
              <c:pt idx="503">
                <c:v>40259.89</c:v>
              </c:pt>
              <c:pt idx="504">
                <c:v>632850</c:v>
              </c:pt>
              <c:pt idx="505">
                <c:v>72130.969996455344</c:v>
              </c:pt>
              <c:pt idx="506">
                <c:v>42509.960000000006</c:v>
              </c:pt>
              <c:pt idx="507">
                <c:v>44919.989998727891</c:v>
              </c:pt>
            </c:numLit>
          </c:val>
          <c:extLst>
            <c:ext xmlns:c16="http://schemas.microsoft.com/office/drawing/2014/chart" uri="{C3380CC4-5D6E-409C-BE32-E72D297353CC}">
              <c16:uniqueId val="{00000000-9F2C-4920-9694-4A0EF396C391}"/>
            </c:ext>
          </c:extLst>
        </c:ser>
        <c:dLbls>
          <c:showLegendKey val="0"/>
          <c:showVal val="0"/>
          <c:showCatName val="0"/>
          <c:showSerName val="0"/>
          <c:showPercent val="0"/>
          <c:showBubbleSize val="0"/>
        </c:dLbls>
        <c:gapWidth val="219"/>
        <c:overlap val="-27"/>
        <c:axId val="142741536"/>
        <c:axId val="142815456"/>
      </c:barChart>
      <c:catAx>
        <c:axId val="14274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5456"/>
        <c:crosses val="autoZero"/>
        <c:auto val="1"/>
        <c:lblAlgn val="ctr"/>
        <c:lblOffset val="100"/>
        <c:noMultiLvlLbl val="0"/>
      </c:catAx>
      <c:valAx>
        <c:axId val="14281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4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614A4C41-83DA-4D41-8BD6-2EF60C10F1AE}">
          <cx:tx>
            <cx:txData>
              <cx:f>_xlchart.v5.3</cx:f>
              <cx:v>Sum of Revenue</cx:v>
            </cx:txData>
          </cx:tx>
          <cx:dataId val="0"/>
          <cx:layoutPr>
            <cx:regionLabelLayout val="none"/>
            <cx:geography viewedRegionType="dataOnly" cultureLanguage="en-US" cultureRegion="ID" attribution="Powered by Bing">
              <cx:geoCache provider="{E9337A44-BEBE-4D9F-B70C-5C5E7DAFC167}">
                <cx:binary>7HrZjtw4tu2vGPV85eJMqtF9gENJEZGR8+TpRUhnpiVRlKiBkih9/d1Z1S6U03Xt0+gD9MvNBxcq
FAxSe1h77bX598fwt0f7/DC8CY1tx789hn/8Unrf/e3XX8fH8rl5GN821ePgRvfFv310za/uy5fq
8fnXp+FhqdriV4Iw+/WxfBj8c/jlv/4Ov1Y8uzP3+OAr115Pz8N68zxO1o8/ePaXj948uqn1L8sL
+KV//HLfVv756c2tf/DP4y9vnltf+fVu7Z7/8cs33/zlza+vf++7vd9YOJ6fnmAtjd9yRLlkVKLf
/ugvb6xri38+juL4LcKKChqz+Lc/9nXvi4cG1v+Pj/XboR6enobncXzzz/9+t/ybN/nuaTW65Hej
JO7l7Pe3v73sr98a/b/+/uoDeP1Xn/zJL69t9bNHr92SPLQPTw9fbfLv+0OQt1zSWAnEf/cHeeUP
8VYghZHi5I/nv8fC7/74+Xn+2hFf173ywNePX5s++e//vOn3z0Pz0K7/e7bn+C2KcaykQL/HuvzG
9hi9pQopJOA7v/993fp30/8PzvPXtv9j4Svj//H5a+un2X/e+ufPoXp0Xy3w7wc+oW9jSnlMJf/G
6hFGkBIolojx+Ot2vxv850f4a3t/XffK3F8/fm3t8w//eWvvhof28fnr6//71mYAI4QpFJNvY5y8
ZVxRKZT8Z4i/MvnPz/HXJv+67pXJv3782uS7m/+8yb+pbG/clzf/3TwP1eP/Itb//9r7/67Lf3CW
9ME/ZL+RnT+V5h8//S0EgYa9WvojzvR7CT15+scvMRCcPxjUyy/8c9lfYvzXBc8Po//HL5i/RUCj
4lhRRbgA1vTLm+X55Ql/qwQXJBaSIsQwR7BJ6wZfwiNYJDAVElEWY4IRZNzoppdHTL4lkkslKacc
w3r+B8O8cnYtXPuHHf75/2/aqblyVevHf/wCid39/q2XU0oEOCoUZrCJkFxxCkfoHh9ugMTCl/H/
2WTedNRvVZKveSELPYp2KbRnOTJpxQIfzkXMwyMO7XjyJxP9xc7q+53BKkQhzrkQlAGl+fPOchlr
ExVllYxj0+Ralgh97oXPZVbQbp3SeBGxP5mUr5/HZmqc/vH2GH23PyWCcUoB7USM6MvzP725Z2M3
dsK4JJbSIb0Zy2iixOj2bgzxvV+xfWZkbUka1RtOKt9ht/cjYvsfHwTc/8oDVDDESMwEZ1SQV3bo
lm7Z5mg0Sd3kbL5T+apSXucmOveUgB1mx8PVj7eE2vl6S0mwEgSqJ4WIfHHNn159Rs72/RqZxJiN
nyJalx8YnZbjVIao+omdvw8wKgnhLCYM4ZeW4tu9xrAEPyFTJ36zS6W7MfD6xPo5brSvorAfQoW6
C7mN6PO//pJMCIhwLuIXEvFq41bIlXS4TqI2H8SFCCY3RxoiO+ioGOt//TUhjyF/sGSwHX9l0m7y
VK01bZI6CH46m1BnxYxRagvz1Aw4PqlfTP3jN3wx3be5S2MZEyyYArsy+SqCw4YmYWnfJB20DZ85
duA8A3jxk22+T1SGEKckVgryhH0XLWvVTKEebFJby0/HZnwybPLTbgutpjOud9G6DdrYpW1/AhHf
xylDErCTSwHHFhJ/68KWjkSRLthk4QAPOqrLUefttD1tbdkMP/EgJt+ZExwH23DOAHvVa0CQEa7b
nhCXzIaZd3JuRJE0GE17jKtpzEInWJ16W5a1NhONVr1471WyyhBlvWs50k3ZLv1PjvW9DSQigJIE
YwQFBL/Kn1qhwvl8dclU9nQ9RXmzJq2P6+W8qsr4J1j0V5tRDIiIoCJI9nqzbUWsDIUFTOwWfup7
VO15QctSj2zpPv6r0ftS3DBDCpCBAcf/1rkC0M5AILlkqaZ4T80C0dt0XdElP97n+/CVGFAe+jMM
XkX8lQF9jgPUxsIlw9LO52aN7H5bFp7arZ+cFjwuHlEUmrsmj2bzk72/x3aJIXyZiqG0QrF5hUG+
HQsfOnjHUhKoblO1rZpsoioSQQypz6eOQOn58ft+jwpSEsaIBDxS3ydNj1Uh2lw0SUm2cBVt1r4D
5FXpj3f5DtYFYtAOQNUCbICe4eX5n0rIJM1mNnhj3Q44ulLM5Od5r9ixrqY8CUx1txiS9/LHm2KQ
nb5FPAAgKRXoTpCosOuLvf+0qxuiOaJzmBJl4zI+zWmhDrYJna7HclOHyG5rsZ9rZZesdRME1GpF
8VS1TXsY0bzFJwbJmh7qyeDtJ67+LTe+QWNwtIiloIoS9j2foa6O/TpHa7Lxzu0VQWbeG8GLUmMy
Ky1baU59aMurvCniZDVbezKauYA03urnSsb9nPDAe5cpOlU/y+vvkkAipRCihLxgnGCvDDeHalOG
NlvisVHvBz83n7ZYYZGJ1VbXm2kjdF7ZCAITeCLQQLwNgWTrRqRugSC+53JpD2SSs0zjYiZHKfNl
ydgwySId7RDWtNs6gOSaExGywUxzr6d4YUaDG0VI166tn9wAwZTMpJ633RqUX3ZL25Au6SIGBJB1
6zhqVAR0voignucGt+Ew5sKYXXC9XXYdUfA9spJYZgTV9lis8VTtipfcGpApjO7KAIeIJ38TBlxd
IZq3O9JUdanREuyjxHZN0LI0NlGhKYuEgU1yXUVzuHL1Fk26DFSdkoL1rZ67GdiX3xpVfzTChIsK
0eCzH0f0a78AqgOPjyU4B8cY/v02oIOtQ9nMrk2iCzvvmjahNmOpE9NPQOGlWnybO4xR+H0ige7H
FHPFXuGgCdPg46FUmrBKlA8RieJB47C6MSGomp3ehrHUc4urbEOm86nx9CqvhkLnKJ9HPfqBnolQ
8AvRFl2bFiIur7Zx29m6PKOBRJoRIWq9LIYlUNPym61utj6lkHhlVjabT7a2sXuyNETLPN+G3eKr
TxuZo0g3W94l41KJzHWLzarQoYdlXA8u9OYDGupi0Cqvl9uKzW2hgWoprcCaY1J2ZNbjijeTir6/
foHEate7nB3yXHZX/UbUfFZVtUk65cSwNx7lQXtVAvYXU06PgAcyLVs2BJ1L2W6JreoFZfmi5PXS
Dfy8tmVC6giJ3VRGaEjzOOq7fVR3Yl+Wa9gxyQen8YS397SoTjrW0e0BnI4TNgpO0r4MdtxHlDKm
R6g8wy6yzXyHsIx1vk1jMna11JNfzTWeO1pqD6dYM9yLSBziTUVH1GwuNdyO1zlau5ueyfqWkLJ5
ZuM0Njou+1FqbPmIk6IzYZ9PxeUUdz3dD1YNnUbjGH8ZOjw4SLWIf8jnNqyJw5sqdEWDTDwd6aQH
GaYrVOX9NeazPQGlqDpr+5wfI093YojVbqCBnoLx0UW7siHpWGT2lZpGmkSY+yEr2p75A8L8uczX
T5EpV2glpyX+MEBE3ZQR77Sbpr7WrlqctgumHz3q8WGJ1aZbm7/j7UKuBoRHPW/kCZuizUyl1KLV
FuElceu87uLBxkgXTJLztRHmtGk4v+livAx6mwrh9WxorWGz4UtYpVOJi4AU72c14frC5t2jLMVt
ZUalp4Es634OzUY12+xmtaL4XbfUbbHPC0J2nenQNTGs0AbxkEZFR3VRbY/DMgMf46ZIxrnadFfT
6Ubazme2jvt9HjdbnUIv5fbMGZUICESfAmqNPKknsKCJIpGNUeSPIDv7JmvzOs+TqhrkHS7MXUly
XxyhabEn9YBomTZtNe5J3HGTbX6178fgN7BkzS0gRlFAGYmYTYJ101WzRWhvw4LSCbPtvJhEOEKb
LSC5q48zLVvtzHCbU+u1t4vuJ7or0fZuMPydgS5Vg1W5HqL2ZA15yBao43oB4NKkXLpURE29s/2E
ebbNMX8iJt76pHEe23Skbbjs3DjneiuLVYeaVknBly2rbOj1Vochm1nBrueAo0sylFfO+i7JSUGT
mZf3Lef4RMbFbdf7/npa++qpnEVz0jp7Zvx4F1e8SEVDIEz5Qxe2h1oO1uixredPwHaeYgbFLUTz
5yH07INZNwnxzNhJ2EidzHNzE+LiMlpde4p6Fr03+XbJg1ySuqg+4u1paKt7VcRP5YJDsqn1uKLi
HECq0HKaM+nHfb/hPo1F32ZhZB+LIp4Ty8kljsYq8bzbmXa7p9KHpEHhtBDhvC1yC9XU3RcRpnu+
1l+mlaedIh9j3n1GZXUf84VrIZxImqlXyViEB1C8J6Prbn0EfncT6HanUI120Qj6B8FRrXnXtYlr
m16bsTjrIMZsmet5wDd9XqikhMJ75hqqB9x5TeYgksGZIi0FvrRsBQ9tc0hKU5wB/bQ6tw5knk6Q
dHFrdNF4tuipWazGTFHYAfFjECVKiVqobhrHdNlGSV9Qd9Hi2GjZ54v2tJPQC9FD1NaRbqm5Kxax
B6qzAUHgfRYgT6bKIm274pZQyCHVust6RUnslwaYcPWsypKdAHvjKh16wkZtMH+qgXh02jRRePKW
+w/c4/aYQ56dMbd1CWvrHe4qOHqI4kPUzZf1iKNkjki4ZdHgE9y092idTzc5DNkQvzQZRTUlhPc6
dNsJsInzbZxrHfcg1224S+0Ss8yS5nTG44e2zo/jYPN9FdpWR2zKPAOxCKS+OOE80LQYqjLrZjVe
WGnvJcxrm4RhBI5p5F2/bVHajtO98XgX8eLaAv/SoFIEbflyXRv1WIh1TgBji7Oo5z7rovJxJEWV
zgQQsW3lquVQNEkbjTyNSV2cm657JOVw7MtaHWNPnQ62/aKiqdSwd/UF2sMyYTZHmVpd+eTzrT0d
LG92isX2lnFv77e8B6eQMgZ2E20Z6toOABqXaV3Uu61Ge2DN+24hq4aYeCZNvEHUQec/jWt1XjWt
Ohm69abE7ICX+bZpuzM/dTftGMyHEPrrqqh4EpVyTUinHvFqi8yVlp5s80BAXFpNJqq81rgfstyG
QZe+utgAnW+Gfr5B3JU6XsJeiDVhLpzTvi8h3tm9q6G5UHGhVV9cmbo89hE/28J8TcoegG6aLwir
L2rZ3eXbDIwT9JJDvcxf3Oaddt16VhYYcKNtz2Yycb0UpdMsQl/EGHcrOIXQ04q2Dqjqclq7UWjX
EJIQu5ypsdj3jWs1sAx5ko/hmrYQ/TsMhtT2xeGN/yiLeUxlYPsIAKfXUVvWF6hYGk2R0CRu2/vY
N4/Q2ZSaDeMS6Zq4KR1AhYNY3NikC7le9ON69EO8ZXSKPwKA86Srtk/5XFWjxgUUcSoM8JSoOMMV
Qecs2E4TyxOntul6aSAoQbpo9FrbVZdV7nQ757MeNh+lpVvzpM3Nbo6rrEf1vlRlQtkK3/HVTU1i
qOR8QcnQNQ9LFMuk3tonVEVegxoQ79TktWJtqRtWDnqc6WULPDpZlvxOtP2ZsAZEGSKcbuLuoVjw
6VzE4bLO6+nAC4ZTQ8c+jdbo/dyJ6tw2q0ymLr9wrskzDAKDbeoTZO9yWRzyZU3XuctYj08rVJ7L
0mRIDVCN23ZKljxCuq97l/qcZrPtn6q5fBSyOilebFuK7Y6jodXrxuTJwoc6GZsBVjSgVQ3E4rQu
O6X7Tey7stpHizU7PpArhSHK0G3PWb4L/bgXNHqXQ9e2mCnBhF0B09iheJs1q7sUFI0nYufjWLnT
DUX7AZFSR1Md65FHu6Jed7NUV6Aq36MmfzIt23HPM1COMjZVmXPyduHN5TZyq7em/iiHLe3pcu9U
BdANFXZ0OGMzYztPhnpHlb0C/dTuwjS7jDR0SXpqBWhgVQ6ME9wRc5y61owXxixA2MWo2xLwnebL
IQ4QBVVL9yWfV10sw23fj9kQRd1OgZ6m+fxCeCL3DnkltAzozEbohhTygjUgN4kQnWLnTWZR7Y9i
pRZCipXa2eI0YlW7d3wDA/mobXQk4k8VqD1ZXq/DSyngaYjXq3U1p5tqz2oR5ou5dY9y5VEiF2PO
nAJGDmz6vWr6K6mW9nLaRHngpIKsUVC6m00PJKoOdM2j+wq6krtCxZ/F1IFcJE9m1N8oEd3xPEr8
CAJhEOxLJdUMbSiF1k3KTyg2g65E1+hF9lhPdDuvFGkTAkUAKPb8EbTuh8krqfNBdplo1Z1YMNEl
JjvX2m0ftmCOqqF3daFuyzKSIGv01zC/uZZFcBeI8CHZ3PaJLdFx8B1JSjGVqaXyJtgZeMOY51lT
dFdRXdlkzIMFbVaeAEnbr4aPuzgMHIYe3KYgml9W+SyT0Yl+B+OWa9ebz/UwCb1G5aXrLPAtH2zQ
auy/MGyvmxED+IOOpJHo3o2INEm/dk+OLte4i9lJp1Z6H2HfaLJ4nti8WJMJj+E4L9ull9ynESnm
HS9MU+t+baRWZf9gmumM2O68ggJ27LcoTyl0PSnUqwpp0ALrc4i77TRU80ffWpG0zQo4B3RkAwg9
k3Hl8rTBoj3kpXuMfB2O3sc+kWV12fv8sh2r4zJPk+4aE+8756HqrDLKIrbUCR66RWNVksTV2GhE
tiEzVOSpGWqsY9O867fxIFUAOANk0aiX2dpE7ZnlZtOge6Tb1N67JnreeK+uUDGW50j169HJnuya
CtwcHI4yK5binM79DtX5SbmQPQyGoo9zCxsLG+3jRkIGqSXftza6MqrdqXF9V8z+nYurMVnW4kTK
YQ9oliIfV3oM9Mz58dpNxGrS9Wd0y7OYrz6p15ZD8QKSUzflzRTLO2cCS/g2XPWIf1jb+DKe6GFq
ED4ZFJgpUiqkdloyU4z3bIvucdWj016560UVNz12N820Vrreqo9o7ve0hbzbODubrQuJG8lx4PFx
20Km+u48oAHaEuhgoFTvSh8Ao5zcsWnYLyFkoGOc2M1jKCxje6G4IzgRql3PyMDnrJ/jk6rJrzFr
i2SWoQbFJD+Ju2ZHm+VdYxuVFhZnAUNTG2oFnTL+4rvwkrsd1iWSIpNWdrG2GAZresgJgp7VzVRB
j0pql/ZmWcQuWoZhSmq+xPfQMPrbGOWlTXoU1U0aha4EVDEm76ymGG0X3AKBvhHVAGV69bEdD7ye
y/N+jOrrULj+y+hmAL9oGIEy9rSiF8QODtSsyrPomAfQfJLCcfIESg5/F81NOESoXC48FYXf4yDD
uy433WVXKZQnCFeR3VV8Ild5F+VQrPGcixNHrc08J7VKIaVUn6JxmbJuwnduLid8NnEv70TnyysC
qnI6FevlRvK7WK3XGBT+zyEElvbqAfCuS8z6mQ7b5SIHqquemKMoVgu1vjTG7uCSl/8YwEAQYSPV
ce4EdLzlfM1JM+0k6FnRCM2CKc/zqLgLDOuthXOHYG9yaJ7tNl2RIr4GIbhN1mGZkibml6G0IH2s
zpyTENV5UuRj/pmXpr4sTZc5I+vEOJTkm1Hp2rPP/aBk1pB8ObEwJAZsdwuDRRtPUASxm/ABqsyw
FMeNmiJrRXCXrh1O52l+X8PVDj32aLobJPnYqu6dlBWIcLYFKbwr5WcTeAQ9R441DMi20yr2wPRl
+b6seQ/q44DmQwNYou3I39lV2dumKz6QBhIWYsNxXcM7scjRVFpPNbC+ftO5a70C4QBD41n0JU3L
eVjSpmgPcpxPItrfVBO99Jur0jKQ/BTG659dbdy+qNZwW3ZRM59NYWofoC8rPvftoK5sV/e7UCl7
U3QElN0qJNXqIw6zhOUGBMp0LdSxXMR2FWa4phgNxbp3kwA8Mxg6KVOaM9QW/BYS/GEcwlUFbP6y
jQfjtIpdnZk2RPfQCIPimsNg53b1w3YCZXHQAxTWu66BHs9um7mSclqPcovfb6iNjgrLq4Ka9wz8
cOpY67JSxtu7SDQQCEDaxmwcFbq3Djr6qazLbCl9cx9vICCIquG3uCjgFQQuNw3jvpPg+zgNXCxX
3RaXjwquwj3ymc/vJsuptp696+Hq4WlZNfbSFBHwcB7MuVX5DFQCpui6MkibPgQdr+RUDfOUhI5z
rZYxQyWGIf4YHo0cz8EtMEFbhgcYM9t04N310rvloStBfYKM2TUh7kFrY+UpjEfabOi75mRu/XSi
nG0O1Zx3B9fx+Z6GNTfJEIsPBHuS9UCiE6BSeMfiBsNVAjJlddzUGVxnyiqQhjTrV3KgrVDJHFYx
JxPM2NG63Yq5KhNHaH3c0DjvIAFrXfF41pIDkRnU+GFZly+GtrtV0TyzwBUTOxGSVSWlqXXraPbr
3At3WwyoidKGiOHcdxsoVpTO6J7xHOoC6apOF7H5CCLJCoKKQCGBywD4lFQB7WNFQD+L1ikp/XS1
UmDSlgt7Mtd5m3q4A2d1P4R5N6NuPKwdl2loFjwAvNvoxK3CXAyN6I5VwaJFu3J1OydokayqKG4l
qvl5a6azqCFNKii3H62vyo/taHjQeFxWGLlJ9EDKetjFIBw/qxhhGBLQMOupqIaHODYlOzNjzjKY
o9tSm2HEj92L0gz9Um9Sl09AVCB3CpYEUhoIyJXHSq/ABYEuhrUTdNdt0wwCkpLeWYA0Fslrh6q2
jfXEICAP6zCAUhGBag35vfApKbyJHzY0rwKak62MgXGrosuPuKwGdzLnvmxBpQZt94g9rtiz98sM
2eunIdei2drhk4HfXD7QeIBagGtPi88xaatwhjYvqpOlmcYiQzBWeDc2/repBNx+y6YR0ksbojqU
QJGAWeQKrN8D10Z43/c55SdQK4SDFkgU1S1qmPhcNIW46qHhLw7yt3HC0NejOQF6ujIgFO14mFDV
qWs7A8k7sniWdJf7sV4Ozjf+vRMWgqqtBXwQ5kCN12uA+wUghMjIHEsS1iEp14nSMhlJYOG4DKtt
LmjPwpVdJzPs6ITooZxnEScDL3Por0B3BD17aFb0uekblDQNUu7Zk2hkl+ssWJMZ3jAOozKOirQv
lijshuCm/gCyfDMnoRQoymB42cQaKlcESs/cxfWRVrlXmQFVNR0ikkK7vcdbdL2yAIqs6j83Uu4p
Wfbx0t2EpV4+OAPyc4wfo8WAUDheDnW3m4dRgC7cAdzEuD/MIDFfbyC3pmos8Sl4+2MJrLacp2fl
0ZbVctk+jrZKmQI1ch2VAxIE2h10XKA3ZOsCnY8Pi0hXA4LLSxNf7pjrJLSan4ZyGYoEiQjGRsWI
d9DF542e6VYnxfBUxeowR8snXHhx4cSMdB2HXTEX/SUsYbcgmdd3NJ74O4Q7c5h4+Kw8g9JdbvLQ
A9vOoIUqJ217Io8OzqpNLRW4GGTKbBxoC3pdPcex3TPknbherFUyNfEMaBAGse5HNqtSt90aIEVE
39CzSaL2c8GWok9qU83s2I9LQ0FreBm37vBCzHIwYwUNPeP1oNK29NAXOEmhPYG+cZpA3bHx3jm1
srOqN6vL+k7xOCmHrmozuvRCnrZVNFrtWtI2OwgYNe7oPAd0Kpsx4pf5NEtxIK6KZMYiuGKQtxuv
z/FcIHG6dIi6E3BvtR3wTMiW5sHDuaXs4doY3FaBKSzc5iiWnes9qa+BMYfiztvV0rM6IIACMUfw
7woopDRCLvYp7UZUAIHJzwYW534X2ngsdyVnHQJ0UYXSbqgdPWvwttLbmi4DPo09H+0BVXZbDqrh
ddfr32FiVmZqPs1C9NUVG6lpzusexjopWqaxM5p2xbjpWDT/l5IzW5IUx7r1E+k3ISFAN+cCfPaY
IzIjK2+wjBwYBAIkQBJPf5ZXdXd1V1v3f45ZWlhFxeQOQtp7rW9tSu5lMrLmhN9cQsAwdXeN5kxA
zTTTYxUbdFgsVeEihh5HYqzsI9bwNh/Mymey5wAV3OdFarnnxo9NLkltTz1BG9h1kDeeFB3NCRyZ
u3k+n6fZRllejlbujIN7WaHufNgq3Zzhxf2S6faOIxVNFgrw62R4eMTmPV+bOLnqNetOfS2TI3CF
G/nhoOVwMR97Nmz7equHwhITF9EkURvp2J1rS+rc3Mz34OFrFSJZ+I8la8kBnnn5pdTMRjdZrf7S
26Z2B+tA7qDLN6Y9QYJGbbmaOdxpM9Yo6hqsBWH5dO1SDiGo7hL50PvgT6zJLJou2Qq0Ibrcl4MK
7Q5rGZV7b7V9u9kqh0XikPZGSSxznunvE1FhvxhxV5VKffgqCs8kkux5tY1rji5TpkjJVp03Sl8X
psH8CNocgGckEHK6tIHmZcsiTNIeSLWwS4MtYrp4NGRHtnQ/u4q0OyXL6ZUZhq4GglyMdxI2h/bP
fJW4aa817JOvqtFuRztpd7OOddGlootyOhBc09CMqGYD5K3N0Pi0Wd5cdFT6pxSd6lOKdVdIxt9j
vbGmgFPLPjqoCDDO0pnt4HCETwpG6+da8eFZRekX7iDsuKjP9r1fy+eyXEa/V1l46k1JsTMMXZEy
Pd5nxqQQ6+fsUcnFlZDycJ9o6BTcSavWs5Fzd8wSJT8ckkXHcXXDXeS0feAlXfIUCiW6b8HypL7t
dlP9OaIlv6bj8mEU6/bACs9pU/q74KdkhxNjfpBzyi/Ai0Y4TGb8ljaqKXfRxMJeGX3TSFu+Dge4
iXzfialsdsioxB8LqaulIFJP0d6qHitMuSR8m1LVurwtCUPb3zZPEsbdlzoO8xfXZTgmOH0m+E33
PNqSx4XDGUKBobcLhXMsdwGW2YNDKXKwRK8/YjHZZ73V9omY5dJGKXSjKHHpCYICVCthOISiqBVx
Xahh47/V05blc8imPR+CfrBxRU8mBQeQZyAdtyJaWnXsW9rtE4A6FTaerf5al0l2IPVAy3yGrw0L
dhyxr2YLQK7RQyeu2QzmjF23GpphJBMGmaRnrnCjoFD3XRXhUcmyHeNZ+sqpRjsAevMIQ1LC1KtL
dqw7hp49JR0tKqe3wxbT6b4iq/lIQ8sfWrX+XKiWE3ql7YyepirSoZybHe8JPet+8OcpQSEqlBTX
qIGWVW5UHOPJNSSftzJ+9ix1v412ZHJXrlO4Z5KKF105VB5m7PbbprMHCDhZrobytIrthP6tOVi6
qHyk/gVMCHkLiZ6fDVwxlK/NcMD6Bx4haXuYuoa/20jcOrdS8HMlsBJz74f0pWxAAGRD252lWeVp
bJfytLQpFLpG7tqMDhc8smel6+030HRQtStoj7RNzDOJS7urUfajo7Wtel24i744waoHoZoVZzOr
oeMk7JF5+VklN3016vv2uIio2dEBbAFwvLqQKPDR21l2Us3Gj2WtlqdtXDqUGV2J9V/Ln9yV9kev
9M+u1a4w07J8W1uWPkxDPNl8XECgpnbB34GnB7PbFxSWeJE5VqOwabtLSO0h66I1h7l9iCdy8qVe
zyKpNqil4sKYmwqeNmMhh/CbZW27B0jyqe/VdzEDMxlIn0dhjHOh6d0g5BSjXAAvWDKCmmhKVAsw
qJ8PpL/VN4R0Ox30WEBX8XcK3bjNN1+/QArXV0+7lxWV85r1TbIbLNoJssCO5MBuL4OnWKwioGWu
ehLqqzVTc5DrWl3Becy4EdgTpZM4gHtoWN26vW7UDTuFTXS/YhEXnbNAqajcV0v8ltL2owcvdhBZ
VO1gCO5Re0Wf5kidILW3l16Gr6ON7D7DtflJBpxHDXdNXCQ8fNqy0UX52Dggg73dQp83PqsvZOvl
e9mXPQTLNDT4iajFXrn2tt1lJRqDxeEkyyehybUjaKuH1ZE3b8f5whYXrhWO59zUizpJqGkQ4b19
tFMGQSntTAGbuL5mKtVFDVDzIetGaOiQnQOSLkdoimhC0HYVOuMg/+RKi3bqx7eGEuBK2FT3uuvF
YcApeIg31u4D6dPdCO3lvooSaMG0hyTYRLaIbCqvszY4BUUlXmiZhrstLNMnUaKJ7aFUfiEJOYdA
LkNYKNut7TDcQcUu6Gy+Novon5ZFyGvS9s2FRSI6TYbYT2UWR1cz0exuqKbpB8Rjem3IVF2jSK95
yZsFvHJLH0F4kXKP/QyuA2wymD6VLsTc9qcxACKU2a1mHLYGDyhX+9BpeWCMiBm+hZiflkSTh6yB
bVGh8X8byZg9lSBO910ELYxVm9+KNXTDC2Xjt4xbfWc7HIcHG9bhlI5Dsm/i0BazD/OHnOHyd4Cq
czR32J57dk08Wq/7AJn7pXI1nOGtr6aoWCH1XsgKqfFWMsIBGtZ9OUVqV9LUH6GZRJfUdSSvS7wD
bQBgtQ7K5kF11l4S7+WYmxCyy6Dm5mZyD18Ddhp/wlMtX82guqpox97v6tTaACeTDKfgI+wBTTfv
A3C1U5+GeQ82AU9bI4x5Lw1KTGgfmTS7la7K5lDu6NUbEl8qaCqs4MuUfoorRn/VWZCn2aAmW0Md
00+jSOyzi2OCkNDC7o1OzWWbt/d2yvp7jxbrmbfCXPoyGV5IH/o6H6uen5N0WgxkdLb1hYM5tuN6
RWdPfbiHtN/tBRpDmq+Q8Ydzl2js8slaRdCvK7PGOzJXpkiSmS7FIEb9PXBdL3vJtvJTPc3qF1el
hKdCcBZkGZyGeaZYNlauLZZ8M1CZj0PTvrExiDgHFceyXTNMAjVwZK+zteqIDQ01Wyc2MGDoGx2Q
3zQ62HlLoSdsADkTKMwqLMMTqdEtvPUOu18SQMYVJeHZ4wRBrwVAE5nocwymAsVTm1SXTOuyQEee
8BPTEBro2Ddz7usBlkfsVzHk9TpGoYjipfpJ53aFL5oC0xprdWFcRx/cuukyyw37g+AeLgbf7kYJ
D7DqVn0/OFK+s237qL3O4MjD+1YC+5hrmjulUv/APVWHdCRuhDV465Lj4UecufNMxzKfZHs/pMtv
DRY51ETfsKIZ6hVgksj2k48VGptx7PsC1JV+FCCmqj0gNOx6qLZPUUmmvGENlKWFt1NRsXI4RlU/
NXkS+gHvKSEpEKQsztck/Q4ZrzmYSR+tEG5fL9red+1qCtMpCvsKEQUg2UlOI9AtrRHyUAfTnxma
hoL77LtMK0AOgCmP/RTN7y2JqrMcysruunkyJ8hREx4ggBBodkkeJl894XqDIwKPd1W+9WBP3bAe
NgRxDqoOEI833CRSz+Nug4tBrpJu/ds6oPfcJb3LInxR329xtD1lcuRQ5UNFtgv2VXi0KdxjVFAQ
veCPxjCD8h6LL9v7Zm7PttKo0fE1urfYpGEg9xOFYgZEBQ1JdVoTzs1OULfuK4AlB8h/ZCm0i18c
bMYDcgbwh9IYEJYXX1cuBMHhf1t9TKQndFjzl0037hTxsUPhkGmXa0vGL3wRMFTHIU6/GEHACqYm
9PdzKdqrox6vA0VfCc8L/XK10HVHVvtcc0iatgvQQBc9bOcGAuz/Cl3+G3IJSiehFFmtDL1v9hf8
e0CgK17N8DecfstM8IXrk6TNIcwD6olRImDPunWdc1qeg8vmbzDrUxjBszUIyEh0wSdXlh1WrNcA
XLEb+icJRxLVWOu1yreZL2w3dnNNfvZzgDmjlqF3f/DDfwvaAbX6Mzb2HUCEaar6b7MJ/vHp/3kb
evz7PTT/5/+8jTb487P7v89E+K/fdfw53GJz9q/fdHs1//hdf8bzb2m7f2T1b5/8W+7vPyT7/hix
8B+++P8W+8sAyf7n2N/fc6p/xgRv3/9H6g8DFDAaIZZA4NHiUnlLzfyR+iPifyKeZoCUEUYAyx5x
UO5/j/0haw5MW6BKx/mP+B/7M/YX/Q8XUN4zsOURj5GI+f+J/f1rMEHEaHwzGPIJUHCKz7Ibl/xP
IL2aRGnKEf11Uk9enXBmbp9RJ8iLNr3F/rlAEv2nS/O3FfTPQcN/+4si5gwBMIa0HcWl+UtgAOr4
OFvwgXmnDTDnWsAb3JyLaDHA6BoPsA+35//+J/+C5ON9CeSWI8QuYnn7l97iBP/0LnHMwZOmsIt9
soELb9cA2tv6soVlxDYY+tWY7pM0KUE5NF31BbopifNQxb88N92HQ089FBXn/h24FUri//7ybu/4
z8DA7dUhkiIpRTgOczZ49pd0E4dRBNCTowodwgbiVdskoPOwyeMfUa7fUxtaoJb8X7Ibf4lR4C+j
ncEaimKGlYbIwl9Q8GZJ0rY2BFbqKgima9CMH6uOI8U1DvVCzygbFrg6CTOPSzVCbpsQ0ZmKLrYk
KkyF3gXHDJC+FwFlnfwvu2b0ryGk31+dkHhxwLSYxNOBZ+Cf71rsY2xgyTDkYzl4lhMeJU8mtpA5
DTTR3Ex9g8PAkEzvRGJCcmRpPfwaUEbfzHZiv8KHbZ77BTTifW2biuxCQlBJ/ve7F+E5/pcbiFRB
whllMLTTCAcITf4C7/dZk0jYZoiDiVKcG3Qpe7yb9qpUR08pNT8GyLb7KJbmc42WHJZii7Mp7tL5
0WS6uwttJX5L5jqGlqFxJBGfcvjCnWL5kpkpOU9rJb5wNAP1bmzqKOzsKqJvi5EADFq3QohSQdXH
qZJdvfMZmbcnF2Tnn2PZRB8bXOP4NLJygQk1Lkarp61lwOeJHDh/boEpM6iXM2903g9Zy3LW1APE
CFSc8Ju6CFD9U524xh+rVOs2LysVQzDD5laJfJ2TdH5NYeKh4St99pGShcLUayZiz0tH5sMaRK+P
8zoi/FnOJEXNGaWjK0SLNUfA5pmzWUbL4EjoMpy3BKESaHAzgYFt4DAWSboSg9PA+W8VoG3wDlri
YUgANTR3oRFQ9aDkw+aDWTEUG2ALwN90jUcorT17NjZUKJGU6At00819vKWxuQdLjV6DUY+PxHes
KoiCXg06QCmVUxPjUs4D+L7jJP1coQJmg8n7tQFYHwgyylUiSui9DNL/rhL9AsF3hFEPz3i6jGUF
4GJGPLF7W+1sr5l1nORO1W14hOYm0PPfPKcojW2GJI3MfnRAld1N0aoRNlw8+GG5pR80GEj06dhm
HYz/zj8l8Yx9eiupuKKf8qjXSQ1Um2YWW9o4ZPR7ZmqlDq2U5T008/iQhBH4fV+tHNad0NnODnIr
tsXN696HajnHG2jC0LKFFu5G6+Zlu9TPW8azH83gwCmGJgFBaHWS2z6KnoVks7mUrXIwxFoh/dsS
r0OVGz4AE+zrDPEDqIJPovLa5BOb9TvBzrKeSl4nryNSUf4sCDQMELKVe85U3IR89RUAn8iA795r
sw7nCYQz0hVzdOFd9q3vSe/zhAzq2waSg30fk9JAv1LtD1BUIHlJorBVQTL30V4setqDUl2uYbtZ
FfP2I+qg5k0L+G3esPU7UJf2npqWvqUzUhUFkpAar2Hz8wm2NH9Aydifq2Sx78IsfMdnAOBQP/rd
4CE1ov4cwPOteP/BAweAnVPtQRpNfa4ICmyp6r7NtYixduMR4K/v5xLZyQxAhXawTbcqM4DPmpK9
R9AHRY7EqePFsLbmZIRA7VvinDhENP2ZzEgCkDaWvybgwaGY8fMSUfkORRo8mAgZmLS5RMaTIii4
SrHm415sdnxtYxJgGc+6fVcDVbvGZGu1d/CosM3gdrN8DKqie1pJAZHGYv/aXNguaVjEa7y14qPx
QT8az3yBSE2JmIxOz1MzY8DVkCQEwqEYrqNg2FWGKeFrMcyqnQ9Jq4U5dEs8HsIUkZ8DWuz7KfXb
fonG0Rd6KOuLi0MN/ntY1K/BYurAVnKAgKEmqwTTQdSTN+D8jj4dxM42ZnuhamxAU2TxVUEuLHwL
d+MeCMYir1BC0DmtN4VumWEfW0bNfnSNlYWmOLkg8kJKJylONdjDX0aeYrGWCTRoZuv0YBfQxBni
TsdWKapyAlN2v4qZPatqm3e4MvyU2iwukFEVnyeJNhrwRwPqqx7IhhgKWyM0gWw4LFObndq6AkCz
uLi5QBMKRzqBWYek08Vnrmk4tvXAxlyj9SjqTi+vOPm7jyxp+H0bGUS/el+Wz3O0uXqHQVBmBajK
ppeewsE+kW1ZnkEG1LRAPie5ilVm6rrOut6vwW9PRHtgz9Qhi5LRDntZbacCq3j7yisLwFgPcXLY
0Efi9KmGOHu+9QjkGcb1Mp4bJzd5woFMyvOKR6HfOevrw4QVi2dbxQ82RYQC0xhgdzIKyhQGAyCN
dtmBTLcX34mnFW01QJI3uHXsTq0hHByZj0yx45RG3/tuexmp/Gmj8SUa5D5R7CNU1aPZbopb8wTS
OD4LY6fHmBvAuJ3NlpwvFfbUOnrtxuR+Bid8sGg1he8cBM0J/3XL2k+pRnIHANo+wtP8qXSwbycm
koMeZXtag412N7rijJMuRXqnaX+WY1TD1aymI9ZguleJmz/WePJA/mHg4PSB0GUyXMc449NnqCEl
hVJDTnXYvD1QkyVwH/isG+B2AX4cskjjFWlSxAgM7Ub4N7ChoLgt30AkHTA1gzb3Sa8Wt4tITQ9p
4wwgL1zQsvpGBLrdIisz8jo2VXXA/lxX56ZNOEot3ncCEbaKZvdwxSBKSFHbt4FiU2UtZJODU/3e
wRMsX/TENxhPYH5zLMKxgN9eVheABwy17izuYLBvh3RuvD2i1HCFNF4AAG+cf1CuhUOZwW8ydzzA
l2pWimhFwhFe3SGRehPto3g9RZkRD1MyoXwPPB7TAvR2UhfBp4HmdN62l7bENcc2KDhyb3UvfpuW
tJZ71td1sU10izAgoGLrAaNQkk94Zqe7NtDgEG/IUpAKq052bejHJ8BO4gBXIuj9aqvuRwar9HaN
gHv+rl1hNAh0rOkmacEqgbqFCImNi8BhGRyzmwyWEgjMXSvVrzGqyKdpGRvgQF2DuG1dVdV+i2Ey
qjS1hawU++QTDp+Kxf1ymQYJmrWdm3g4zw1stXxagzvWwERO8U2z8zf1TjeTeRz6XtcnnCbdY0ak
/21h/fgS39S/cNMBV3z5HhHAd9jRFhHDmN0DHqw+s4BYwAJfKfoq0AZeZZJIWDJd9Ku1PP1ULVCY
DIia77iy4rc5KmHKzw1WDN5eaXY9xOS5aDph3pNpiFSe+I1DsF66XdDmw7PB77eb/olA2niyTJmA
LBH0UTz7qAK6mHB3WkBvfh1vgmoGX/YSTUM65tmK16n+0F7jdcZzj0zqNtTgBbn3l6S363GZnNq5
3yXcm5jbpqj8tjHJkE+8ab3pCIoyXyQPh5gIiNY+Uu4Ois+1qdoVqij04nJL8IG69CPQpS2ym668
lMu5BEF4jLMtiD32LvcwRPzqbmo0CDS3FaHi6xnkarWfbrq1E3P0pmqhr/0cTQ8hHcGaj30859tN
9VZu0PsSqiVYOH8mYVVf0ZqCnpFQzeVNP89+l9LTPt4ea66RcxhhXU6CoyNCzzj90CwugRus0OVv
Cj2/afVtiCeYH3N9z9xQAeJV16q1j+lW6juMq4HcjwbgUqXkrG9OQHLzBES5DJ8WFDvHrkueqWqO
KOKghNaDPSKAMuVZunZ3ZhEWIzxgM9Q3wyGaouV+u5kQ4mZHIA4LmOJmUXQ3s6L93ba4GRjcoUcf
bqZGuNkb7GZ0IOgaHV0Y75CSivaympcHeTNG3M0iYTezZP7dNrkZKFwBgXZg1rHXwmMJN7cFpjJ5
Q8kVAc6DF7P+bsvIm0Pjxsm0yLLW6S6YmH0O1QQ3mo/bFWM/3E4v4gNgZ486ZJn2Tvbrvoedd1Ql
/znFZpCHRW39vinj8jqRrc3r2kpkFQJ7hFI+vEW11fe9ponHCdWke19zVNOBeGQ6lTtkaT1fw5gm
iPiFcFIpQZKOLOHaxyAN6k39ki6D2eek2lWrl9CWGbiRtGEub2CmH8eq7Y4dnQnK/VrLXaKHu77u
f4RyKBFrrfU1TrYBG/OsQIBM/KviZUCaFigAKnH7AMOPIPowwJSjCbIaHOGCRKPyKDdMGViTFre4
UQB61PaMkUXsLY3r9uSnVR86NyGoMepJ3i8t4BO9mK2w7YR1wE17oNh3v0tUhj8RaIQWuUY4Z8qS
nXtbknuMQFDHYOPsk4xL9E4zUptX0o3Lvl67z9lWYc8VAr5wp5tilcy8I7MBzwCjbuZBZmvueILW
CvCOAaZEYcBJh8CZWcWtKqb7ZvLbXTkm0cHNFdAI6fMa9PSurEsLeMN9zkoBhDj47uwDfbLQhPec
4JCOBh0OXZ8e63Djipq5H4tpxBJZkyHsMM0E20sf1oN2DbYjTGTII5wtb03TcGT1huYM8RYXU2v+
vUtoD+nXvfB5FAFngazfET966hC1PUC0/YmpmOyCux3tMxwtZ9k0RzkuAXzo/BCQlbpiL0Dr5kj/
inptO6l47jD9guEs9c0dW0QImGIQZ/ArEK/cy6lD6pfAT6USx3uFx/sE6as8oDj+rU9dfZSJ5O89
7Oz7KdwCZUOdwMXdQF67BfsIEAwrs1e2jlEBahyE4hghChN1wyFh4UTwAOXQtPkd8Pj2h+469+56
2KW5r7w/Z87kPGz6qWs7GAwuVelrGUZwcXPaL6AXKYoaYHwnsW1fGlFvB4vhTGjGxIIYT1X1IPTh
0G88SwDG+sTHeb8sSLqpecUtnIAEIcaLrime0CLkWYXiA+D1RzkP75332Y8pzO0VP9g/wv6uk3M5
LeI+rsZW57Ux8ZdqGeJLsg7rAwF1/02RyDy5aISMjnzWdKJCfAOalczIDJjxHqhV/K2L6YjUE20v
wAjie8M0B33Vx3DB0V64qKHPaCjFpcyUPo56GS88imF0VaSOztp0y4UgdXE/N8Y/IzFoHqZG4tMe
KfFlIfx17j2BtBG7ryZeo4/ezf2OEliORyTGkZ5XVgV4w1rx3ELxgkmfWnxAJwB0yWE6z5B8GtON
/igJYAS5ZOEHxwo/OpEBfEwHmNa2jrprX2pbCLKMR8RtUILIEnEzGBJxNO9okoJiIt43E/Cqnn9K
GdAecE8CRSd8lPdh64Cepz0VP1dil7lYyml6tmPXfuYb/tKuHdfluUxJuHiTQghVynwvJy9PKor4
l2Fww6XS4gfYaH2Jg7QFSLn0DWX7a7eK5m7CUIYtT/iGRAin74j0YqzC6JcTpbT+UHGmfo7jiP2N
JSizzHwcOmova7/Ju9kA0wmzGt+ydcqeaWoQrMeiOcmW0p1rVZX7sV0LvczsOMDteWFOP4PdrXex
WJ4XJES+d9ZXBe8Hd69W9xsm1nUcBxadaT54Mn5gctRKj9iRDCI8QzUjdkgEwJHGl6d+gUmDvNME
5F8RpKNbNd8u+JgviFn3MNZ3SN9oeGptm1zg1iJt7PseQg6q2PhQZh3W++yBx0iObOccTChfxi4o
dVq5nMlhM94fQegnP1PA+Pspcu39WA2vPS/98B0BmHgFPcGEjp6rPkUcboCs8biqTpR7JyYXFd7Q
6BItBmRIumws2xtsLPG+ijCg4/ME9QnxpGSkH5Eck3AoO7d8lSi8FGjWCYgkrGeswnSDEw5B+nlV
BvJSFnpoZwGGsWR5NWIQCmJhoVXNiZu0gvu1YphU0WNGTXYV01q6AqG/kJ2kLjH5DtSlZHcjqyCl
DaRcGXKzgrXIokQEUb8MXVbkugqsbQbGaHASAIzWWn2bZod4oFVJgyAVFq344mq0Qg+1WrvkFxQ4
NcIhCysm3OGCz9g8c9LFS4l8D0ruXCXgXh/jBH4rNpbVtocWVcuPNeL9G0NDIIXslheJo7q8prHr
Ps+96T6je5qQJwcR/XUzKlmOjc7E9kDXgTXHRoAlhPcZPyx4ytCet0zUu8kjUQB+t8GcgiF4e+6h
JQYoF6V9Mqws9QUg/zzdQNVmR2Ld3+luxNgtibAays2h8/qos/rGR6zVcy0QDQcCAI0YSwsDRAqt
x+6XXKC57iLMURSfIpkCoRsagz0dMT+EeSo2QjlkWTRPe+sQac1nEiPcHlGvO9xPg4jdBmFSnfiU
wEEAVIjv1xuCIEfbS/gnm53807qteLyTKonXl7phM3v0FtnTPEXZqQsFKe8NbjLDDVuROshHZ53Z
KySwMBKlquO1SEsDGQ95FRQTOpAtX0mU0MNQ3dSRlhF/n7Q23YoqSpd3GB7utKq6Ey/JQJCzKgUB
iSTKBKRYjcfqVYC1vEdVXiNxAQMCSAOm3ewGZJtoAYhF0KJB9ZkWbaWQvUuXGBm6KFM1IvquhYqO
4XwacxwitS27zs9AnEA41juJsR3p88abONUYx9IkZ742yFvpkbunSlQEV0ZPc94nm9JFglEroMVQ
tEFxQtDlDUGCFFUypkZVIBwCDpA1bnxy3rQr510JFgq5nGH8UQO+7YsFDfdvzpT1k+Vc/5jTbvmc
MCehgY/2MbYUOSc2pF2Ti82Xeat7744LL2GYigQhqDNQVZ+dB2Og09YmHly+OmHv7ATSs0ZZ9cQY
D6JYVt19BkHP3gPz24McUomBetMoOQ7UQXwSNNAOWROf4mxe6vTbNjl5IFDKcUoDPUjybMSsuPdm
1siEZ71Nm1+rXCHZR3UKYsm6GCU/9GfA1pBhrLyrcN4epTD1mDfgBT1iL45/WzFRY845KTOs+CCa
/YKgAdKwirmL8VvzhW2DecsqcJsR5uHccFcsGZph4s0OkERVneZZbOq6BUUxKWWsmmw38KrvMMaz
x6Pcbj1nx95TFFaEROxJTGnPr+CEMBBxTgTrzoQ1iFmTdUpxcJeVL3cp1PhQ1FEvrxgACqk+CwQb
26wAwXZhFpelmXl/oQmqxD16NSxu16Le3yVioV8bcSs7G9q71xiBDV7Uw4KngqJxxzO39GCl7Iqt
3gG//RaHEpdywEw7rJYZg4BsnViUq6U3/QmhBPVgs1myR9j2lEGQiFBajSHBKCfE7vEWDJ7KtUgw
SwpzL35f7zSr6p8Af1iyj9HmPTC8Sb4bV7icGQK0VeEXM3y1wnGbTy4B8F3auXuFnpt9a4DWfA2g
aP2x/b/sndly3EiybX/ooA0RmF8zkXNyECmKkl5goiRiHgIIBIavvytLfe2Wqtuq7L6fl662rpbI
TAAB9+17L8cB8UlSdHY8rKXziYAVBpuxwa9dpwEB2k7P5iHk8buN9YP5VeDcneIBRF9xsnMcuudy
uFEng1qW/i4j7uVtijQpSOc6qX3v9o33lhiE55qQrb0dU82ly8RsZ4dg8khAkgMQN5dCRMLIcZMG
pXtxun0ZtlSvhbLqKzPMpYsj3M73bqT4aGNl24dJ93j4/QTaDJjF1IlzBWWCO14k+mRLOUyHRrTO
fLC9FYfB0BMziQ0p72qHHW4ZtrXpphaoDUcjTuS1IiBTS0WALeLM4yU8xugcc7Knwamb61hM03Vw
AV3EKtDB+pmcSft9CbBMg8IApXrx6I/mD0PWpJSnhPnUdsEkOMV92KqXSWMz20JbYM4BmzQ0T39M
sZYa++fJXnPXwYaXibd2mKJ7U2Cm2A+zDBu6d5kytcXc/VwWZBLIdNzAZjxswcbKRlyk7hLk9KOh
fopydJNTCAqw3eVR+nOIMHE7bUpN1+ZudCJ1gpkfm6b+5HnJOsf92DsrrJ3aQ+dWvOo2MI6ma6Lg
8ey7oYkOnhUi8mtU/uZoBiJdh8yvUuhS8CYSIZvkUoZR7f8YgyFbHotIq/S+9zUPr1fPq77as1E8
gQgl8jKUcPWOrdGMEumfnerkRTpZY4yCxOywhPTvfWulpIVXq/zUOcpeLtNcyuQLVMFVEdaZk+rk
DKLX3+zcLtdPMrlVB6GYgnBHZJbsQYhGoZ7dpMAIlIly1wkdjVu/DTM3RgHK48Yf0H1MonhnMETJ
sxNIuZz2curGUm/rgDfFm7tm+bpu5qmvx0dU+WL4gP1Jvqzj2ga7QUXOvLfbgZxhqLzRexgxuFLN
wTcJ8TeWjZBP2L/LfY80+BpU5fo9ze3kzltbQfvreRc8Kuur67U5FfYwPAXp2mJ0xCrjpT7THO3D
+KBcelAy72PZCbuLm2QNrhRz/CTZ2WPMVDZ4dh1ffy/rIOX2ifLgYGeZemSOXf0UXW/ehzWdc56q
JYnXyhARLboiukxjHV78Tvk98N9pyreWjKLtlCbLa2DP+XEgMKtlhFO7JAv0dSa38mWwg+jFovSN
A82tQEhXxQCOvZ91XmMEA3Ev78xS6FNgGvshc4n9HzO8C/I8JbCGwYl0Pda8Qh85DLwjbRXUD6SS
9q3LOp8DfLyltBYbvoE/quybs7oFxMMZBSCccJU67nz2cG9sfWFFZ2IYTA7nMrjPok7usOthPSaS
kZSY7zzXYhCSiENdZetzllv4tYiC2+4m7RG4wtWdjxUK4Teph2wLqKx84AnqrDjIKorKIBvG75MT
VeiGjKIYepviqnGbyW2JjKIYS+dE+1I6XZgjKip3bVBnDyt6K8CxbmC06qVLs3FFByhBqqR+Xr0q
e2eWzWEnDB1bVtt2sUVS7pxtX5POz0ympw1pPJcIa9GcJ905Q6xKvOmqGlsuKza6AiflaYngFxVh
OH7xV8BUoxr7Kz7B9CTaiuGYSF7hYDe8e4BHFNtAtC14hWLqXxeC7GHuFvfdaF4CD2uiZcjoLiha
V+anywOp9HLeWm6fP7UagmjQh1DkUD3JoiaDd9a3+Cr4kPFjhvf421LdEhpYLB4RU7nx10k1e9vr
bbK2insjSnN5i8fn5BPaisB41MrkVAU2HOqEXNo+8Du/jaPaVtlb7QyA4Lx2G5q+67dWkfeHbJ0G
Egr8wBhjY+FvJrpjAMTesz2H9RUnSbthYh0GcCQK9wgLomNaTaP/6I7LMm2gvrR3gPeiEw1yRbTf
q2NdjhKRrcmY0ydh7mzdKYouRTO2X/H68Rablqx9mbowuM/XYvkCZk7uopAhE4FL8doIa0LRBSgH
k6hHsHBKO8/2IyQxZsl1dfFgiN0D1fbTfWrLPp6s7t0KpDl6Taer+GYR2v4PFK6FS51gI7YidNHR
JeXL1w5YyMt7arY0ac9FjiiF7T7dVvBD/oHL+Ls3B2sHEE+ffgBHgoTcemO2/9mD0nNe2k2XceZi
Fk/gwjneZSUZ952kAvM2uw4eiklSWf69qeR3k9QfP9bDT4L1ywbPHXh/+bHNmM/eumgG2o0VhJu6
WtwkrtC8OVLrkOYgIA/2Dz9T3DDzfzIi8VMj1pcQ2A2Y69gBpO6/fNgB0HpdMX3Wxr2pmVAAmEPZ
HF4gHT3d77N5Gj/OCXCzRlBTY4YIiyNDfzo+U/qr3mWLb7+RniY5ra3cpnkNhrl79aT2rJNvoZgT
+42K1ntj3EwN3Xlu8V7DKioYfoe4VDy7oT5YCqG/B1HLCGiEtSp4M0dNffRYTfShQNYAPVatzr0R
3fgS0uVO2xoXsvOhxdKODcgeO33MxtrA6iqmhRjTlAQqFtpjPFfQGKm3aHFvDhKrKzlFeeiQygg8
f4zykQmqKrR1spMFipmeJtVtA9+sJ4/c+BO53IpHi17hbZon3nXZHKLBUlrtHYviEiaa67gx6fiV
stCqiRTiwoKe0mfQLU5hbpssXoZmOfkV9ITNDO6O05OE+1mUvmJuQn/9Co9JNXHntXg5mzCn1phn
ErVMrPIvftVI75AXJtQ7NxHL9yqEnA5yYB4VKdN5sHcF8WGxUaSVYt2hRNNotjNHAOoYGYTCGdWp
qnVX0s2UCMdR0PeXaC15zYTrVFQ4iHoML2nQLmXcdVFPP2YB+kmJaTgbQuUOsWFfj7ikpwx4UiFK
mFwS24y3WaqxP4OmsaO9mhfgatFiz/9rQv3lHP2vi1v+n6lUYPX8Gxfq/11Q85c/8MuGaoX+v0D9
O75PIt+RrhSY2P7tQxUi/Bd7dUjBcOCEmCQ5BP/tQ3XkvwKBNTSgOA8Dwl78BgNuZdZPCPdfHqxS
H0Y4PH+XU+P/x4f6O/+Wsw64moND2vcxI3Lq/sWJ2MOPBwOQqbtsojiLVSsX8VC6qpTfLV6NAEAs
J3AvmlPaQnXrsan+6bv6L7ZUcXNZ/smFafMFMPvk7MMqGv3nSU/stMpK3ZlrOyglY2l6P3pmmi5G
KoQo687z4kjvMYFQMIAGKGbfPVe1o4G/paJP8aD5WLDAtv7D73Xzpv72e4UUhN7NImwzbfiPN5DE
LKbR98SV13Y1kLW7UcP7PJw4htBrzSYr1t6/h0DkDvsSckYWh05NrV/BJC0eFeLotHVduFVEmIdR
/MML8q8uTfaZEBcgQxs6ni8kN8vvL43SqVzZOV53zf0cmchuGWRdnM4KH63Zrrv3uexWfRGlA+vK
yD4ngYtsFL5R5JGGwXvUP0UlAIdLKnUNRBhPS/4IoT33Hv/hm/wdfOyx4YT3GwZN50aA5z//8lIV
7SJca5YCYBuq/g0o0iUnVYXrvEnVTGWBtbD52eJ8/YAiXy5xManBO8JX0Pk/rFK4/ag/XdQbwV94
HmTigFv/9l9+/9LoX+GA+WK6yCQweqtEPVR307Q6hKiBkndfcl/pLP2Ha/W7T5UvAC8YH9u3A9vz
2ZjwF59qs7aW3xSLvrS8i0w8rkjWG3yriA28Pz31cfWwxAEuRI47tJLSe/urAf/7C/EXXy+/xs2F
HXIJuJ1dKIy/f3iSwphcWZBwsWckzbNyDAMsty7mdaOYCLbXv/9xv1c1t0/NZcdGTxmH2xl4ye8/
jrEq6joEmYskKFYCQCMfotRGRRDyfr2Zfm0Q/C+HyO/VIj+D85BnIGSbDccJR+PvPwryqh+mrvwD
tUt50f36CkWG9wGgmFW/9Iwf19OCnuge//5T/sePRtMhTODyfVKo8o/ff7Tlu5UTLYM6+5bAoRqS
34ll2Un/oc1XPqhVLGgJKh1x0v79T/7r5cS1jvGZTy5vK0jkX93Plr2kN8ZFdx5wf9hbtBGe9F/H
0S/T8N//OKLqfzkSBe8wgWOef+PfqjJx+y7+ZOcn9grSENDrYWgh+e5Sa1jetbMu5uikkevteK5x
rdx8zVQ4hb+jZHMvdRUk3i7p1PIAnrenYEXmwRpbxYFy/U2dt+El6XO5m0ipbXuMhJuu1+ZcubXz
qiJ/Oirb8p+miLH/3KO9OaO+n70kezZJMBHvrcANRNZe5XNeumfbwkxq/TRVBdi7V+M7+k3/1o3Q
heAAV6fMWb17boe3euysgwdb8U7MXbglUt7DFUjEEVJs7dEVy/AC+04zUovCj9bshQ851fC2xsCH
qg7Ozc66+gq1RcWo+cRni6Zi6YwF45CX6ovji/6JtRNY9Q3Y5hZc9RnXQ3pokpr+DZ+CmeS8w/VA
EFKMyUFHg39Mhzb71o36PdAryAW0a7r5iVIymaw1rn1dHhD/3K3yGNMf+BpQVTK3u9ch34SwCpwB
DMOP2inUZvLs7lMipnrHToAy3PRd03/r6S8PyeIF+4bY7MdUDSEgH0hHtyTHWwh6NiNb0C+7pU2X
OyAnyP9+8MELNe2Jr8WHELwqYWjbvBsYRtsQI3Jzxt5ExH3xGFo6TJZJ3GPJA2+3QIj3Gh866BiG
zlcvEewBIa2jrhKN/TwzUN0yatcHb/Gjw+jjnq0b58y8f95xWkyboFXJNsv4vzXjwJCIIIFjsSBg
WK8FvMSPDLSzLwVtAeCEMCoeSr34zyJMnAdWW5lP9U24JVcY7dTI4FP5CC/gxBb2P2C4xCRdh+Jg
4NzuLCpzYHml7fpxhEz0nTb+IsVQDT7YJDstoj2yHdSeZ5Va3Fz3MzLOeG6T5TudhAcAc4ClVizD
yWpS7IwRWTjMPDl+jr4ujpkFfAHncaCPrd1/kqld/WD6IUBFogIXDkx2VEtzD3OIHU0TtpSgzLej
re7G5eaC7zqveVlwa2Il4woZvPT7SpKaZGaH6XwMyg16soGLtqx3btLWMWey2QkpSdV1XkZQQICc
9irW5bQ/MK8lm6lDkumW+ll42esiSOLiltB7eHjoPKjfX0QeHpDFna1Ox+6KY93euvn4kBAOPwA/
mXdOVeKxSWezy+lCthhYF+46pJC9ActN1rZY71GVo4PEMnnEodc+Ns4yPPtrUt/nKk8fc8iY1yJ1
1K5X83ixOp844hAYz9muU09jpSPBc9lJg4XaC/CwMTitOrNNsmz+6UCfhsB7o7/mYq7uRKaL8hJm
cH4+Z2VSWV/yPxJHOgon8olLROrmDkmrKX6IpBDviisnP62N0z8R/ff8eGJ6pu9JYvj+K91Znnzq
4YXbpOjXvMjPxrdl+R62BsCaJZfBf0ZCsH/0YYUsDXmrXx+NG6bz4cZmsWO8vwKU4B+FWWP5IxNN
P6TFP83Zbd/GAIFiBykegWYLdMvNt+Fg+ny/WAaTSwnkaIyHcYQ+S+Mus9M0VAkw/aXmbzA0vazR
WvLyLhOpG4BV68bwmjb26m6HucnLM4FcAGZ4AQCvXGdRueaefAcvFdwYIdgePP+cK5/A083lpk5k
QADcHkkoOBVYBzy6K5buFmuGe2UGAoBIRa1aH11b8YaV1rQmP9eF5+Ou7kr3m+wpHDGMDesLGRGM
3ltc1ZTHvp/yVgpUnnifZyX4buBH2QZmTqXPJDs6J42dBAOSBz/IgeFXQyxjFQDDcKED81TXKi3P
uGS69VE3c+h/rH1gdDsCuwzct9ydNyfVFAIW5sImEr4wb/rmZ0M6pI6VRMC+SIzs2ckG+5SSTLfC
HPrlSnDDznZBk0d9vwey09z5epLOvhmU8+TQDBUYPmzWLIBFA2ECx0hUQ1WmF2+s2Qq2VdNsOLs4
5e0ttNfJ5uISf2j2LnJPc8jt1pCYygxOkV0T2sUcG1WyswI6/zrIJhalHfyI6gKiyaYVS1DgADF6
sXZBMZiACLiq9gzj0qCA04Cf+eD5JOAQG7OwvQLLKdMzI1HX/RTNyLzIFROXxQrtDhY2dVfB2xJF
knqS9rOAy8ISq7y4SvwJ41fElQZxQ7V2Fd5eT0nr/nRrG0WXPE/iaYdlFxx571QfffdhpTZdTxyS
7vCUJhyYDPYp29GfmHG+dFoO/r0ZlpVvCoXHSb40/dJwZCVjnSdPSgp7YfGGryoXSj1NldtsSP2q
4j2nbAEXjRvfKGvLOiqFda4dmPqpzdLMI/kLhRUtSAuxw1MMuT3EEn2Yh1KdUsjww3ZUiQtC1Ju/
es2QvKD1RueuyfztlIOTh4/hf6Isf1UDe0H4eM1+am6j88gBftJW5cXHu17t1WgvZHjqVj9G4/xN
GY0HvnfzQ0Jw5M5iUrSdXGRkhhrDCdeF9Wy3SXNYZce7ZWYPh+8Gty1as/2h41yJoyECKBwYZxvl
kR/DifYArsBA7kmjeps/PHCKsP8etzaDAmnBMI3S1dn6MwdLyPwtXo2tSfeFaRWHhA8I4dGKzjGp
+eqc4WRzNqOn2rvAS6vyFEG1OcnVJMe8LsXRESbbFfWU7KFLfRJ4YIKNH6XYrRtfbTCIgFOY++WM
W1pdZM1okWtSXUzDXQ3OQuBpav1wg3vDe5NpVx2cgqRMNY8rMaSxOekmVB/aVYBDdtrl1K/5sINn
+NMl4vmkUq/ZDLgkYiJcePLmNntqC/66QaTBi1eNItw2bthdexvr4WbJupuQ24P0B6rF2JRpFP54
LdjFZDEFgD3Q41rV7cw7j/UZyxbgi7F3vWZWECVWiIvddRiy0QwTbAXlNHSWAsZhF/l+zAdtgGP1
vdplpH0+lUIu3p4lF3X4xe2jtLg35PRJp3P40nV6A1ZC0GdZ3Hhhg2miIdK1WeRIZmilPGCzAGix
55yXNaiKXL45actw0ZnkSbL8w2DbSM3B6UIREXjHiFjqFFAx5tsCdd4AUppTPb22um8ftddTUPHp
wyfNRJR3PiaXj01dtOxqSo18zYEaveRBMZ+zfmifyCw5p+zW2Mfuzapjo/IRxewHlgUhPpZsL/Hc
PTTqzt8tBKQgP6Df/9DjEn0C3MN2C6ImWMVG7Lv5BoEnaja9BXlno0L8itXI2Iu/mIU0ykB1iwcN
0hPxkxDV2I+kGSIHXwAKJLsuiiViI0/es8vBHbuRJGDffzVhXj6LihAN+xzG9dVxUp8XCua7fdDO
kXMfags7CjkRNW1BAxd3TEMVKNVwGV40Df8HDnTwlsKuCrJPSXXUI7bnGfQOc+bJTPmOUbtTYJUi
d+kutj/uo3qZ71LHT4djEWUTyRS+b/bxzCVm4WQpqovESrcDszp/q02Aq7nPxbMZsSWCIARXU3qk
PkhjHPokBbUCH+dj2VTfRFsyrWHQwciZFuuVr1Z58bJ2QwyWTwSxvUYAlGW2HHDLN0CiqSIdf4Tk
SM6Y7RZYXsw90dTxUeX29ALEbcIDXiTTy4zd/RwWqryWY1nfdU19Z+EH/T7hurrzKxU+SAZte9gk
3tFt2SK3caagPyw5PI8oLNCYyDIw3yv662oX3GKDHOipMFYfOwxSD167Wt9CGhV4Hda6fudhBTxq
O37zpcqX7pvnNtPBHcMfsqHA5OOMyOjW6rgj5Qo5HicnuOPmtGN1H1po93n6U4WYAi2QQnEPh+dQ
DMDZFyN6+itIGlJX/U543duoSyLac+iVseUZ8ezTBccEMbIjbNUOKIn305stbDlDfUmDMd2rKYk+
2OCpP2p6gLNNFYsBLwIKPcEyXcNWMiRluJGbIvjsDclwb6Gwg8zX2aF1CekGJGFOnm26Q+0O3k7U
Ofs+Q60YEaorDpUbzJwglmJgsNWt5I+WfnWGmMQzohrxxZ0Ke9/BKjtVjQsJJK8YsocDsR+f5Tkh
xE1n77Ahglo0dfchUO54tcvvvRNk26Kyop0xFtlWoZdj4ydkQPyRdtQq012N9V8dZuFM35fJfenc
vsSEApTFK8jAUWU9sTg0eKfHap8NfeQ9kQV72C3+Uja7KbSmp8SlQIbIOXYPcrCbgF1LPF0buPHh
JcNFlDOL6sNbzMPTQIItQLTQjT2Q/LRX4SE0SV4cC3bemU0X6uQrtY+IMfCs6QbTzpPt2PLzgtsS
O17HzqYwZXPSVYjyUzhXTqy9qo/LJoGyVHoT2lhUEUqXX8bJdE9TxsC1Vol5bDo1nRfmypzZgbgk
TLm3CXXCc2KHBph13cT5LCjpPCd8ZZjPjh2nsh7yQn4qtJBH/xbrgkqd+XETVXejzRnGDCS4KMbz
Mcnl+jtH2bBJM2t+bcfOlIxDgwrHGuf1oqmCtg2JSLjAZr7H07tcebYhlhs3us4q889FUr7RGhcf
StoQxqpKfmhczb3OG+o4MwVlCJpSlHGfAGmWqjxhfwFBJav8uYg6c09E3u6Oxl7kljlu/dUlAPO5
U0rdu4wwt6Kr1bEicv0N4ZRDnPwL7gm4lcdQklFEsl5JMTiJeO8nF7NhEFS7znXTHY4rdzcAx/XJ
oPYOdv4S4FjXcTLu3LYx3IxZjdO9fc10j1WurPon33dKkg/M0jJrsRuyjOVdlFOb2Vj5j11nfuRE
q3D1KQbPh6HJnU0XlN3XNSjcje3lNKiAVgT3HyOrHdXwN4+/tr6FKkmH2eJRDG17JvOPa1jJ4eJg
YL+bjXTvkRWdD4OBCQ1XKsDgkyUXvCSu2uK5DvCha0Klc8GaJVYKTzP2qEY/Z+D7AQ2K/FtUQdLR
+QrRCUGDyj6hXZ3mLo0R6pJn4Kz2Df/Kzhe83eLauBLMZ95BCgPB5RPqthm/rtF0ALF8Mjaxp5RV
Gfu0G0heDFqsLkEeW/8c0cpv3aSJm9mwmKl11w0mDf/rUNry24oWczMXc45R7/OFhUOw7ylZd3wB
Pys3eu1S5nRl7UZPwJS6HTNoFlgmdXUUE4ZXAVb4MJHCOaVuD3OILAFhiUEsV6uSQtxYDt6rLZX+
MJvAIIl4Hr9CcKGl9V4s0DPf/GFo9ijAtbuDb7HSRQXdF9JJyyObEjw4d1btwfAe1tWLkRvJHOiy
+spetGn4siw85VRHkdmLpuSDNX3rfo/qdP7Jy9Jscy7sdTCg5pjZssHDw63/PLq5A0sbHCC7RYKJ
E1OOpts6YTrhdDFlfkEyStJr4odJPJQoR2/2lHbB0eGwG1mh5nuvklzrS1U6/ZQRN8siC2dJIXyt
rtAkk1G/zr4wYG03uWuko1jGJULd1U4859iYZkrDebpbRCZe8YZFmMXc1543LSnwsv6JVkLJ0UFk
dB9LLdTMCgsZ4l+/ZSD53c7mjx6mz1AG7huoKcM+M7pyyXMN2t/46xzxaggoky74kPi3smM/150q
mexu1iXhf1mGLGFnFoO49UYdxHqPFR13eHS/jkG+xo0yrvmYRtq9q2C++3fd1Nv+17FxZHm3TtMC
WtW/cYMD5uoYnqvQ4glcVcifWhSG6EOWqzK6RooL/rRIZ2Yy1dg1bv6cX4weIe+czD10f7TPHNzJ
/B2qb6k1yHmoni+4tQc2GjEIAHc4pWH9M4+Afz0Rl6gQ9YCZ37gaPtSgw4p9E9Temq7FJXVXEzw6
Fszabe1kOQp7u8ARZ3eTUAstlA0QmsMQLlqQnjChjQX7O7CNVJ5DH0/MM2H5I6vKkDQTMHrxuDhD
wH4ZOcBQ1oUl5wfpDDT+JSAbeVGdmNlY5lQZLHMw0C3yRKdSSfsbJU79OK1Wh2MasAIqCCSw4qTG
aqkvoZUifdvRFLhHFmjwWWg40/mV5ScN4W4BduXGSKb9O2ADlxrsA++dz2k52+K05PhMiS/1mkm3
6y1YXf9AULhB5JZ3UzO3xbuV9x1NkKFCP3UCKup+HW0fZDYas17eV7Kzt2RZuoaY7z2naEmxwyL2
74XIbiMz/EcAmK2e/0wi45snz64kfan2VyZ7fuIO+bXKbMWmQ+HwPTVYOf3PHMaFfKQWgmw29kJ9
kG0lvpWZ43tqU9OtEY2BLUOiN6U1vgU1mZAkt1rG9pcdaX5zE3Z7b0w2TmT572zSEObjVEZs3dpU
JrT5B/6U283iLa7nbzRQGoqnOgB+scK5qGGOUWJ+HAgbIw/PC3DuABvBWRKud/c9uSi1xYe4Oh9G
vHvtXiWdbPaUyawBc2fJehQr9YlBFWyB5rEa4AdnYHmKrDlXeSo+J0Wgl3kzpBNZAUOfuG59bo0j
r8Apuq6UumCYGXy5d806uGrDi3+VHzJ3AH884fHn96t9msElJBJajpA2iSHzqRE7oovoxzncuJW5
KWdlysXEICOIjWoqgn3u+NONml40CWF4UWZb3CDUVhx8szpjkOVPuQGbnqj5mLmdhylcwzNpzyY7
UfEYw9bDP6ai7h+XtXfg7j3LCuLoVpnAV6ek92zMr6Vl1issbh9LRd1ps1/wHWKnWs3U3E+DGqqY
ta3w2QzV3v2IiZ0oXx30JI1F2X2LBmEBtwmICCJkF92ZVhMXDTO4MdgXZNWbYyXZMPOUQRhqYg5C
b40jyzbFvVpZfI2sIIhdzi6BSG+ou2S/UuxTwzaRH11pjODZsX5wrncd+nFx9rSEopLAs3n9lRC4
WZlQ14SjI2xnazt8d4vSrWIi4+oNnIR5hH8YBsdFin74ERHeKSlKWy73mAKnj3FVScyfNc9b20FB
v5Nr2v1wuNTf0IhY1KyjuV32/hyFbQybNnHihYMh2d2eMI5oCKXBsWput4YuquXt18Ope8E9Gtp9
RFhNrwH72nu8zuuxMez/ZRWiRBisRyJAZ1nU3rRnkVvj73WPkshQqGvkrsTQeiE02YwsSCXuH2fs
JV7O/iL7FAd60iqWeDasNKQUHTVaatYW9JU6F6ERsD5W9Ee/xXRccOMGhO+jkp0GLCK9mCVS6Smw
RfceDPaUvTutJ1aUZ4l/nC8Oe/dBWdIJzgxF6vqzi4lujHNMkiRGcMEjnKZtxWiOACAf7lFKwyXo
sMCXBwCT6WGSvbztZDaanap1WhLT9TSWnjMdO+PhjeTELd4LtJ3yzGvAL+88QupkNj2b23TP+Bdl
3fI6v2H9abR8UqSLr3IB7qwYRPScn5EjOL1mEJx8yn5S6baMAr8+e2thq712cwtvoe4wM37KWXCl
DhGLHQBHtfCBMs7pOpkeQEml+UM0E6PYh0XEHSE1kXtid4Z5VnYjI4CqxbfEZ+hqdgJtyrytqvPN
BRfEk43/bMWT7x1FVsEdpN2IXly3ZeEET3C3xGloa57Xou1Zn0pG5802Ny6IHnJYvgJJ7HOvIM/G
bllUcvvrHfFrVEpSpip28AWI0eR+m97xJXnthxaHMJIFw1T9Cca59tnYdzsxAyVL8WJ6yMT7GYaE
R8xOSCzj5IhMdiAHyIUDBcfg180wn94IC5ADWM2+FifJpTx1JnNBoIyOHn745J50bHjjcfr4Ve8f
Fuqwl9LtQze2m2r40onANlA/wpWoRsCyZKm32Tz6VMpcZEDgBLML69gEmttCLAk1sSXGtnucyIRC
bV30bB1sFmFEDxbKJ8uv23QMv1Z4Yqs7dy7978gMarkOQDnws/FaNB+piDzzlFL5ro+JNA6fOh0V
j+/cmpNbWL65Vk1qr089u9HNRx9r0YgMwp2UnxKrz9zvReMvttjnNi/Ji7Oui/rJ+4TF0TFfGbDW
Dfr1at2zb1R0B6xotn303OEmCFujhLAX00KzxAkXMPCx70ndpyU7CdnjeA17r2ZvJMeUWGPLDtuV
oNMsLYK9gnzWOF0a1S4dwJCwBULKjgWi6b7hTf+VRRfeFCcT/FPMKUoQlJvzCB/KRiCbUw/3QdaY
56GvTPeBZmLJD8xjvZBwPX7WbVHIuj52SV18gbMgiHOUULtuGvbMlOPIitZQ3KM/1WxAbaR2zilD
U8T2vmDs8e8aybNHh6prITl2HPISJucGV0ageYrrer1P7dL8EPlyk9ZJe8J+AJGQdF97jJUuWgAB
wru0sLr5OexAiEAgGLnPmrDhotlF5LEpBUpDd7QsoJisq53LEfYzNc3RJrGrj2YNrE8MmobjNNkw
BFyM68UV+7lhAWBKRmvGumOlP4FlaPWNntVqPqf4Sd8CSxbqu72At2vopDI/0Bti7jM1ADPLDJqO
riUbV8wwZZ+hsqjkm7ck3BsJ8mb0zoBlVsdFZwlY+6XAf0+cYUXDzhhFXBxivOUdy0cEy8XY6mU/
L+hZ7My4fbFHZ4AXc2X3nGruE7wY3X6t2TTx6jHn56AvicqyjTsjPFTtndCVLuNDiq4fWZb7hlUS
SRuyum4BC3JlcyUd1SBYBB+u9aOjsDwxn4QRfVj4laccumtZrB+6hLH0pc1Zr/gGXaoHW+KmU45n
hynUeOk72bXHHo+duA1Z8vW69lrK+w6lnM2xQQUQB8sk7RmZOqvVy2cQuCpHHWm86a6G1OQ+GcHL
8Vj3grNZ0aGXd4BZ/PVsTNXgB+rY0RhgPS+XIT/lQ9JGj0USuMF9uGoM5Ij/OAARRTpxe+o1+JQL
PQPbQGyBJvIKPj+PdsjA9TjsKuy9g9yOE8wxSr20TlQ8aqQXtkmq1k+rXY2nwuoeHEBjIrpjy1ae
/R/2zmS7bSxL1+9y58gFHPSDOyFFqrdNy5YjY4JlRUag73s8fX2bQNyyqLpSZY1rpJBDJICD0+zm
b1BPzgh0+8PCZdGLex/bcYEClPTdVsT+lg1JQFhKr4EdNjF14wzNdD2UuQPbW8jPP4rEqtKfE1rb
07WPUx05Q8Yb+s1Hcsf5dL6B/9U3/QBaagKK+v/rm+5/Fj//9RNFU3DH3Xz7r//7f+TvN2Cprf4B
kgtgHZqeAupSvNS/gaUWIMsNSeqZ/zAoRXmWiRoq/+WAjdqQpJbxDwfIuUnUAdQU+NK/AyR1XuM4
wUChaOkC8LNsoG4GuNLXcyhH1LaisxP+MJywGGkWLC398oOuXA8BlBTb3pDFiBZI/QKYZgHDEkcq
K6YjZYc+fh5iZ6TgO9qxV3dXHTZiRc6yUAFEMVCCYzLfDkhx+xANQfDkVHy6HoGzfQrWI6SSmKdt
G18DlqphIVdZPpoVJRq31GkbcljW4SEBF8B9hYhZCN1Gw2fAv27DRAy/fEgGCo2cKajS8uCxxbon
E4F3DzPe2RjcfwFhM8rvxA9ydwXkXb7QoYrApacoHOD6wKelSrBHDCTs1I3WpoH7pJlU9fAmroNO
B/5Iz6F3kWTRSss+0iWyq/wxLKqk+lejg3cdj0sHYByHIsjgLi3mAOE4dVPX2BoMD9RlwRDeUjcI
+A0r7ISr1dTzeWxyc51baOp6srTrbIoNCMkO3H7+JO57FMaAJyi7fvllNv4XsLvXuEZ55UQSinQG
/QXUZd2LV96knY378Ng8LyS6oXuLHUKwjBTyx8Gx0aop0dY8IG2fzuNtSbxfLU/Yko5dcmOQcjjp
B1C817sYt2NDCqKxhkyv7QAmvrgdpDqghE1T8L3VyZ8atOpIGohwnJGu0KFyYNDG10jq5FV00hS6
ZsPDFPcwgz5Q2j3j4P4TZSo3wrIEUO0gFczoyMr8FSeH+1yc9FXrfnepZNn5p6FpiyG5bpo0dqyT
zwuBahv2glPB3ztdagQutXowmFrx7Fkj+gZLLz9oT/ro0QFVA4v8mcx2NrXPOTG691KaXR+mjxTM
OKs9+r7O6f2X+xoqy0PQJyCWZTmTRZrUCF8/hG34Vt1hoPp9wmUOiQKoGCbDaPVj6c/XkQlOgiKn
RvUGisP7lwYqype/GkEXwCjqyEwtQ1FdujiQOIetPlrM8LuTO/0cfOuB0LnkNsAIeIeBmcnF6QTL
GrBKAFaU57UWrhu1CLstzE8VAT4rIopDWanDQA8QP8i2NGReoHoCt4LSr5v4n6FEK4gdgDdkOxmH
qOQ7naaeXfRYjcUFWV6iL+D/M8jTZKq+VgXnuHuNF3eGA6xv95rlH01kTllkOFwFWAjPqrRl4aIW
yW3OEwUPGstm1bPvzPSBuaO8BYbi77Q4lj0p0CZwx1c6MQh/2dDPpWAeu16EI1EFPIEnMZU78/9Q
fJJvQeFdvhrV/lhiZ6uVjQV6HHCYO3T/YRFeNRPmLyjSEVHXLxPgej5mlYZhRX8EMQH0fI9CPMpS
EEsKvaaXTUewBv6CggAabXobqeoqyCBpXRkVXuDQBRvgKiaRpeG5VXw70y503FNSxSmvpKhwYQ9O
VdoXjvazXDfIzA1rXt5Ud9lU/ZOYP+OrTchnikJ56oE1IARUgINvkkBhz9sQnrEa2GCXAZbuYawy
uWsP5SWey0/CQXtCHE12NcxN5D5rLR61p6Ki/gR0xEbUI9krigS5gZfkqLcIbPROZqN0pQc9DJ2q
Hc36BWUEjde0fRV0b0CDn+nMyWwCbFdOwI70FtmaMG2H8NqO0WBQ33qgiHwqBvCcZD9QIfUAz2CO
ZyTBXRoVMs/Grved/l7piHlFpyLAzLs+vr827DebLkwJ1h5HEEcti+NiaUROoNMggB9dUt3HRy9Y
Fr8u9tuep9XNxJA5A2pfZHVFYvCjLGqqBIftT0ws7aE/mkneaScQ1XJYm6UCSnDdUX4anwZEF/P2
qs/AirrXfqRkXKozxcvOcUemwU07wLaeEmMSC8Cd7rdVaT91+PtStwZd3oZfxwl0qPNQuwuJ57Kz
MWd2+3taP3KArnXlksI0F1h/gZEn87tcZ7sxzEZjfErgdHNbtjVIScOOc3Lfu2a2Sf2/VHA2dVp3
RTtgZf1jO+0MdGF5Yg2SZe/va83XMQnSKox9ohPHY8KzNi5Ccd0+tJJQ149FEvXKfSAHb9o/dFsb
WbgkmQAOH3DKAiN8BVKNhtqdnVph4B9yXPCK6Tq3jcJ0jqkRyHK0K43C6Ye74OtNEFqQz6Gqs/+Z
psNOfPGmEdQz2ZPs9MmlEl3qxzwYZkChqmByqn1iuzJEgQWCn6bLhLBeAs88iQz73gSQxq68lLWO
MdD7E/DydPNgnnCoOb4Pr0O9DfSWuFI2HbPmO+XIkYcHySQ/srYOWv8RJo9dfWXzRVLg2KFAMo1/
kDEgEXiNWMAYaX/MtPuA0/nG1JuQBnHGAJ2CtSm9dBzaig6/jJrqteU+agAPrNsmTHBc+oAI8hq2
b9H7tx1fdz04CtTG9MtVNNkjIlNgvJ8MmuAIp8TDtKBPigGlY9TJsQgAR5m3wBy7sbpuZh1m17f3
x/EiWuEOWMcGzC/hfLKYL4OEpjGQVqzHp7AsUtf+IUYZ9nzUfDgpFDpcM0UmKXKajndteJa8XRfB
kHn6gEbw9j58ZdtQIT2yP+vNSKRgJHOnrqundW9UNo2A9IaVz7F/7AJ94rWMmfJlQbDqCUc6yOGs
kveH4yLcIIvRkY5CgsnmbqgKXEz2JO27Br5GywtptZL6Pke1huzaVPaF8v5yuiRv0/sEfxs3fHz/
0m9GgAsT6biWSPEzChdx4zKLvWWK0Q5sS6cqvrBZuGxSlDQ1fmybjyl1h/LWjIZhfg4CA07sByNA
6Hyx4JG4N2xWFYRBRSR7OQb49JVtmvvVE1QoOhafzHWBRQm6jN5N1iEpbVx7KWxb/bAFMXk+F+Pw
EJVBMmKfWth4gR9pmMiWnWo6sWHcA1h7idCmYV+0KqSKeKb1i00Cyai9RWokaEOKP5PdeLsIjZJu
+hZrWtknn7sAWLx2AI0O6+YW+T8rde5VMUigMVL+qV9sfAA45QBflBouSwr5yOYrwuoyiyu96RPU
1iIcg0BHoK2DqFIS6YpbAZwooU/nNzk/NGcc5aRat/9kYPa9tM0iQU7rj3XSPgz2hPstFUBdDg1D
xQC/kKKCW4nP1tAu5fdiWhrOGKNYLM749QQEbD936KvaNQiQHt0LJBM5+UubVOt+WSRNPOrYCQXG
Dw0Pm/RTEZSdMT0G2EVxHHVJyDMebRM+8/DQVPki+uFzEKCHHHhBQK0SREM11AgAoAE9YHfYCwhm
SaA4f2dcSk7aJZaXfSSfTLkFXIAibqFcYxbkO2BWgi/vXMCNbPjIeB0X1bHjXY+lJedVNSw6txL3
tBEnXL8p88NiBprIl9nTDHFzp9ZUVWN18ZfbBwyWNROlELiFuydmkwEOTFhD8TXRf0yMmEcGIdXQ
WY2ZXSE5bE0UVBtHIisgJXLVppp8fqh1RrWFI4EWHJ2M8zSrOOF1sF8BW+iBgEDOamPSNC5nTZEC
WL3glBtERzMv5hCJSFhY1Ad/m0BizOF931PS6/cqS9wAEEaP1tFJ73xElI4tJMHxrxr2ON9M4Dgz
RhpubgliyUka6OY+LDBAsE5aWDDHgWslXrt316Wx0Lllf+qW1BTIYxDlg6c95CjjxYghhu1cY0EU
o3AT/ZWTD6hhp3zH9NuTlXXL5N41vi9xW1JAsghvcpwiyrbb+ZDuLftZs6SJeaclHEsQPgo9IcgG
52Pq/TFo83C5p2eRxtWnHGUpf35ixSzlUl9RyA/86FrPnFjCV2XVcDm0gFQ2v8V8QtYTdeeO8cT1
OoclmAwmzIE9YRpKCVdzbErrCQVxSRS27GZ73waC4IRHxRpOWbYr37Kdylqvyc7tu7PGkKwh9L+5
e4KAUjCROU11hSLexcZdZ7UxWgUw3/X8oGIAZACHtXw62WDkOb0sBxnbcWdpaUQeWboDa/v9e3hz
eHiuHBs+kYnHq7qkddaxW4Kv1YaTjirXdEIwmrbaDD5qedYKk1znWPgRco8f7NjWa2YrpwZXAz+v
g6hDtc2+fHavWjC+cMfwyTV9miovFNdhY13Bshzq7nsOPE8UB6leoWiQlb3B4ZKEyDZ0V1kCegme
DGKeZFadGpIEuaclb0fr1gq10NWvmcVm8pPEUvaCJR7p6H32B6vhPZpgoHw27ia2iaRMvHy9ghI6
Pqfq5KjFi59oDchKtVNtpuoSFD0dvqDplQTVI6k3bLU1fgyHaCKo3G6rnVufY5/2tuwI6JTBjnhC
c0yhQD/VfV3SWwbrrQN8wiTaMopdQESfuIdk8RZ4X8gV6E3wwfl8HsZfqgFUwgD7KNcmHPbF5vWi
FJE4+WjHfgedLg6wWbxGDg2YKpUlVU3aYbSmMWofjRr1XEGMRbVbHtjyoKPd+2mAOPp3P9IAMd+M
1cKiOuQYGXvV0QhH8gNUusHDoLSw0NLH6aBYgi7ZwxSs6bjNdsMLrBM9Ql9YCYrTOIaRWyGdrcio
jewa07WwMq8yEwa6/kGqd+aO/vrcMPyFNex7nGImXI6LpWU49TiGjog9Fgtswp8JZAPC6bhpe5aV
WRpCeze8sWeCgIhU8h7BvBnIGLGted+6CWBFjAG1LQUBQ29ZD3jq6fxBWU0j1BKIDwitUWropbaT
rF9saVGSNHddb0y4j/paw2TbwVZmG7tHsMXJ40PUQVRMb53An5kuyFaCX8OaU5ND3zC1NLb+hMnm
QKEzlpg7CTGgiJqrNqaSBUy7Guc0O+ha2lh4iI4c9sG+ihREzHxXB7rfx6epgs1c3VBI8QftiIHe
YKhd3fq9AWDM5ljvURCZ5lnecoVE1/nZ6f8DC2woGn3UIbnMF8izAaBYLHndw+vusrqdtHQmg7n3
T6YVD0P1G4UTlNQWnPjY0iQ05JCMksFmNCZFG/ejmuLlDkfBWWcKkPJLtvImSi9rjrQ5zb0Tiy1b
nu11S53NzGUKqCgDy7cnT2Lr/fd2Vq5La8jALgxEla1f1lTtanTi0Vqsk25pXNeqWimXj6qUY2gl
G7uZLVrv71/XuKgAAvahm+DLE2PdRjVVgvZfuMZZFBdTMy7LaTCY+jxjR+sYv+81K+AciFR5V+YI
aGiAuZupsr/UGakxpIgkmlHhKmsrcZtbJPRrRE0BRY3Zb1RyvBHN4A/uVdbhq3UKh4megU5KB9Wf
0/D1vfrQMnrk8aLTFHg9yTicVJkIVuO03u+EWgmuBSBdguZ7MrSUxvZFOE/JH6TZPSnFlvGhLu5j
/RDFHXbJIHPgsSDMV7ky0O/f70UFyVMIfTigSRhdDzmCy3ynrSGETUVuf0GXe2IjceJIZtFkwc1U
e8Q0OZ/jEa7Rla16lWOlIlpw4y5VWFz8e4pLZHxKQSvHZkFmNXonF8mXRGNdSUvjVDh9zFrSe+AG
zR7VCoTAr1r6wggWImL+oe7I21HAhI+kE4UVltab6oofTuHSwPI6TW6tIZjUDFLlLgoaz+ke3SSp
0gKb6+lZE+JHZXraQtuwNeXAgK4dEHUh/iv5CxybhdveCp95VTtzTzVmknqzGuDOxp+MMMKs9sqd
8pL4DD3U1I7/ev/N2m9mIgAPDkrerSFh2eVy9S3sNO0hGU5b4RvTHN/53Bv17EWH2F3gB90M1IyX
4qpA9igNb+JCgfOAk51JWBK2I+qqu65RBhH3QHqIprrVUBX8ulSWG2h7it+OKY7KLRWCnWlNvkqP
tQNNR9shMmen/a3bWU5qXlsoUTXd98E0dF07rDGZGm2phcdWJA2ahtrZ+Qc1h/afEQBNmxKw2ybh
dMDYpMrMa0eLgX3uAjjkQ4ESZqQ8/66Hoqc9LSVA4O5lex2oEEjhbwGtxYsDaF2aZIkWMqM8XJgZ
GVJ4a/mfQmbObN5K9tkUcQRe9fTiSjikYDnm+SEzS7k/1Ads/EdIp7186XZV6lno1oW5XpXoH2Na
m3h7F64/VNz33+Ob04Z2LFoS1M9ReHk7Nx07ChfLTbvTUOAUoTACocD9kgH4lMCtimUMXSNDRRTQ
iv3h5vv28rIowI7YUpGgJPJ6PyPWihO6KdVpqxhbqsA7Yw+8xuH6sDfoKKAMYHIXWZjw0j94fPXm
BgSR4Di4cwLkRS/t4gaizkoSY6mBLzqhJK+QbRopRZthj+mtPSIM6uOzSsTb39dUdniBarGYIwcN
CAW525YCI3wm5dmeDZl/DCpNuiXF2nrZsqa5RL/8CfXARnd3XREOPRQz+3zVbWblViatpCbsUdi4
mVGPzAcIhl2fIPMFmFXD7s4L2DWQ/omLCI3Y9yfDm43KoeSK4hNtadr0xmXogV5Nqlp65F+2LYqs
z+KVb4E7KpTIqgHdZQ9znMJktsxOVIg9efNhnvVacsTC+tT1RAWEcrQCunPZ2Awg2SMcmU3f8gIn
D3vHXsY1xrRHiA9HBubj+49uXCZY6ELxNKLpQjPSp1L6eiZiWeDAsezDb5EVAATdGzpNUNgyM0VC
QkYk8IafK7Cuazuk/CEyGnWGX7FOKQhkMVYH/Hj/pt5kffRGGQKJB2nBvD2y2glYOf5LEaSBUHaS
2UxNjvuUViXh7xqgjfTiplOlIcV4C1vrbIZzPmc41gAX2dE8yslLKYhhdBabIga4Knl760aZh2a+
PMMFRznhenF5F1+hy9Hl3+NAJ13tNQCtiZ1ZhS28sem0tQ9jEFrclYN1X3ebIc4DMi5qQZTtUMGl
H7qrXD1Ap9UvOh1ykuZWWL1BZGdp127ck14ig5iTLA9jfS4nob3N6jcsfAKAavaa5PTTWiN9f2Qv
g1wWPb17cA8GEQEq6BcxHyCoWPdpxzxtCXzeuGCyy1gfAhxo7DnBCgThFVb7+9eV7eQ/4zdbumkg
6A20+GHjM+UuYhBVQTMIYKl+mTXdn6o/C7y96+yZHlSeAs/5fwCe/wIyQVn79cWYM0rhWIppKjGu
lN1fT2lrwtyg5Ej9EmGKoZAOpMBsAmS2q6rBUDWyhqm8yVUnZcHU1pk/YVhh97gP7F5+VFlQ8ocB
7WPemKnjQPi01nVQMMSTcR+c+6Q2cE1+QaaJHJ63bDnO70BZTf4tYZch26PqK/lj3yGeG91bBKOJ
edeN2Larq37w5as4Ghduw6MLoT0ZLf2vZm8kfT88YymSgFNG4QOxcEQVqCACZV1vFM1neTB3UvJh
LNTc7BO6tQEF5HwEeI9d9rLQatuh3Tui4j1NJjLQV1t/taB/1ARHuwl9P/sOcFMGYiQrmuYfqKwB
Ytsro+t1E4q9N8TzXZ60DmRgoOq2Vd87U0tv+AS8XR6/sOq6RbG2SSPGLG5zQYJEPglTsTPqARuB
mxlhRh5rIH53kLqc2sqKaOih9x/CpNH1LD4gMDBw15EKUJFBPn6seWGL1FD1W+Qz4iX4kllObCTH
Eu3uADA8YSsFvSgbqb2eAprOzu9B5smtxGZh0yZLqUZxJG3vIF1SCojQOqy6CL5u69jXU4fac5GO
bVQdatNcTPNTDxARL0cfdCcFIBPQLWAMrQnl/rATLYA7GX425gEBbSevXJvkkamOogu/a3VqyeZV
BK6bN89WL4FEaZf00NcppBEpMdyqMPxeEzKGNeO9SQ+yiQ4i38UgWkbVMkPbHos87SYN5pB/3PpE
YuKhB3exTtg93YCXoHF2hfSV24aP+oD4BIaGQUhp/Tqd46F3P1Xw2KfoW4T5QNs8KwcvJfwtqYYz
GpXbQ2ITW19m5m1cIWmNLoNnyf8bTPR7gPtXnfGwBSkAKwiZHqcuqe0bLfExKwuV1Trx56SOUu6x
xwWDj36wns9H0C+bBwkyWxar2rQMzqo32mNcHTQQ9P8vA5EAyvsLACXN3DU5Eh6w64sSjfEdctk0
MfYrGGNDbXgrPmuOesPOKQljZkeMo5wqrN1nUNsUOn4bA6YOcFoT3SOywbUwDTgEtdVanyFuILRF
Qa6E4a1rhbvLrAhsx+1UtTqjC+LVkTYSPBIOhA3/5usRxVGUoziGYjZk9vtlRezZfAV/Fw2t5yAm
FUDdRTjBaqAl7s4KPNchDqE0S2nk+KQ+5A0mrQgsFEROJscERGZ010r7YGvg12hi0WwHdE1dj5J6
XFSBe6BJPVbdfYbrTu7//UE4t7XmiVHxNEPTqQd3hvDQLRY/bNPqsK1dDHj0P7YwLjSrIa+Ok2nn
kMLx4TgDadYQL1JYiKJwc+4EbcAb5QlxZm8vTdB8Xip0EcEQBmkFQKVI/BoRKrSSz32zso3iMr9v
ZCfGY9GZJXjcYkjkygMtRv89h0FDEmj5eRl+dpwux8QMCZqho0ezxY8bKCRBdX+pvyTWYhv1DQhi
aVKpepZGHEmO2QRXNphpHR9UegZ8fMO2BGvwWhdwRTGPWRt4G8JIVYRLnPs6LRL4nFEAOG/X6bWT
/LM1qEgWB9XiKVDeFsjMEEBvfQOfKTfDCl40cAt3768EamGXJxuVGjZE06WBSeXyMlizIGUQe3Xh
5yIs6SIeOJm8ojxyKjECh5ZqBENEU1E2nSWjh/RpW80+UjK5B6eQzSy/VV6d4tOMgHzfP2AIrBXH
wLETPsvITVSa4XUUOzNqouUZX+SF0IuCLJWvPosFdzjOjVxBuofTCbC0ZACOn8u/4eEmnQhEWqRr
UyGJg0UWfDUEvw4YD8g54PWNfAlqGSSp+FrBD36Bj0wwllt5ylfhuy5N8AI8OHFQQt5LVR9QoaD3
QEaZhEr1mEjxQht18fbZwGckWtxjorPaP7NS6LPvCvJkuD2uDyAWnqSGr/g16hZniNsUwjXct5iA
4K+TIgyToeKtYMDHe91uScDgLpHsn0yaselTNQKOvV3DwClPpXUfC0ClpOUGVmeBohjmZX7Y+gdp
B8QshvOitXSNJ15Ddb/GrZWly+Mj1CAwCC/HgKe8G0a2vvKqGTCbOJVa6kUjrH2cc5b+PlxyCW5b
2A6MnpM6bCuWjjFIuUNpmTCChvW5GrbVKpt6QLD4BmWs0HFvE6eWYLablM4p5aJHEl1Rws78m8IP
DH++S1aJ1+2G3drwuK2u8QRFBLNQVrSup60MnGqBxmNxkGUNIWxUzoGFtlzaa2pXJmYY9p8RuQar
i0upDunoiLmIRfF4TC2pfcfuFHJf8zp4feGjLnhK43QKofmAQYy1o4rx5KDSXrozZbuu5/+pmyTs
Rz88xcNYhc2tSkonuo1AJnPGV0vfcwEm5cSQ6pqV8Gk2/5rQYIbzWb8MFU1avdzHOhzZ5rlxENBS
rOozfBUqT1Gn97MbFNyYUbK/qpttMAGmWEtz8GgpLUi2hUiQlSjxaBINbB9Xet825c7kfyItltNw
LT8HbkNr34euzts3XafivlCql35hh46hswB/c9zq6xznk4Mc2jmJcYtAMCDsl0yx7ZcyW1o+S7or
b72zpngC7naG8GyNlNTQvFC/MRQMCdS1ZyyooyO0Hk9/qiimpYRTtmqkN+Wg+4j6r1bWhXlvhxhz
d/t07ZJti1GPC8ieO9jGhlZdwbKS9RKuL2xyLJlkaybqV/SF0pumz6RuuWvXudYPi3UrQj94Sihr
cYZwvirT8HwwbYdJNozSQVhJ2EOmsyEdKfTGdr1vo8QMnmhgGKN+V1Nhnp0DbPRxLPG7OD+xPaKs
2O2mHnpP8aksC9mSSAbTDgESp++Ll+y8jYwsS/YDjoFqmlCGQQ0Cr2K26yXw7rOKA2y6dqOQdpt4
9kTpXaUQMqmuMmDmg/+pIx9hTnZYZPO+Es+p6cGPa4FIm2uBT/k2c5G03KPlCJQI1fflGZIiCufR
fuvVDIMuReet+6dwfGVjpZQoZWaDDYU2U+HXslPP9JV4xxsGOW162Xvw15CtjZNVsAXb6C2d1vLI
YVXr/S30Ne8LSAzUnGDRyu0YiSWV3fEccuQBtVHqNO7YG8QablEr/VAiTxdgRtcGgxkSEDRxke5a
S3lJ9eRCdOcDKaQ+DAHTvkc75u7vyjXVQe4bB2dZkWnQYE58vzUn6iCSjcksMsya4xwO60/UMeD0
Wyr1ER7tnLlGxTlpW5dRNaYI6neCEcR5mY3aGGiIAsdjs1BuQtsC5aDsCxT4iJQUoc3zWh682KH/
Gpe4yIOOotpvu7fx5MkDAp/VAb02iihe/xt66S700FEExWyj4V8rJJdl6ic6JxHe1KS7ob8jEoj6
W0xbQOV6sOBZYOlc52wFIU/LFrJm9k08+BUSZoRkdfElgLPMY9QGfpj540TuxP/bIrOtaYPJSDrk
6P1jmuw9z67rdbcRoRxvaLuffD3T1LlRiM6ZVZlft/fVZ2BsAKL1iUWKREaoyYYd0ZEU2kQCXL07
jhi6Ft3jBhbLUHWUbXJFkA1VJBN0LBoinq+lX9eafYwxxl7+DEedIlIQS/MqGkwKGdO5dBU1oeAF
xrUK0YKNZk6zPZ8Hma2f37wkRIzyIc+RVE5uqomUB2y061AM2ttQ88fx2olyWXTVECtmQyht8RdM
1jhAZ38pvQCs6HmZbA/YwR+WWaPnZ6hlVsi20AJ7qF+2LYYCNgvA9MVaZrcdl9gRypWBDFmM/rZj
5/3o8MgrJCFdi7Z15ckqUgjGcvuDA8C0QDOySDgE4V7JsjPWZkuGrDDXqSbs6PJDvx6QTYGqIAfE
Ukr8snWu4yaQfkS4RAIL3ZLHOq0kx7eLQZoUIfQBfisdAgeWeZLL6d9jwsWPrZWYrjvgcq4dNud6
0rx2NxerP886151BaNe9SaH+qDSvY3Ow+1HwiVsDNFHIYYFdnCxqX2oFf+QTNtT0petOlmiWYaXj
3rpInbJSc8uWTzt095dnfCrbwL5t2TX1CWJ4GoBb2Z57m0TbYGwr27ZK6Xi3a4vMm1xs8P7OnbdN
2HdZhuauIxCD3B2O1PEJYwxAyy7+tADJbtWQMX7HcQ3+cFFeOLhnbB7z8n7qKsiDD5BG07EH6Q8j
8U+qsWyWV1kQdMS0qq1d53eLfySWXcsp2EiaZgtVPO0Cd1d0thQ6QquXTNjm8KAogVqYpLJAVTw+
FvTyapB1okbQSnsH4ZIcgmm9Gzx35CLM6oa8FTWwovMfx7hOpJRRmCg4XTV2Jj98KwbEtuOWgukn
AkG+87tAS3kw05tkoTa2xy3SqeJ2O7Mn17oCLpPVauckqFV/z/pYSjZm40nJpkX6kw+tFQQCiJZf
tppBuFaEqqaSg79HKIy/76xAqofv5xOX2QQtVboA1Jt1ZSoW90WdDBPapii60vyEmSYmkbssw+en
uzJThuYFForMnFaNSxmDthsSM7lf5937d/G6E0HnG/C18siewGK7HDFSsvylDd1IvRuvDqjAWSm4
2LU7qmcEf7TiOZmIsNfuvxvpH7f9X9f+ubwCakAS7hqgHdSbyiT6YqjJWN70SRX4ytGmqi2Xkd5a
ABSpiLvCONe5DdQd13gfBzP2hv9Gy1RJHfTXUgdlBjDLIJYtk0luXtZnAZi4BGZ2QjLKhM7RyyH1
RpYgpsaha/s+b81kPAxVWVIB8MeOFxXFleTltG8EerTl4OAHAzf5QteZ8HcX8TkiW6x+BdiYnEGr
oXuGg/YayfbPvvTCfPiapoUkaBtuNKas6OSHkHLU/FHb4c2oA/PwpTFN/YuleCmU7+oRsu5aqx4x
dGCP2PbLNGILINc898eTaZCws1h36XztjAP+klXx/gx8XRRnCtCkp9egO7oBCetNzyUBj1q3djA8
IsogOPtpILTmWDkngcsYn/dfTJjZeN+/8JsFaIsrCEpo9DtMUct7PfVVh3N15Fv9I+RlibLchnJa
er+1cHsLRYzvWwA4xL0fWX+Ga7L2/m1cPr9gKzjSXeh0VOffoBX60cAUNx+zR9hHa9UycngNlLCR
XbpngUAquCry86x//8qX1iSK5QeqQ1m0YukKuJcFjXqIQzC9gfYQ5a3UDWC4k+wekG+smm7X1Zy7
L2A9pS0yrUWH3qvlEGbRylFuBW4YfDMqlMo/akJdTlGIF4yFzZL2DZomly0Lp12AAbiB/rCVVewV
XNn1PknaOkXHAg2l09YNyh1HIgf7v7NJnWfCr/uColUMWAWRM5q1YPUuN0lHGJmWah5SxP3Rsd3G
BMjloH+dw662UJdCzln/maWOhDPoChfGz7qH+YB0YA0RhjJ06PpOcmPjyWyqDxA6l1MZcwjk6/G/
o21pW28AOhwzA4B93338mxS3TtQKixteU+kl5ElebJMcQFIFKWksOT5pH9yE/RrSRPtWmQyU57KU
QUS9gTQRCgxSzZ0fk6bMOJuHui295tEf/Cx4Rk1Oc7Cx1GZofKdlZQJu5OYY6Wc60CkdQOSOXXuu
0utqqfXyryrowvRnpKEBjkWU0xoDUAuvJ0SHCz2jZkZuFXpgvEdDhezDlDbp5FhAthjxLXqvsb9l
v4YGKkDTrVpahqhRg5vHq4VJDg4CgNjfeI1tT68hJfGV/QhTc9xpHmIeKbENznzlVe3VCge7VIeQ
jWtyisrruNs2Cyej7vQUwmyKoz3EPrcZDtSYzRaxBloGQs0c0lmoZzoCsVXIE0R9n1+nKPVICO+1
MpMzFUWRfnDx8EyrK9022667a+oItNqBKkikP3+wGbyZQ1CFWHMAcqlkGeSer7dDTJoia6RT+LhV
iav18Qn9SIjBbjt64MEDHTOfLl5DUwjC2grF3g6ueqWkpkkvx5i+pILcX6xOoIMrB257bGRbpvK7
PmESMF7VtecEHzUhL3uQ0P6Bd7B7wEACJHQJWDOhnFMA1psHkkGMBf6Am4+H2hEiENnRxsHc2HJL
oQkJASon6ei65UWDKwimD8b3MtLCZIk7gW7sgDZkqC82ET3QKaYwpx7G3POW6IdpN1il3YKrsLQn
jzibQNMFGJ3/ptjEmLDTkPgkn104jYhzTa6FRNkBZ9sBo+jt5seslIQHuK/n/U4Obba3Cxsqswhm
ZYCv+/vP8BoeQXwGUsWB1uVAEnMJlS5gK1hq241Lq+3BXbSuARiAziH69tpE3Quv1/9JdIC6mWva
eGpAEISubVyMGj2Tmpzczh+2huIWwddrfI6OQEyyUDsAndUH2IzL98U2ZvPK8FMCcWa+ic8Rbxbg
xoj/VJS4bJY5ybfz+9/Xz1yAol9cv5XOW2AMkMRv3h/sN9cHEo4K0DkctSzzjVUjGvLd7BnR/UaN
QBeWduHxNWsrR22TtLNWMIM/Qim9uQFeM4AnmCEwuXSOmNcbgkP52EHSoL0DSXfeAa1zkr0dfqHW
SWWN+Yct77XdxK374/0BkFf766mLFw+YcJALHCz+20MtnUbMTUCS3iMpHC3fMFxtPWT8nIAiDzfd
aIgXKsjCHyxU9VroA50Y0iDd9UEiERky5y6eO7VNxLPzsrmHWRTV/SfXqsr52c/xhrvdmukFYhnm
jw7RORJX1o2ku+DlJXWJA5VI/btOehLX1gWot+yhylDyOzbIwbIZbt16MgE5pehN5swhiFg6Afdg
cjw2OxQLIXzRVRVExPvDehlZgUhlYgMyBXtH9H+Z5AR2UE2lMpL7zh/M86mr4tTdIQvQpPWhL9LB
Tv7mftkzbZKXHhLdgCa97QFo/OAlX24pHmPNa8Y8ULFlv0lFxgzhS7Obk3v3DOeJQ8BoFH0lslvL
gO8//NvLsXPRvYMICSj2jRNpEts2PczFvkOWxKVQliip9q4yjZ1Vf5zg2hd0YsaYQiPIG1ayZ+sQ
ai6mU4uuWC1q2XcbADg58xWnMK+W574dpdcmPPohu4/mDibdvsEfG8cj1XdLlR0hSQd6c29V4CSG
h61auRGq7BDUOrUVv6GgOmUBVaYNWVQGow/droTZ9cVe+g73dYdvlYNhBpcBMy6YpYVVja3kHEQq
MnczJ5fmmLiO8icb3+mMx89WiJfdD9LOcuNcGukYyTX8ubcipspilBZkAmKQ0mwZZNTI4jUORdi2
pJc55ELjygdFNOoaCP5HOyaUrIgId5VF32dBTYtvD40KVFC8Nt6GQhOC3uIWcqMwW6Qs2cCN4yJb
UlCGhU1Zcqh6eSRRifibItUmGENQ/l0raYG9yIIrA28hwGqCTEqHa0aB9hSRwRzmDmppjWaFyI01
aBo7120OI8e/TeoFwvlanNH1ceS5E3oki3m0Qyj2X9bB2pKVbTtOVo7xVjjbmgUlCvnL81Ztoa4p
2Z0613zW2jDFNakTnzGoemHrcyJuVtpsYMwlkLktE/SUL4Pp4mZAbWHrhZbWKBof8bnI/CvObksL
LAz4rBOeKOMAx4EKJ94eUsbETHFEBH/XLCiA/OyQjYdXhvVG3O2gatkQi/KIp6Q2Gp+nK+bqDKDW
KyFEgg9okHJkWfnOXa6q0b+PsaLvvyVoREAFpL9gL/7VGlpBByoIxPQgb3P6ocgDhCYaj5ZFobCG
6f8T4FPs7jsaLg4S3nolFfIwhpf63CPn9h+Undlu3MiWrl+lUPfch/Nw0LUvMpmZmmV5kF2+ISRb
xXme+fTnC0a4uu0GqvsAG6htW8qBZESstf5J2C8mhhZDpoeYOR1cw2GweSLqBEnOgb9igjnkmU7g
QVwJhkTFSAGPYPgki/Nlk6hG4WqD9RjnLrrgUA3h1ajLlMC5GkNHI7TE15JkIVGaMYKwHzq9nXFr
bbcx3z7N3crnslqyS95KWJzYZZCZmTjPC6+zPYOtj+M3hhmG/QwoPo2P2OOUjXnWtEZbnz17W7Th
EfWe8JvBhV/AxpjRbz10xmwjeSjsJQ6sEALcBQT/EknRjjb5qeg0PebVPKz0yq5BWdhkuP8fPHDH
7azIAOyG7AWXrQzcbnry/HzQwJ7khJ2dV8xaOrkLqAIuWF07/UykvJE9ycd6dBeWbL4v3Elnxh6H
2+Sb+BpPgy4eQ0lWiDTwjqtGMzGQPk6S2SNb9RxRKA+m5HRmpGU5OlxMfC02LJYjB4wAVZ3AL5Si
y83yOcZUuS0dsmHcIokThKJdRMRTTowDRC/F56yWhMNWfVP5iPmriwxML8CykWYu1ob3i5ymyqWe
kzOhfZ6cbrJOgdy6FPZnOUS5sf3t6sph57Hqu95SXSblGdBlhZCJYOor1NsSNWHUy1xCDe4LX2cn
VtRVG/YwU3zsbGL9eRmoLsDOlOtBHLfDh6Y0veRU4wdZMsKXIIdEqFx/EaPOcd4KbiDTGnGFtgWd
BewErgyJ7hJF20ydtLlbW4qmSnyp+bUAAIOfFzTB9lUZ/QwzyK4TdvCc2ODX/TH1GLXDtkgMAbK0
RuIk905ak0sRqo0yrSKfTbRcaofFmNe4L2bHCpvf1D4Emg1LpZWLbZavt6MdnbWu/ic8wri7hyhb
o9o5IJkWYWeqTZa35sezve96PVeBTd6DG88lkzslQg0+Hh7Xgo7EIStOgWxIBOYl4XtFKpAUGbvq
RPcTLwIZnkZ3P9zk6Ehh7dbeA6rtQQ4Zx8wQS9DGKoL76kpqSMfsl+eyavuoKOIj9pfc06DVRJAV
LI4OYXeldUITY0D44HrLTRwttE2VjtOBaCET2cv/0F7uFuh/P2y7AGhet551P1W5+HlLDi6wjRMX
oJIVZUyg93CtbpCuL2LoYRL/taXvMzLW4AqpY872BmoarKLFuaZmP3k97ONyOVdfN0s8GpMdAwDd
W5QZgFW5tCga5L7SGAVMPuLR0U5pJziJjl7DchgE1kmdDqD3pYlGMasvTBhslAnyT4Yc4C/y3WXt
Bp9INA5qgJ9TKvEc5WyofDm8rNkj0aQKQpEn1Tl0nKVxn2n+qt+17g61NUPjf+1QVyWfY8Dl6jAy
JtHeChG5JJXWBYac3AUFSjZgFhyIaqQ92zHlpLBzgL6RjcIZYCJ/hk1byq8CEDoSBRyEeAzqojjA
GfSsuXAA66MtKey9jQUYw6ZmFucJM2O78I8idS+uQpcBIIaXo060S3AaJHFdPraB9CFQlYA67jFM
Yge4TltzhAmIT9xWBce4rVGXA5mWFoka5GOI+8sd4oOrDVkVjupBZxggZvb5KkhQCp+tOg7uJ9Uh
Fk65CuxY0pICDVMD5Fi4TrMfqhp3lEWV4ngh0RF0o2COxZaJ5lA8MSBmrDuHTHgKLTz8xD5rZcPI
AwM1Jlk+DODPQx2SOCy6n05yeiKTbq4mPwHgE3sMKy6TUHFPIIGJqtJWr0h9yCtyoovZaJlgBIrY
RnLDmnai6/Ali0fnKOBT9WDUvI08jwIzgKilwQkGgJG7kyyeOlkewg4Ru4VCfmOJs2PdhHepRH7V
47mlO8exnYXFgixI5aCql5UtvGMX97wpMUoTVh2MJK4kmzxzr+us5HtBvNB84Qokn+YxhhYK90Su
uUwQnNsD0IYFt7Pr4Y551/6AXXCKUXHk2q+lvNkkb7MUBqzChZNBAsfwyXJ1AbhbUxz3mNrGU+XU
aBKE4B8TRkEHowUQhAPJ6NGyfUjvSEiaCU1ZQCTkmpqYjNhU00eFwa+9U0xw5yL0X8lx7G2B+Cix
SyZJcwblBfcfb3gS2N7pOL+iey9ToAQYbzmMWpDdfbdWawza/NaNoe+nW+ESaLD7OGjxPOTGMcaY
InEPbTbtkyxOybw6DhOb0XxcdYBcUHpJarRIYGRL5314gYO3xkUxsE/txAFVveYLruH5rcGRzJOj
LrKSIHJCo4c9CrpZsjz0kkKEILUa/BNNyFITK5YWcZ/9+c/95K8zCswPsfdExIYlIn42vw4aN8dd
6jSuipuyIIrmHiK2rOc3gRevEslSMpP/rzdGKUQLz3iGsb8DePXrKI68kqEVXtQ3WZG0hJ7TKXiQ
/BscWHCiaLWlrE4VRwXb/D+/8a9gCCN+GlrfBjcD9SAm+RfJkqb5mGGWWIyTyNj49jWD1YHgJ8Lq
IijcUBxGzyc70O4MeDTbmPRFRazqauFm43KmdibJYGJrGXScR/JHGIHj3Lz75w/5K5ILfOv7DLEJ
PQn4v4yQfp5drbBdPK+ZrIsiC0o64qLs4rpMjHx1f2kK7YztTJN4GQkTvud/WIapaZpLXWDyluJl
3zHK7+pUI/AT0hxc40PJY2DhEyl9+tqkLAp8h3AvJv50dLqC2IeEStVKTiV2Lsxx5WpxdlTgn7+m
sY8//8uMDOzcEKnrBrnq3Ir/FnmuQ+3h2ZzMMwljm+ZTOsWVjWdeEBgtNnYDlgYtTlMptT8hX8ES
kTIbEIj3aEofOdei4qZ/9DpDezVGNhWMqXZARdniKT42800ouIfSgweehDo+IHiFJwnZzvcdWPaK
m7yXCJt5fdCF7qOai9HDEwS3Gzq7eRwSLArpXFY2wnZ3qYM+JYBze2omBIYBCgaTw12cEa/KF6gu
morcTDh2mzFdGix1+hRMp3ea+5oyMC8vDH178wWDUbgLp5WsVO85J98Tka1na2Of4+6N17ZNdE5E
XX3ZRjwOHmBjrSUNDEydpjhUDr7/2aVYCWW5N0TXDe/WCbSZeLCIgLT1Ye1632qQQ6diauBopNNA
o50wPF2v9R7t2xJac5Rq+UnVWk7f+4v2eV2xD6oJBOtwZiWjuai1j/as6wT10vF1a3HO8b8xvUuK
Mz57/bwiBkBovQ1rEePi3/fAAjvHoJSISoTSyfuG3U6SXWJakJahXV4hzgu7dph57DZpxKnQtBmO
c4bSW1tZw+G09B5BCoO10skTiNPB+rwusS0au4/whjakUXobYGbxRGeYpS1uSbUnwq1psPOXMVlm
/ZXq1/Svx6YzDCIZSGUixreB8gByptw7ZdOU+snIDenyaFzzu8lvhH2S1CooS1NVCwi7ccoE2bdN
G9G/xWHIiQ6nREUINBJnpM0OVv8mFd70XS4kYnXA+xLPnZEZuCuuZ104WzUheV3ma9nz/7DEsIH4
eQ7NDJghMFs7NtQ2lIFfgTEke2SwGY1zPdVJStwUTNa4zj4a0CrxxWQnjK48/HEc0M2iroqga/Dt
MCPvioycsQ0Xg9z2W1DDyAgb7JHu5nlomM2NRvyxIJeS3FKbjKx70yv7nqgF273RuQYji5nzkhAN
yK7M8fJjEQyELo+EAY3JpTRzrX7Mcmx1brQG16vLiCwiDZM6nV6iPl+zs+WkRKNTRXXvsUFIRQjR
oBfHbvOdFW2Aa87XLhxOYnitKGjCNoq94ZgOC4TU0BjyxbgNgqp50LzVm4hXQ7VzGMtkDme6QeK5
Er8Jmc7UwU3soKjBU6fy7jANqIITEVuNz5fNvQ9FNRr3BMtMM8oUy/xquEF6UyxOT57W6GUPXRmM
YTekxvNSLvEhH7oXN0naZ80w84fC1haShUj8GPoDaGFEtEJlJRiT3jGuAgsPF4fI8OCYWV3Z63do
cLTvwRRbZNBnZbgihjjBa46PntP7V3xX46RrCXtQzfzjo4upyqGHAIJRV7DdDVtkx4eg8NZPhBds
Z1B9uz6S6NI/TmnbvIuspruP0d2c83Vw3g++Zl2iQK9PddYIJ0OGB7eAedVFp3MIDWa3wlrGu8d5
KL4i5Gr4qDeO8+dq+smnqB+6pxV0/i7Gfuy66LshP8BCtMM6rQ3qpXk7uUtmw3rasuVat4bxtoYL
9Uh4lXHa5i4jQYacTDMn5Y6kIGP93vhz/qEd7fldSfLCDSZlycPs6WUONylrTyR4b7coqoIPuG4V
N0YcOe982NH2IcPN9QBb3L/VIb9+Kpyx+xRga3eBcaMdmZNEV043NpwmDN2OjIs0m6GpT9zI5FYf
mmGu6qPg4J+tddJeYlJ07oK6YeJB0/gBZrYJzb6zLrNXm/emFWvhvE3bW95F9WvspnjzrJEWktXW
MZSKjFcDB7UrkkbyKyt11sfN1IZ7AlCbi5FM03UyZ8iYiPOCT5762TElJO4dTsX+csLnuOJdSEDR
6F1vm8ZeD5nvd97ZL/LoL5jGz4Fbj68Gx9sFnmJwyDF6QOTlsB+muf7RZgM+aUvuPzqxR0TcltbY
k/V8AcbCzkeyNbGo1GZ0tmHt19XLWGZOekAZXd/xaNImBM3MOjErxF2YklFf5MZdjMHMy5La2k1r
Eg8Z0e5cO2wnT3WdIiHFT+vZAus51NuUvSRVnhbH2axgzzskqkZNZCBqxgoOlvBkoUOdi+qVDbW0
Dib/yQ4cPDmzJSR55Phq7ZdV88azg2b1Oh+bkT0j2fInLAqHp5nDBjS+ry4jNlcHnzH0BxeyJRmk
ZW2Qbq+lU0KHzPx8mc6kNvR/Gt5QPSQUaydtBnUOo8nT00PMaO6E/vN5zvADXEYSHDdzuMbR/tvU
W88uc3+8v/PlrI1eftwCsz3T+DTatTHsMXJ2VF7xxQrrSHnUPFBRJMEZaDOa4AKYHMmJxnwH6VrD
9loxuT8AVukvMCiW4xw4RATYjfanFg8m7WCXkrbNpyq+k/TlXGWJZt/W29p+Rbam3eS0NCwue7mP
bWu+GdM+g/HhOmWIs0X758zZcWusjvsJm7r2iZwK3Q6rJB/O7jq7zwSNlF0YETBzQ9iNh1s/BfGb
lpTJCieyGfD3MDESOyVOn963i0XqphX1Tdjkjsjg9lAd+18A7f2j2Xcr5oBc4ZtxKs1Qr2eo6Zvb
vyc2SzuNZJKlZ6YY+vsYJGA6VH4Z8YVq9hLIvO+R42tPBh5wb7W1sv0EqXWHMiMjJ80c9JsZP7ST
b43lR+SZTNmWzX+JrDr+lENp6A+1oKgcuArNByPInHO2GLiyp1FXXOLaT7/a7thfedqavNo9/AE7
GjwcUWa6Q3czideLqoilieT2jMFfe5OaaRVissUUjADmMEub9LvfJO2Rwtd/6pikYQ9nx1eFvxHR
O/UDwhozvi23qblt0/WBD/4t693yW7sZFeAnLoF1brF3t9Zwgp6b8ltgdDe5PQQPiJbs05o63dlq
57g8OHPakGOtOXd2s7gHr9G/4q1j3y75ggawsMi1CQxBeWfthsTmFV8220zw/nbqHu7NEFw19tR9
dPEgwkktz9MHwvuIKslIoK66ZbpyA424UXazy7yu0ZXNe2ehN9na+8SfJsz9mHsW5yXL0+qSx36S
vUl2PVNCwSjeUh+niJwMNXrZdGvFIE5KxpqNQi09pjiMU0WaQUyUzqNqF6WzhJx6KNsRxWrrZ8FP
eq+Y7DkbCv2cHHv6Q54wOESXh0HqacD9ryAAtojnLX0WiWfUsRkZEPyIIz2tKK5EU+rteN6GX8xY
HfRmRDh1YIgAPrekQ9x+jpygXMjURdMNL2qroHZQ9qNKuw4qpyJpSc5egS6wAj32Ja624TpO03YP
uyburroIeAN3qrhZmwOrzq0esnIcpvEQB6Svn0bM/JKT1ndWF2paxUBDi6rVf9OxiIxusKw3SkRM
OSWeRr7BfG6B36sne26j7MvgxPXQYF/S1+l7zDwjw2AwmxemfgvouzjuBfuDmFC5EUtZzI5nDPTX
0wDD0cfyps3rA8YPMTqtaM44uA6YbzASmvoFxE0hnFlAHg5kPiqdUE6Mgt0Jrd22Zg1gvKTl8Ibh
cD5CkESQ4Hz/YUJnNj6JjeDL8Q3h3Swxn/SsS5STHVkwd8s394WCjMi2MZtH7QKvJa/eKVf+cgMa
r7kdMdigREkCCHA+PUjCZfSSyej/omcVNBt9nUW7sDhEliPgbFK0xw+yNE51TYzRFLwAqx85KMnH
7AJPykJOKbqCyC5c9xRZHH7dA7UU0/JZiZkkcGKNhL1lhFRr/RpfcPhqeE8JLBK7DTwr54MCBMG/
asdKFFcYGpLgr/KcC4oY3HEwMgVJJPLvFByjhFf1bApP8kSfBSAsmeeyj1ByCCl0naQQrE0rMWKj
CxKja31GrYJVkNTAKAxJfprc8rm3lSQuq+mhQnYmQyBnCEajqhCbj78Y14k3OZN2DdZnpbjfeFya
+kL3vXbmYzTVXf3XELhel93SFyNFO0wgwHpzsxGvvExHEyFog4oFH3oWucysqLBq72EYElol9FJ+
DSyOzFG3BXQReTBQGFpHZMAuh86cYGTgeJ4jCSXre1eN1C0BiUSfJDPjXgWBynmdq/tcdCUhHMwy
AZKPTbqD4eSnWDi+YeBOFuDBi/zK8Xh6XDFe3JmzgomQ+Nc061iNHmoSQ7AlIGUK45WLUXfjitG+
nLS2tkk2/anztMnEFm+fHk8yZoIg4w02tFbnjG8PlUVNhF5PCmDUENmSOExVNwKD+sHhlbfpx1gW
sJoBahnVG5DUlBC65F1HFCwFGce53TD/U1NHb2epKyktnYUYG7pLYizZpZzRW1P7RCSkUQ1iC8lH
sU30XsjyKqBAcO5eAwBDWyoex1awH15X6WA4bgAmNYqiOYlLYTjT2p+wAhS+kQP8GT05phmdA2oz
Z/FHjBt3wZ3CoZXoz22niR5lsYNEbw4FvmrL84IvWP+qZJx1kKIYVsyKnqlUyqeY+3btMTzZ+QhB
ugZriPPjunzN2Bb0jzoOvg27c5Bk5Rlp6TR9pWtLXyrhMjyDlwdG/l5PihHL4cUiZYspb5vZz8kW
Z8Vd6mLufu7ox9wnuZcMLsg+gNo+Vx/iEs2B5iAaTQ7gt39P0uWiUzCjEmJMUhZXTqm4omYxsFEo
obOSLE87S5yEJh7JqiF8GnZGEKBpgyxRupjySN5xx6p1vs7eYgTf6oRS+jV3BtHod5K6phbtLo6Q
U6A+0gWrA8m9AIKGBpH6+3Kto/KlMbEoG4kaHEmcPKw2hsrpUe5HyopIcmywMBYfBwH7tF3W0ocR
E3mV3dAP7r5OTTBD+pCXqMtzos4Z1vsEYlP0ISH7IpFRo69jrpQtveG33SZS4gfyxCabUoCW1WKL
0970d4W8xUCFv5wjXaBGks8k92h1zK9EOj81Qb5ab70Db6NE5k0ywJPSLqMMEjwXCQOZqycCBQqc
Wc0ljCFXOx/lVoYxsVDWKTRc4s7EXIvrqmOPCL1glrz9cujFD4471BER2gOrS4rtmXuJj2gsq1ip
zYS73PiozHe6EsFMzWR053cy+BGaQfmYMDYTx0/dNuLLSytiEg/E8aM0G3VlLjVgyGSWC4knciN2
oQuw2pEIC9oPfHuhjEknrDiSMIDVzO2Sz8sgYbcsnQV5wSJ8a3t2pxUv++tlBe7CDTRnAFxSz9d5
5nonhXq1S4bY4noS2ZbApJy6fDyJoK5NIHREFWSAuj0YRZ2y0yvdgPRh/OGzukYC151Q0XKQzZJo
Ie+bEkGpmy2FfTVm97xu28Viu3HnSBzPqVRUeLW3AwI7Aol7wsiOV2Hyp2FHj6A1oPjdrR263czB
3vJp7K6itOqt8YRpjEgkZfzpt93F6Em7Ao8OXGLZL7pb8vBfcO8i+f1oeExzppu8TITqcMJaFIr9
CCMBO6FDbhWoeK8UJqbowZbdCTwHXrSoSpHoW0lzLKqiGb71hVGP5gers0s7DR19Wr35bBirsADT
sYbkykgMvZ4CoQX5waGjgBfoeUH5+OTuR45W9OKgla4NMQ2okETuPGulaaQkFq+KG6G4gJgjiAqg
2dGwCBoi10qXbpny8AIlc5FPW0JPC5AoTfumeqtI9dYw7qibK/gcmMnd1Dj78tG2nRJnD/omtM4l
wHMRThotZQjtgAymBzIxaE3D2EoWLw9VLoLScgU+vhXmpwyvoyKAdruvZPUYywVdJdNgRfdxqi0b
nCC8QOv2a2/ApTrVhMFMawh8bvMtVKVDUrG4/2mpedbwSuLJ/njtdLU4rmse7TyAalSeXK9PuVa6
3YldV2mYlRGA1MSlsgrHHkUQstQFzLtMUOWcuRAEoXrsxArNokQAa+niiWO26XYX0B70hEvYaRlW
OThR9hn8QDyQeFyS3WR3tIMZubWiSSgcWtGEAD4F4K4Ue8r9QRm+aT2+o8iVpNep4uU0KAe4zZat
07o85TmWVdZDTdFHOF6VoYxAFMwRzO/Fdblht0Vm7siIfiGTQJQGehQD+A0QJrlElYshEwEmA9UR
bm0LUmPtuOWQupg4w0osiZnay2hFLUTkSZrQ9aRZqdeHPxztCMPiThgyXqqlaOGDSZmMPBGnAOGV
c6shu+ATKNG005cCrF7JAgKHzFY7N7uXPHd2vwFZ2jKE6biBkpFZd2vPQ6aemY50cjYGyDzC7maI
OtzzL0SmgzFcUuRZuzi8ohyjKhPLRpLIfKJq+Z7qumL9LVYK5AKxDJdoEKtXn9lOnEPQY+Ohh0vX
zGV5lGcbJ4HgWqwMI+eTZ+lbVUNbtDJ8UdUzozoPzP73BqTHBfJabfuptMNUJEtyJYTQVrVJKza+
PUHUiIvBP2RHGte94KcNWTJwzeQhr9Y0eXDyu9MTZ+dWGu6thkf8DGdchOvLWboCqA1bk3pzvrzw
D1DpYaUkISi2jifpDf5qiV1XYaz2SqxPh2yWV8QAZLeORGMrjhy1ZcNEEnv7qOPhBoVTisKLDFsT
J5S+khAa7OYC6cqajetmr74VO1BrLJKTbpPUYOc7jTiW8WXkhZaPXABDkWsk/8qUtCDp+WJKvf2P
uymZk3HXi5uv2wvzpgMEcEqorcc5Avn9KISomNBzVK9M8UbNPaxbAHOTgz1xK8JqQbYY4zNy0jEd
kzRaeR+swRc3XXKbOj8WGl7Jro5lya0O8oDeibcKpAWD+hPjA3GLFEcL8qw4oI3eSXwiF0hEdrC2
kIui7VFOZecfFuGSwYGRj3hcKymKTyT9t8NNnQoK3qbG+/1g0cmPPDQLIwBFuJQ0wgRjHG6R4npJ
Cg8pB+JRl+eAKwcazCj3TK9tE4Sl3mrFtdfXRdhFiIspCCtSHQ6PUGy1ATIHrnds1qITUyF2k0F+
e36F35fw1tg6TBWwV2W8gYXwNC7iZqxs0bxYzQSbV1Fm5MpLQjW9mwNbgg8hvfZHqbYfCRrhNUW7
Jj7LXsOoanEifJdXFqa+EOOGaI57KDeSZE3/Ba+FQBmx+Q97xSaHNrHlM8E8OkwHPWIXOG64NzSj
wn9A2RuUGo8trgq7L+e8mILJI4tddXSTzUmVaUv9VpuQH0UZJomlcMmp7lumGjww7j4akTxEZaIi
q6h+ZweXstKPbaKLcTSSO0WejVPDbJTyJtJuDBnjhfEd/Y9ixqhzAahtn5bJZ11dOy2xFrG37eMW
teJkrblACeF7KLsGxQaB8SGoq7J8itBWt6/QzGn5PTYycXvluEtPm31MJn1AVA6A3uRTRYGX99rW
YziajPkDVjX6Nh9bfQkMqh7RztRZJwhrstQGUxC0G6V8sza/WYUtl44FEdRfcZoi6RZlrAG9XZxM
cj7nWJmoifPI4DGXHEUO8lX4OsdkMj0rnw3lagEvVOzvshXw5S6vLjU6CnGcJ0yxuOueu5P5vSVK
zOXeZ5zo2kdXJlgaJrW8EyqTHMWIVBRRtQERdSDqEjn/kg2QtkAcuCfjxnCYEY/WXPvqECl7UyiR
f7hS/NewBUhr+6KTpER4RuIS9VaOALMC34O2Wp2wERcS7h86XUkkohcTtb5q8IUqmh/5wfORfESW
KV2ifBzUCJM4xxUbKWIC0LCWO+dNjVyaOBs8k2iCRT8nLmnkzkHx9+SDLM2kCXIbuHgYMIl7ItWA
1IkOlHlLI6pbrpQOxXV/X7J912hQpnJ9LFqc3f2DZKxuXSfIs0ruo05HmQejAhKUaVva0qYYJ3iM
WzfdGE1JrXJG7dZNJOJosaB9qn3Pm2vBMVROVa20KPvBa91rtBi9JatczVNqmjpRVnaTWKqqVbLc
WZQNtQyCUZuVsrNSWodKVm614wtHsARyCwWVqQ/C/4JcLsvvOUhJBWsuUBbEJ8JoTcgLDMdPhgUn
lShnxqQ+bR+kaLEfFV0WZFl8odhdF7274O3vG2vIjE74ahdQiViXktXriuafyycNtojd4qljNsat
JqPd4FuxiEXmhiTXy7GAYmvKReRljP5pSltblBmd7gqDHzT24lW9sgLeCRXNuW3Zyjio+11ko3Rr
zEs3vq5DhDrfTBUmk7SK2WQlBQlXkIiFPYh4Td0f+YVeljVKfqGRHOqBiA0ZnsVHKQuJNpy3zKvZ
GTxKR9VLKk65rA+MvcUfR+iE8SlpDXvIP7DdicIcz2VxwX3dFrfUWAFGGIYSIupHsDw8VLJqH08K
xDn84IB0j6mEtC5Q2m7bFkV0k5NCV5OnHovNXdHQ1aLwYnz8XgNmuqw+RXiOpLFGL+VPXZWsHisz
t3rm5WoAIV20FL88WPp4PJX+gOYP3GkvRdXIWbHuhTiXW5jIqs+XzjWzHB5WknSpHARm1Au2fqzn
ql+nZy1hyEtH6VeGsdxsBrEuhE24ZTFu9w20/8V5QC6G9ZyYlW5RUyRvS6dTQ529vDKz90MOu8a9
JKY7OT4SJyMeiRnysFQ+OEyRx/GYucPavsVmU09LiIJxyx9otY0idBsihsfPPXYlth+aCF6wk3W2
zfJOTcRw6LJNXuOGYhpl3PcZtl63UwspKrkEBZ34uzWZRuu6Wqu6eK54jP5yNGDd58Idg+mM1+4G
rpmVq8s4HurUTT234xe9abv6AVVcVF6iic8Hi8qC0V2z7nD8ck6YINgXZn7J+G7peLbOpRmt+qWp
9Xm7NXGFCfM6M2HU16ZHXRCz/UI3sYN6PQyovMdQnxf4X1afzDedM7k1kxr6O+Ou2qpqRuDVZO4Z
c5sA9x9zm+tbPy02vTvbfTAMgCU++Wfp2S5mjSymtNbGe83Ll2I9ws2F0X9IgQAX7eBU0Zxb5Jzp
leWB1mp4BB7HrZtXqE5+1k+EkkEss5djnZL0kx1ScqXgbyfsD26oswwsBPW27txF0IzN+qAl+eQF
NzhFpYN7sCZDX7ZwArOaH4vaLbuX2qlgtQRT4sy3qEjH+oyRr1mRRFfoVyl2FDg7o3Z5bIjSba5b
Jp72fVD0tXbr1PhgfvPZlJtvje66GTNQDY3613KD75SfknGZ7OnQQzNvmAzjdvDqFjOYEwbkn5Gh
AF8dHGW5tbObeUQEpd7h4E4GZo3ulh7m0bPqr85GeSUkbgvTNhWaIweHnhHH2h3MGNN9B0mGK3Po
7GCtLfIpcrAorP4BodK1dOyrWLidrocSNSnuDXJb1iCxsK8q8rcqlGWJL1UIKdKN6bPPpJ3mQJZI
dSwkgRdpP2PKaCXpyy7Z1Avq9fxe0onli2QSv2T3mzic5asYxh4YTaYSqI7CMrLSmn1WGOsgWkNJ
UlYHjhx5Sog0wvlp35vx1+Jh9WDS68exZpQN/x/rE4JizG1zPkVT2+n+42Jvleaf8sEAvEhTT7RI
mwHT760nJaqGRrwXon/3bKI4WoyW3a1He1F/HBo/ql7TIXej7zMJ8Qgk9Ukvn4ZisPGV2OFN+W1X
NXfa/0qy69N1TpkwO4U+mIBBffHscZKtp5rp4uhj86jFixViSyvmE7n0yEn3qiTmS5pwOMimTqs7
Z8wa/7IuA9TMSDdJ3HtsjTEu0PmCRpOGMzq0Ez3xxMbcU1Kgvn10rSravowUHmSSuRAppyPKMOYF
J2vIUYa8mIWZGdql7osUd7j3Xs/Le+0VVB8jmG6TbmT709BSrkkdYIadpjGhlce2mXCnXkrdaU5j
13btAdKUqSFlI470oVmCFvLTOscZJYDj52eMr7qzM8xJcQmGFXoSfgBeAHE9MT/kutbqDz0Kq3By
2gXIqCj+zBGvPmPenV/Vpj9+4/AZmtDb9PUUBU6EdmdNeNPCS4Zbhog43ndTM79NKTO4K/q6+n3C
FPOhzCbrxs+m6TTOAQtxYL5sf29IL67CnmDK7pJMxfKts6GUHfzNnNPj3I/Naxs3+LOscIBCVN3e
hw6x8i0+qPYdJh5WddjmLFnPplO2D66zZK/QxdtHdreCu5zZCUO50vqUNJ125UXs8yhG1+nKLIwZ
LTZNtv4VWjS7WtHUw2dq+fim5+YX3SGqR8sLY7ie1ybT7+8oL5YbzFgTWB9dgF4FCIKLlze9+QoE
kTv3Jm1ehfn3nBnHBEC7PXRdyoTccCf3EntUeocUWMu9dpwtzRG5+HEGGczsX7eqhIEUm66FWxr4
HTyKAhOS1USIZWZ6e090Amhx5RVmHmY0SOB2bX3tlakVZoY132VRbHzx9dr7iutQ+i1N8vEG5qP1
OC8GT1ngRuegMXX4S4V9Y8597h8H5vbLwdSj7garjfpPzjZOhgnR0p+aYVfnJGbd0ep9GmHef4no
h0ijnrN3lR6U58Ecgovj6MvZwnX/q1mayXOUOu7RCfL0PGtb9D7J4O54s1mAxI7mcsTSpX2obIst
NdWSKYRhV7YXq/TS70utGR96v0+WUz7p3Te4r4sXwmxkAGgn2tQcmjxmZ4lwsTy2HTpIspfwziq0
vHnwh6XrT/polmU4BZUF0VRPpwsy8fklC+jFwiru9aNpRxPEkMW+zTBmvnc442+3eIQ3mKzOB6Nq
i/OYRQTH49R/jd1dDCdymOfoGu7mGJ/Yl+oP/rjGd5i99v6poYJ7muN0/m42Q0z3Nvkg8lbW9F3I
F7E+WCL19J2+EEsEEp35+rHBEfmet0W0GkfbuZ2G8luhYTH9MfMnEr/5jbMv8IG/Us7Ml0rTq+hK
1yZ3/BSskJmce39ePBSFtN9b4H50fO7Qkh/Fj6TxBQN1CL0Q1gFQETlpY2KOzGvqyLBO28ooGJ3l
UC6P6KHy4d6ckZBcQ89pjGvmaLnxuq7kEGRHP5h95zlGZ5GNB89gtbG3mIyMh3AhPrt81HWzxC0J
xiiW/WWYr5obbBYSQCL0sseUQACYRAMdDfXgDeY/nO9Ft85hWUWjd7/omQ4SXeu6fjevMdBuNaFj
vZhrur2rsR7xDnru9O/SLEDjToyBmQQdBEUoaYdMB2C/WpHT1WRJgBWFZJ0MCGbGuNWveQwK6102
Fs72P8YZ/swTxlEFlw6L8YIHSYXI61/cUTAhWQ0HJteVtUsWVYM4cMKpOND/8235v/FbrVI2+n//
B3/+VjfMheJk+OWP//5Yl/zvP8Tv/P0zP//Gv+/Tb13dw0z4x5+6vNUPL+Vb/+sP/fTKvLv6dOHL
8PLTH07VkA7r0/jWre/fSEUY9k/B9xA/+b/9x9/e9lf5uDZvf/z+jcjrQbxanNbV7+qfrr//8fue
mv13Gol4ffWP4gv88funKh3evv/2YXgZ3vr/9ntvL/3wx++a6/4rwM7FpcAQ3mK0U7//BmeQf8Lp
41/cRGo6RI0k8oiU1aruhuSP3z3jX9g/c2vxSgTN+/23vkaywK/4/wosk4CVACNDTgCCnn58+5/u
4n/e1d+qsXxXp9XQ//G79bOBlnhHgwkknnQEqNBt/8o0LwycLw1i0958I+JIPJHI2WjFUcfcdXuW
THxb6wStBfrAaocDnKeEPbOO9NcYeUWlHWtzyb2bIHHWMcwDrWqv5qAs+nvgUUTnhzpfnObVyYGa
65BrVWS4mZFRZLx5S72O7wuAsOLF950m+maVVus+wNFtsRgtjbTno9gNbqGPCY3sXIVx4XR5c6hn
pyzvDMSgfOS4hJB2a5ZWlf1FxFbN7/wzIf9nVxqsh8hotAOULoHL7SO28mdlD/SwdEzcxH+LGJpk
7dVAfJV9BW+n77yrrY+H/8fdmS3HrWPb9osYwb55TWaj3mosla0Xhm15sydBkGD39XcgMytOSY6Q
b53H44ftsLecTDYAgbXmHDOf4hUoY/5PhSjXTvafH/6D/YnjBwFjnKFOaRSp70ecB339sPdNP387
W1cheOoOeBQhvy32xJdqS+G54m24xoqHeHKPwYP4B/2JBBoItD3v9bbTfSDCNTpW159/yfeuNBey
ieYV8Qj5bPb0Y/n+Gs1ZbtiZdIw335A6OAXn7DG6ImSnZR7rGv5reYze+fy4H+6NPq4LRtS2PdNG
i/bxuPA3KDsZTviWUn1F4Q+/oeq/EW1ls/ScilzlX5okG4Zhk2UtQJjN54d/T7bRpw1IBpwktCBg
eIyh96eNDQHs8Jw5b1Btg86hEWr6HkQJjQxs15yUntywWgvAWbeop7I3TWosPYEiXJT/9pvgFYOT
RTIKS2zgRe+/SRZkSUU2jHyjZMKQ2y+WD6R8j88Yy+WOMCbXf5WKSwDJwA8C/5Xe+Cij3Zi3ppj+
ArJ6z7zhsnggu0LPI13Q59Z8zFcbSPEplrJJfsHQbjx5QLMB/WVnwOBgQ7iEcuYR+fz8rQ8zGceM
TJdRwkB1mE7DDxcAoGzhRWIw4KPKgBidGVYMLSAYAlnfxmrCpe0ihu0XG7NMZLM1hEFDT+6ppr+9
4Ky3ZPMU1ZQooXt5rbQfkSA1/c/Pv+Z75B22CEtnD5quZwXM4X/Ah9SUhNIE7PJzPiGITVWa3B9z
nhyIH7N0UKHiO+v0oIH6p3/LBQ3Sz7/FHxcLWx/JOg4USGyVuDo/TGmgBNnZ9H77s6kIAzHigtmL
9e+4mOTCXzsJ3eYflNxk+QPHQcOMKgXiBe8CtxNyhw0WROc480O3h3iCDXe8JqFXtPVfphXr4wBD
j8PqBlATrlfMhh+jvWZnagQFHOdnD6yDmmgx9KJS991KUFETT93S8eWMoNbG5BYdaLtsw3JdoDMK
kVz2Ec21lBBw9oTXddY1Q7JpkOTgTlaeaVSPfh2RtgErkAojGmmjWKzmikVsxaeWOYa37i/D9AMA
lZnK1wnnEehZOk5UxD7MGDyZTYeTT7wGXutB2hK6E9FtEho6ui+2BlqbkCyn2bMCB9Nt8AppAimp
4LrgMA0OsT/qFCr2+WPhfpzF2cexGIHFCI9Mj90Pj0U5l32dZK14FZJR1O0oyIburW1lznLt9Grh
ckTsQVHXZvOysBHJ5NRlMRP+5D+m3ZoYF7J2qZ5IvJD+HSx/vUCY3bGuokOpPH172p6teIlTOfDG
RyELOlK4uMupRIh7BKjkXH1uELr3jL889TBDmOfcO8fDV8ImazXTAbeXh3tg7wdK3zuSQ0A8brvj
4eEnaUZMSPGEj2hZPPDNc6PRawO290TQzT2dUrGPRmmNT67TrsONxD0oYWJDyq9jI2W/dZGSg55+
b8ImcV9Gc9TdP/bGrDNGQqhYonx++T/Omlx9NLiBxeYA9CL8wfdTuJMsTWpFonpFzI8qgt2NGYge
62bRVpcOQjomis+P+HE2sqHdmbbFexsUcPTHEXuJrXailvbdWZV+GCfl6ukPEbF21Ppj5xGyVjgr
D+EEHIzIMXCJWkX8+dfQy9n/4O6xygXtCFzXB9VgUuz+SLtdHTSARuTXBAI19QBdvlWe8bvtMt3M
zsq+sXYyCdr8Hteflg4KTIBkkYWDPaL2DAIqVpvBTrvrKgn9J/SpVUhUyUR9Q5vmTOKDPFha1zxE
JvIkk+BLjAKJb+nBnpk8hy1i4NC5TIpy0CN/hKn5BZp1QG/ZKaUzj4fPz/jjvBY6vKBYbnDWnC04
gw9vK0qEWTN1ffA8qsZkEetJabOIHVf93LosstyLzDqW0ucycnh60+G4sjV8oR9pB0W/nTwltKX4
vjbBJ7W8yIWtm2xww3rT2nfVKGjvrNDXGHXJVOs1tbUQu/siA6tjGH1+Sh8ghiSZwiPgtcmsxh20
CHV///h2TkNBu2js53DIHMbWIFL9BQbDUXroHrUIhFwtfLckm/UQZ67UU4qkKVH+MDIUf9fWTCuu
Q+RZ9uWPKioC9yKfKt1S6BYqVHcEkvJTObJ+PuYETyuNQDp7EUJX6uOF9wWn+5dT+7DK5NQiy3Fh
V1uh6bms996f2jCXVlCpdnl20lHPVIPseLTWCs/PrwHTHT7yBYUnjDm70e/H2mgtbshMHylddmvt
W0O6jxxDTc+sUiWXA8W3w9PnjCuzSZMbEY+YOyGGZHYjOICzBmvGtDawIuGAOXEN/Ik9ljbZ16nL
pRiGQFviKYJryQUJjAV/Ol0fPRX+LWbzwxgNWS6wusIAHLLtNP9Y6lrT6voL1NOvY43EtNuflrd2
FkJPj9lZapP3Xy77h9eRPiT1DdjSvJZMn1XT+8uOH5xVq5iDr72yeEKoCWvEC+9+ro9bCLf1dslk
tEAfYF0tXPBqJNjpB7gEPd9Pkg7nPbKFMEFdBGuIyYABOT5KPNO8AWoE6Y8DTWf/7nzb0m7SkEHC
u8i92DCK9O2AC6lvxJl3QoZnND6aba3Bzh52LiBlPt3sv+05yWl9Pydy8volwCRhEan9546K5WBv
pOa8fM2yxQemSDgW/aFkMpPiDnudK5ddR+SNCGmk2RFNJSm7vLvCzeLMpKiw2jGuMZzQhkrqLHDo
yrZz+gvfonkxJcr1t2VA5/DNxYgjH+tjj2s69rvcU/MrLJrIE2hMMYuq/USFfrwDBp3AJPRrs7Zu
yEm1om3TYA2Ii3lQMsHdEXY027JT6y2dy5HBMJ7acqBUChdFlG0p98nHYOjCt5gtWNcH1GsZJlri
xVJcnRmqvyoO1mpaV7a1PIrici6XBDvEsXs4wnRytl6NBPbr5Ld2/qJcgqe2lNxwtCynZqR/7ExG
uQ1AO/Wq9CKwHVhjxzZmEjWmebAmK7P3qdGHMK9F2dbu8+KNaWk8R605z1/nYXaGW6MfGuORN0ag
3jzp+/J5Dca0QbbetlbWP0TzWpWHJKe6sV9blzCUTVS2jp3FgVx7MClWXYTNG5kpuv3Lo0IvONL1
WzMuq4lgwYshaTpax+wDdCM5qY3Sv4MOYNAAHn1hU2//nYWNM3CVZ8sJpXu7gh7gkV5hwaIhdU7c
ngaXgQguVZTkWXXTeGjS0l0xpgNqRmKi0jzfJzhDlfeYoA7tLn1aECl0bSxs0G/O4d7VKcdbR9si
Q8gSqeMjEIoZWX6YdIBZS8l+olGxHUWuvG/0Z32PRi1qB7KjJ4dli3WnBKsuAu8XpHD+Fy1a4DdE
d/ovjTzXCI6z9uiUwb6qTqN6Cl8KtAzWjI88iAl1QbV3OONTPHfU70WT2AROJ3U8Xio/aP1B8qQt
T4hE+gUx3SSC+yKBrV3RnHcMW+BIXqJw/OIXgAmiTXfK+gxQPGXlCzkCibES0lv1XClj6Ziyb5m1
uwwRrpNIYmqsvNMRVaBbijDZTQUTAej03NIiB6Ys/ZWW0ahMe2em2aIJFqIsZLglBdrwmm82cmMm
yrqoouhZpWHXxZKtN1eWblXOGyS2/Ex/CN+fJcum6yK9L3YzGvJsDDKLtMH9OWLUqYaSC9ceYfNn
RciZB0MqCJXn3dqw3jgMkaz5OXE61eyUcNkVAb94l/TaL4KcgE1mY+X69ljCzWzvX1Y1W5AwAKoV
1JIMBYbKvsAqGWK6QggSseOgM85KK55Q2QRdDHDDU6igW1d1CpAU+dYN18uAz3LIaDCQuQkuQX/l
nEBBsT75IWiIanMSyJ7ltb4EpzJenZC/qPj1pcHwxY/yig2x39pQ6noOiyws0uUkKRHA/qTglvF3
3gxR4omsZ2hgsUunmY8XAYYpc3d+epK1P6rkCkOfHNG7K791JxXoeY0bnQxRp66xY+bSeDpfauP0
4/++yKefo1JAyzqwBVrM2GpoF/2EsClyecgbZ+Gkz0T6FOxAbj6xAU9bACsncA+G+4FHjZ030ZGX
5AEvCTKiEgeF/yWqVctVwrlS8SP2KYuUMkcyAg0wF73oTWtPB5OfsPFnnEkr0NAwr53OKbNz9mhk
uDf+ZF0sKtS7c/N0a0+PB3IqbRWBtsm/2Hkn9h9aYB3Heo4awWB3lJy3nRlkzytqHzVccaYa3CxO
D9KqFjw7ZAE7+lMsrGccx0FnxtPVD5lWup3b8Pj8+EOL8tsNdsCnm7K4XG0vmMUh1UUkxOm5ahnT
p6zkU488HwPUqNYpQbdHe6pPXo4sdr/0J+Zba4/6O7pjqhmfVWPqFVC9evoyNcpPs+lZVaQR5vvm
SBbKOsdKnYuyXwKLXvDpWckLNCfB4XzJo2LU9p2z8JM3QMuzW4hch8CMVrf65jMrNxpiW9EZQ4PY
+ZTdTftFZ4cPFbkRl3AMdeXmpMUPCHxgOEPGlPxduSi/CPcYqtFKXjlRX83tBboAE+V8FblVPW6S
HsL5JYEgip/PBiwLJrp7A5wRZlb+e8qa8sxJ50l31PKru5EuPUUB6Bwc3cpozr/4p2zJBO02TwYd
ba1Dnh1YENUmlDj4QsgcR2H9bDRJ1F+C7Zbr/N2E/sF8c+YGnsvJxUCsHmhGwr1b8Wtxe9dxLhDF
czkOjqOxwV0bajFKjx4nQVuahQgen7UvZ/IvsO7pU5+jtOcSOWJeS86oTKfe2/mrqUHjg3T15bNm
oZ8a6lX6ET/VT8O+nPjXlrL1+Q6nXCz0gx0/30Ew4i/RDgHIj4gfbKINJYvFBzEpLGKutv5i6T3s
6CmgRuciC/IuHRKCgBP06+U5d2s9ld4StuVUDTt4cZQo6bez9a1JrNOyD3Bb7EPPaElEIDn6EQI4
BqZKx08W3nk9Sl0uM3s9LQSGX6FLBTZ4XmrxRQVR3rsGv8RZfkd+Rgzg1ZT09ODvIgfZOJ62oyMr
wLjtDw+kM9dLspuTAkLC3p+EV/VbShcWCdKwRkLS0VLHYkvOy1BLUGAME8C8909JaLWX6GsuyYbi
4TtdSaCJVKKd3IQldDWtHmLuh3JVRJRLFtNUFVbR6XyzlFX/qzEJHXl6TrRPRIP4b3+OT6ty1qus
rEFdTOLVR1HbWT9PWW3kqpP7vHftth+MfyaS2+dkxxsNyh4oB+rfBhIuK5AvVCSncvhqpl2RAsD0
FnrFjxMuTacDpJOPnf29T0JKEwdZgq6IYjQ6ffmyusoGTqN4O8AKGCyrReoVBF6EcZ6nvCa4AnJO
C41k3BBpjcCJsODjmZzuZScKCsTApRwtWU2KlHfgmeMZLameTVj968GbnxLtaRJzzZLC1n+Hd9Dg
J2gL6x9MHKoT9Y6du+5t5JWm21+gzhmSuxWJuNgVhMLpURnV+v+cH1nWlBwSz4P+X6cSvJ5OseXJ
eZGo2CwbEdK9ygJ8a5vJJMn41V3WhG74dJILpQZoCcr39In4zWVZBv93NXm+XZP+wx11S31uZU6n
8fV8IE+SWvDU8agYT6cdG5SCNSg3Bc5Z96E8TVjlqdCIglYXow1Sw/V3lD6U7G2d1l2LIrTz4dJB
49aB78NEF2+knZ7qtODMnTkGOHn9tdRxwJ2N2pD59CAX4FQYkg2aD57JIFkJGUTS1je1zrusGI37
0wWhDqwnvRKhKZ/r9ljVrzPbIWzkL4WvDxt6ajnMD65JYxUNjfVHWRm7EIvTUthPGdBcvnWQpjOj
YWqZZjvD1SOoIvOPqwCISX/3z3e2euP6Pww9Vx8e7RJ2/chD18vAfb+xRZ/XGhPmqafz1IiBVI8r
9gFECn5+qA8FdEYTsD4ygTxKVvzX19v6/0jbm8KyQwBiNf9+RswSi2zcicR1v5A6rp/uyM/0TVV5
wR1ukTlxy86T4+ff5X0JwTNNnh8dbhL6tMN5zu333yUZHZvybZE+RXTV/FeSB/SiDnZdgBIELcpf
r/OfB7SjiMKBTwYCxcXoQ0W1zKRpVbWZPHaQpPzXtOSNfxlgyNdlzePI/vwELV22+58bq8+Q2i35
MZYdApZ2PxYy56pw02ao/MfzjAHmThftFx81jbef3T4c94VIVvmgJmcptjWuQIY5An3gI/0KGvgv
VbmPWRBAO+nLRry8gshzKdF9KDRC4jOmACftY3UaVBPrOsb4rMqEeT0Px5xbkLnHMM3I4eXA0sLI
9BdBhNapNR47dvZ7SIetx6ucqWWJmeo7BjLjI7Hu4Gyyn4ynUz9LnKbZzy/rx9vIjXNNx/TomFgW
luWPt9HPusGejfHunJi5Mr/6r6L3GgXSLFTuzX9/PM/kRupfvu9/uGbBzGrEDk11d37tzWmGCs5s
mVlbqLp5+pfwqI/nR8nfCqksMnEzVP+YDmA5Uoke84LXjX4tsUjW0aZBWTEuzkTuz0/w/fxDfTai
/YQmEVEKnWL+/H4gQgCfc1KYywsiLmTpIYatA+f1HBLz3x6KWxfS9gpddvrBx6muTux6UTCNteCS
99XoUR3hObJJjvpbC/wsxfiP8UetkENFCGSOjfk/8uBMk75MkGf9QeI+yvqd7eEOZA1uurZq/+nx
bYd+3PYptdVoU4PotEitRsUOAYi3NRKcNG5LQeXnxnapPZj3deKh1LtYWBt47V0CVxFsQQxUu2eZ
0hFEhAKvsN2m22nLgD2AbDX9vt6G0qPUduPMVktoU3Tq55U+uXHOl6TBETHfYrccIRGyyPFzi5oI
4R7OBRsNok62lVEIZsPzAgUgin4hl6dlBSv0kJcFecIMgtNWo5xMpu4pq4k5iNka6mXANNqA87Qy
ln1CYyt+gCWWr4I7B84yH2CcZkByG6irAAIKQXFucNvUFqjFXkZNvvVFUKG2+3fJo+O1iUXktJA5
Pqp01rDGb+EG6Zc40SBUlthbgODbibDlkHXJrmK8wjCc5CnALkSL+YF6flVUzw7L3si589H3ueKy
8E1DFwP6UVJuPUOdo2nBZblFNVpTdqUCE9Bl2OCLCdsEJWGbTma96RzUQ/Z91EVIXHdp57te99Vb
CN1pv9Jv0B0t1oDYde7aoaeJ8DVHhu+mW0RIyAn2mewsq4hri0XnPwtbzz688vx5ghzpzcsQ3lE2
S8RDE0VFae+KpjdMdsJMHPMQI+Wil75rgAf64Rb34yqXjWlQmRiROYPQDWNsAsl0U0b9AHNPez1z
dtMRiS/xnGdmf3DNaph++mipF2J5cCY3ZPYFBDR9a6i8GGoTnlpu57moox+e+jdhzbyNJz0jPFmx
ij6usyh8693gglOd306PRnVcDSLQLdmyyQhFjNiMWJhqi5ksbQO+hl2W9mYqjTH6yiTehk/iiByr
cw+bU5am05N3hJIt+ZTgGx+di9x01sta08uoZLSPgfQJ6Iy87C44Ys46F+JZwkN9gXsXDBqjL/tZ
aDZaakJJw+4IMC3U7DQ2u5SU7Ma7DjVYrWQ4NpPwb8AEouR2s4y7axpyX2gqW9Hm6staVAOUjQ50
G8x+RLWlJrtlQj3ZliuupWtAftMMOA8IX4z2Jb0YWxVtM+SjD4GmxpWaH5f3XbKFx5sCc2lIF9Sc
ObTd9X45wuca4bl8dAicSENG9xMfeYlBJvsJ2FshCs2Sty4qqwPMUrhbSwT+JiNz/kmc0HdHDJ6h
iXiTZuNBasYtr3l5U2jnO9MezCuyt7J808IiuHEp0+3l0De/sfkkDxQPicHJBid6s2j1sJ+xhPVI
xjzIPqHpfRYMtMd+dCk4MBVs+2VWV06vgX+eZv8lJw5gPtrRcokCQf3qbU0NbI8EwTTXNMHR8cLf
4eDBGMQ5K6/qCDnC1gVP8DCT5cM+ibRurx+sLk6AN/8wi17cEAhoXve+pZ/QxNM91HScrmaWs7dQ
QcZLqt/GVV46mb0lj6R6s6ajDn4lUg7LIAhFeEfT705jFe3cWn/0fQFrER4B8sF17bVVqILGiGIK
urtYp3K+8pHQphvTEvkd5n0mYrZU8Tg5lXPlhmYlruTcyb0tlH3taQwkld4Xb1p+mSpJ7lyL4TP2
iuypoNMcyVkzJT1cLzuCK5o7kbny+6Lhk4VJexsSpSrRQJRxkKceBhzluD/oTBPChAni0FIoQJZe
Dw+z1ZQPPdlZZVwOQ/rcZUv3Tc7Eqmy6Wc1xYpGKAwnUrOi4kjVZMvDmbI1dbJ73kd1nVdxo+GYB
X2JDk6d+aTSaU4jReohoIlxiLAhjJc3kys0b90cf+vNNQb0fSB4FVw6aDJtEGR07UpXe+KHR5pvK
KqMf0mBRsw1ZnxWYDPru3p/8cs9E7/sxNOngYrBakqPaGm3HlMlnu23EAc+5dYAo6/+QTvJMElPx
vHb1Gh66I9C0q9PfCxfkkA2BUjuWgcvTIDFY4CDq6NiWhAGZGaRUPyrFoWMdam1SAgOeI8LVfxIu
53wlR6f9OWoIq+IB3xJ2ad+6CAsOxBXY227uhifWl9i6pma8MWRfvq4mKEqnshKUWZST77LFdHmX
wcXiRZmH1IO80r8IaMzEom8gx2qGLNouh+8/2leW2Th7sBP9d+py3X1EesqFpVG0tYbSAuXvdnOg
SbVFU+eI/02CTjXItukT+ZUIJPeXU2rOrd0t45271AwealpfLAcq7owT9jKfZgcbtgqbQ+LX7pbt
MQpLyh7R5aohu0mSyYdVg3fDWnrfuxUYLy/89ILBFtyuljGgYcLpVkWJd0OH23LioY6qbbgujcPz
Tr7VmhrtfUkJ/p5sGdHFKEPMvZyK7rsYFNxgWF7rjYxcdY1QCb+bUbdfU2eNyHJK63nnBGV4YdHz
i0dyVb+EmlGcKWm8GYmNBu1mOXGMl3pmrbsNFCXt8EYnEQbDzmxlCQytikRyQ35Pek+Vpboz3KV5
qcAl829SCr0QlIkqU3jxoSrPUYH80hNWfgWL134lZ1xNYCQm8xapj3rO7XHs8ElWjhtHMBev3aSV
4R6vRRNd1ZrsTB/XXTej5j2H0VoHm2IlL3ADo7G5aw36/deL0QVca9+cBnnTRSONHmuW1nTZuF39
xZld4yFoolyAapNZu4PvJh+LNB8h71Xtkl3D3G3zrSEbDxFiAgjvEMA8Xx+XsJEArvXSw9xGZ/Y1
mesTKOySPbms4B2xcom9WiXjLdUSENp4ONOvUwBCPAZv7N8g1wO3PR3R2wMb8eGFiLs1BM1tSKGt
ehszbZAVXRAkF1x52Mab4uvqLAn01WXuzEhd2Ue/QOjSETh0Rx9BNvaeeoqMtAQtaaeQvjfSSNIK
dq4bzU94yCN/Y2du9dDCJlgPExtNiPhBZ+NiiIq5wRJEHf82qJhOtwjk1m2r7Q+FNkKQW1he6XRk
7BHV2S0xnswT1GmOXorl6KwYBrcICW/yC7+yKbD3LeOBRLsuVtZiE0xgqSq7KTO8nZu6ocwbrwMY
lo1TLzR+AlWUF03ueu0upVF4W+aUSbfFnM8XOHGtcOuHZhZQEiukdVmmUtCOVF6wbMiJW776OHru
DC+ag7guEreHs186lOKo2b1YwpBvYwQv1ZFisQ/t0VOSjpmNwYQlnLab0JtHigaSIvMfF0BMAQsz
FS5Aj5lJB36gNY18zn8xCRELvMtEJTZe2llzhD8d20W2E0DF8LhYR8MLzdw6uSi0DyYdx9d1zdLn
NBOvaSS8YsM2oX6a0HbskhDfmMnLw2SS8CXtr2C9rha7upPaTjNmMopFJ1ZIm8g0xaauvfpJNpW/
ldJf8MHmLvOrduIM2pMTgOUCnYVPhw4jlh3raN9Zedm495F29QQIiOQ2P5p9cKYYqMe0B8iCO/Ig
jsagPgjSm167hVTXD+lOzemYXFI1xlBkaG8R2RHd1tZ+oxLGE7tQ09qBl2mvS+1LsrVDyRY0LVvt
WiqPBibbTsYfjQrUYZ1tyL1mwEt4a0Zj1+8EhvY79INwh4V2RkX9ZGKS0n4p1++xTkVWneAeQBCp
LoneS+fdou1WayLzt4S+d4dzFDuWZFDiw1xKecdbnpd/7pcVNGXWF+zMkkfeOvleEXQeKxhkL0We
Wq9U3uY9op3o0GpTWCCC4t7QRrFRW8ZMvGNVgRIsZeO2D4gQ+w4RFI+Z57Ttd0cbz9TRgwYwqQhj
DHvuVaJNatCNqXDn0DfZ7DpfCm1mG7Wtrcyc4LXUVrdSm95GOrdbTxvhHErGLxTfcccxp80CIxam
OT9JHNat2knHQ+j+cku9GV6OXjtP2+5a7J75rvJzGqEUk3HmAcLNSXY42vZoq2Dh6452Pudo7fON
vPBuK4HjjwhvzH92xXfYFFgfw7jkc2PKXzwTkF29y9pXdrAdTmZCSC7pVa0thoJdWxaXQjsPefHi
QoyMcBovDPys20EUxkXeefaz1g0Q5j6WakMaoPjiaWujggzO64Gd575VCWqoNvGcG1p38losiEo2
MmVJczNr22RpD3Me90c3Za6NlcPRY8mgZJ+mjt7L8ejDpCMHe7/AnEmRGg/0dPRtatnob/fo5gQp
Oly7R4+ncfR7EuZpeDujq9H8muvovRAYVX0PxDjHZe/0W1LNMJGqKbCe6K6FEaqgo830aDmdWFRd
MfuBNp67LCN68mhQRcWBWdXJJsuIVaKVeMvR0CqP5lYUKTxEeAEx70MQ3qejTyulLuPi5J/V29iR
LN4ux1nrHW22zdFyix0a+y27CvgWGx7eFmeuPPl0jZNr11dOAkrP6nLnR4Vs1Gji0SCeL9nTMAOg
dFtmrd9GuOwYmWKj1qzuFVzayfTImKR/FRIOg5rbXbbwa5O6vF7CxHbMuFdswMR9NVIdwh6HzDtS
e43bz7+laem26XZiqNBGwY0DVHUzzl3rD/uUtVpzqTJl1P/0XT+P3g7MDbGsOw8XWvmE2ZjeCxyO
Ih+arVxcwyxwvcG98V5cA7mUKlAy0wOA4C45/d812SLQXkVfNMs2EtnsffMk5uSnU7HWELrhMFRg
0Z4M20pmQTgEVh1oc8zj1C8Yh2vwlrqJOfsHdNUr462zYIR8V2LKDPiYANdWg51tUkw+rwim4+GF
dCCnC28GFpTznVlE5uLGMOhVB2+B7hZ3i1de0RY/nVCBUNx61QCi9tpRnB4McxCTdh8jenHq5AmW
scj9nY9QNXeuTKVIrEOHlA+scdg7pFCdBBmnNjK9dluiQrq1EXOxdBcRM+YS5SyiQveQD0FNdAtV
2JFKqjYoSlVN7i4FIJZXOzGhuImoHTRteLOy9At3iVGRSb0BMx0JtbHcLnJ3wbI67oG+X/0iQlU9
G6hrho2NIRuMjGLs7FCb1G9mU7LKQv2eyXLX+n2UbQlIaoJ5s4I4fMAwpJajyv4qytPx3kMde0Ed
OL9pzcSJS9tXt+TtLiDHnBqxFliygyOM6qmI5im47FjCBRunEaQ84I0kmkIO0CKHORRTgzlnLN8A
MSTlJoH1CACQ96jaDs66POKpnWYWCEa1YwXKDjEphEeoqu8OwFHrcP6Jd3dexMaCymE9hmVeetsp
b5pfkuhlcPEFrHSzWY2R3YgsrGzHckL2FyrzyvEtNWZdcWFFTVbCWmYpZvMESPe+VlaIOMfuIrIP
TJcMGXcxe/BjbfCdbDjX6uOArOSWDBM799ihBkt/V4e+qba26anhG9IHmXJzBCq7GE1HB0tfWTa6
Iopbdyk773rjdqzDb2cabvOG4LdgB4OmuoLHA6cY4TXmCrR1oka6YS+q34JQjmhJGUN2wLfAjQnm
1Ng4aOsuOlF1RawomP2ExSF5NpLoQRnkJapsFXvfEvP9ws3eulESRrsCbcVvA/ESxcNCpDcG03D/
yuZyyh6CopZ61eXY+QUrGP9Kkj2f/2SKJNnFGd3iERd7cotMMn1LpcWVD6d1Rq6WKCojK9T8jcjN
6TmcPXU/gY3kFLCx0R0O6vYw8UxjVii96NGifBhso6KdLi2KFvl2Qhvzr8lx8RF6Ze9eNG5RIE+U
3hOBMC0W7sb85sueHIoACAdRGysK/X5dNliOljs8lXa+tVU/YuqqGgTyUQ478TL1Jeq0vlmRgwKe
mPm6UaWlEeyGY9EEi40XP6LPajoYC7fp6ADjYuWTUIUZRIC80En7jkVBs/S3DlEWN6ltjeGWGBoR
7BFCiK/THAyojoeGs0QNELy6MsOFjMccyIKhV7x96IbNhjX1kkO3TCLkKGWXZ4SNhAXKK8ol96Ti
2qSU+UL4mMoR2G0ds853azfzb1IPOR2ykVpsR0f8M/VZs7OTnhiKwVu+B8wW4/U8NFJsq24MH3uP
UFAO53kdG4KcKlBtt7dOldjXIXj+4GdkJDr/ykqiawge8ACqvLyaoeXfo9UrYjRg9g9cMYrktj4A
Vpx7fQHcfHLzZaumpeg3lQyHZKcyYgaYf6VTXReWvXj7ARItHP1MzHdUrkqHYkBbLyQV1dZ3kCsp
/BCEGHctChMTfpO3sCmIbFwNHZDleldbRfa19GY5xbw3WdWxPt9mjgQ6xHXzv0zORBkaMktyFxLb
+K1DZZFuRlV9d/q6/SaHtt0AnaX2iKIyhkY28shX8ju8P/gjZT8bscHK41Yq7D09dZfXJlXGJUG6
Y7WVeRl8GdTQXg1eh9dDBuUNdYHgwkjM8IWKcR7wGKT+T2Gvzm52zf5xlAuu9L4d7LgYw0mv1swa
6Qwwvk3QE/XTO1njb1cd4wVjLJoPjWeP1SNu2XwrKW5tJY86TAzHUzuWL9Z1s7QZ2sDJ+pYly/wt
SgZrI3pwmimNGVhHVfIPsmJz63ru8Bz2U3ewXMJqWhTo30z+ibcxZi4ckv9veG7C25km/0GMA6Mu
VD8QKA/3QplLsgmH1rQYB+t9lBol5EbLrQ+8DyThZ2HvbAkbvKaKZtxMnS3/VVDs2MI4pQ+Op3jF
Pm+1L0ZYuU+ActyagHcuoxAw28jcnAgFdH4tiuq/3JWCepD8yQuqrMctPXBcTN/Y0ba1eJRu37re
F0CdHbP8v1mwp4RYZvWi7ug10HBsv7gn6N2kUfD21mnNecguTQX/Zr1EyL0Mz5CbJ+8XwRBteVG0
YT24ceJKczC24ei5k2TygivxSk+LflMRWblPFtnQWSvLxtBc8liWPgjRS+DnVDE3Po7mves2U/jq
w8BmUumgFcxwhAIvM+HXjg06hS0Q6TRF0OKisUKOzDIeVdWCF5pBg4zd9ZCCZqL9bXbGAvWVhiZC
vV0vpoVs+Q0EqhK1kEgTi+bGOXQUzs5qdg+jA7iPfE5YhFK+tCGxNAWJRV7Ivg/LUD4Xd8BCe9Vu
+4l4RsAQwlE9NO1yHa1lo2k9+RKTYMeSbLOKjJnhIsEmWUQxFWt9Jq6fmlF1gHc7Bt2/lJGuNnje
hHyiSueHBf58bQw9G2YIs2QP+/FsgiIe9593Aj9Y32j+YaCO8MrS5ESmh/DhfdexMdlzFLOIfpkF
LpJz19v2S4/2kwS4j9pzCscGLnkNK5oUAVlhRNrAh+ItPDjNHDwXx0bX59/rffeVrxXQp8euGtF/
RQWuPfj/qZDIvQVrUpoHb2UrtLcJDJ8WftRlpDOwjZZ22V+a8u/VJ/qI2Li5Gto7TMv3Y5ImRcNw
MPFL/K5PRxxPqhqHZAxa832QuQoR3GjOBMVkeUGz8nQr/s/QHP4D/PAHzuFEpTjDHo5cg6/t/+6H
/s1N0FSHPz/o/48P4aC3eYeHOH7Qg0ZTfPYB1Q8IFuoNgoQPASJwIlaMqEf0L0QxjLn0/L+p3/0/
7q5muY3jCL/K3mxXRRJ3QZDAxVUACFIUCYomKLri2wAYAWMuduH9oQKmUpVLHiLnnHzILcfc+CZ5
knyzixG3Z5cAiO0SZclll0DQPTM9PT39+81roLWibgatceZ7DFjgUHnqZVCM3X5n3Qpkhp6hITJa
qC6oxYJ9LBFdfwA2wEEprN17jXoVtAa28Bxi/icb6CtaOirHaq7dawDOo6HtTqilwtoBHg/BgOey
h96zr23ZZVCU50p9o43FoSIcz+XmUo3up+Lq2+3Xe1CNBwAyyHc+l7GvaOv1m521pL7pvt5ru7hH
0aSS/aHC7+69hjXSQsUzoF6yP9tLwRZs+qxFcYH4k0x/KhlneivXHht/wWjPMoGV2tC6AY3MMAPI
r2rAnZx4rkL05x/HRfydTLkVvjTKLhtp9b+vllgenIxl1mV++FbJSETj2TL7wmjoHMqnK2aRUAT8
RxfTPc6jhBL0efvXkQU2f5TGho7miT7PdameiHvhIMuqFoaWpgydYT5WwhptNeHTSFAmaDut7nxP
40hI39DJ5srBXMz1N0JUNyXXneu7MJpYLPAYWHCWfhIqMdPLWKDLQ+vO9lyOREAxq9B/Vp/u+7nF
A125V3eyP8HSigyZjAVthiM2FOlEOZ1IjBQKL/M5auIIwJmPux+HIfrSKVX98ntdRqxww/Scnf5c
RSX4MA3lVneQn2WcOF0R3BpSGVOaDEz5s5xLoiS8A4aDdxE6ELrvYscXwaQ45yaHXjsJQdYZpiPU
dkFxjslR3IesMBya6zQYOaexnj9R+e4ersHDNgOPOqPUGaQxkcgVdQax/OtVf9i/uukf/c3RwiMj
MMyW/0MPpdFN4HyhxF3DB+3vb2Rc1WX92YUpX+HUfXn+90UV0Gi26tsfADx8PIvUVskxDAvffhlj
pScCMSFCwKHzTyIpA/vwaWCCx/XtZgQNJCooQkMnU/zac6pLdgh7LXEuYdRF0sGZcwbqt1TCjzCk
81uAYaQNOI9PI0luZXL1wIhI+E5nLqGYyLYC9aq17mBDzWw3hIjUaCStO30PSHFoPDDsqrglc/ov
d4BRgl3bffj6jm/Hn2KnyUYz3PedYIo7zmymlv2NmhmsQSRtnf/S1TXx0DZFshrNqO7Z7cqAOlsa
erQ20RRPSE+UIaRZ0GAg25sJYo/su2aEihOz5YG8kot05KuxE350kpl0gGc2JRpyn0HvHiGCPIZx
iWE2j8cggT2A4kYh1b+bzYPNQogqMLx3DF2UC4je1+Y6rbXlHnzWux+12g0+84iMw2Au98RCOjcy
mkhCmcH1wWP3I+ACE4k/WHdfbMmZPuDjiYF8wDDZ/m+pSELoPd85ARyIJDrlgEGn9COVRJTsIcNR
7SczFS6ouj5kOJ3XOPYnYm55rS0Gc+VEjOghbDFs38nMugZaDFtWFgR3j+NkP/wnkc7ku9O7UEXk
1AFKyxzC3ZX3mQyWRHqB4V2f6rka2VaBC/On9q14LlGXMCOXC+AeGeiqkcUF3Uha9w4fwLGZinhs
BYo4rpGBWIZJQsWhyXCQB8IXn5RZur6dXI3rWp8TvkWU4RQPcJGOLV+MI/QxECm0r6KhbmAtcbBB
UxYBVcAuxzU3CO+1/oXTaKaZbZ5GGa67eRcKJr4hk1HluDIyqhYjdOaw7mxzNQzAnDgWqSGXzVpj
JtSlfvXwe4rydOKWI/PFQBieCQ2DZOj8dec7lMvxTPq+JBanpxFNa5PWrzg4nczgNNQ0n709hgtk
KAM5FSTNAhQKM8zu191QR1iEcy7DgBwUz2VQnsNwLnwq0h5HymmYWlkcj+Pmvw6pl+Y1GC7o4cO/
QgdPqzz8nkWxLqOHfwdjtaC8bjDwGvFpFVu8bjD4fdciuLcVNDDT60veh2npgGuo5LqnsAvkehUI
51jExCzy9hl0KdLJyrLpvSYDk/uIwyQqICYBEPLqc+OXkg+CskIGsmo+EqNPVIo5sojDTIeWz7fG
haktGSpyrmHMESWKbEd9yp3RUpK9Q516y23soSIS/T2AlsYjQJtGebk4bKMNGKmtIrGIhQfYhVIR
B43ChmPEojf8DikKeaFES/mm1hFpS8xWS94yttIJkAQfIyZHPciDdmn7n0nX1uwVTunzKOJVxpDe
Qq6GP6+3/Av9vlVlqiPL1dVjbYrUbsmaQAqlJmtzjVORnmmg1qKkG57H5Pf6JNA7+QBFyKiTBuw8
6uNa0D7lKonnjXGJuotpaI8CHJwm+lTxL0osXQ1bZu9s+vgoGkzhrRJNkBlhCeIB4O72PUCw7UPL
Ae8CSF4MA3WFr+Pa5afX8CiTi8S0RuxvNgHgA4w9huEGCKKgDRZ3Ozm2yIbjEZcW6tX3XOBpNQ+Q
brZEeAcmDsR0FsmRoaQdBI2Yp/9BvWAbuHyut8cxUM+kBZ0LiSxEVKpcwPNA6NQAFxseJAQm9Np4
SS4kL3dL5erJVPsV6wXp7UNulj/CLeSjyIsKXknrFMRsy6PaCSYh/LqilDF4uB2tg+lcXQbrtysB
15zOi5PlKPbrhjEYm7ldb2V0L9G9A8eAjLJOe2zJaUxeWFWgHAHjLkCscYDJdBsM0z2SwVxEpGyM
o77rNAIbaGUXR6StHyf21QZT9WklvOWe9e7leEZ5yxFpO1alCpvDdffulrM9FlEoq0rP1t5H2xJH
SfBYGpbq20j3fMDIxyusu0eVTtQItppVENpm2LkTdN8EsVyaKeoJ60cza09YRqhPpGQ5+ICqK8pd
jtBoLwoRLSCqAR5mfSa8TQPoHMIElyN2eTouKQe8IVV/vqeJ8OlsXQYuvJORJWB4Ma/+ZN+hCAFJ
Klpbm73+W1d2z0VyZ0kDRyDtXCWz1DZN8F5RfVYM/fBO3NpTZuDxuYJeT2SA8lZagORyBP/O07/I
OUoyoqlhgdY+7j6Dih/gNSbwhNBtMqi1QRgIOyHIcESQFE3oZDmCik+4KS5H7A+RiU+C6gqOqxnP
cltWD1BNzS7ufn1eIo6SWtkePJZan/AVEjKWs4HW0/p09YlG0R+RCTypx0A405oR0B4MLX3mPA6v
Y7iwWsLgBZtBdt+64Z2AQxdNDKVsuh4Hiz/JCb088HycGaXGfD+p5D4PDhhi+ZQZpO3Dre66I8Yl
4kRmmN3n/CFQiZw4ZyqYTkLqNpYDuM/3nW90USXkrgcT2Ew248na+MiW9jY0Mi4oOY2oQHN4NUMZ
2bkpjhI59LxIXck6sArMmy5H61weMh6IsZzYnp6L1AnDZXUWxuEd4XZbP4lbjhs/X1Ie/qHVf5Vr
hu5n9Di328gCtdDipN9pMKL0lNy/XGitKv5YN9BWXI1eMdqCiz/qawfTdCWv+YqzXyhrt/iy68rL
n0mbk5nA2sJ8iSfZLb25SXy2qbSOE+FcWckplvS17wyFfycQczTT1ArzkMEAOEFdsUQVCTEtyum0
55/dt2Ew0fmM4oTRbWc+PnVKN7P5AgyOxDQlM3bXdvpseXdcokh3Tslujn1Unbovc+CQqWlvlVYu
bN4fIWBfmeNtbhadl9sJmOLf5E58nKJuHS2/1DJhsFw7MIlHQv1KCTOE3zsRuqupn8TgdKARfOqL
iYxnRn1l9ioDIwZLofMFhCzHhGepvWkM0dYuOsRoHU6DYa5ofBqFE7pnHPG1YaScc3TwE4XO4b/A
3KBpLo7gF67LqXOm/zPsXBXFAU+hmY+735mnSFfiBRTKZLwHxkLZpspwLN6JBVUNLgdyxNkymi7v
bXWGOrL6bMjdrLPQaqFyGwwszitoKmgzCMYZwHBuZ2WWMJzrc0G7DuGp1eczHFkRlo5Ik4HLCByg
BdiSZQ7jHcHcibqj9fCufktS1kwCgrBY2meao9nwQi5oJbx7yLB1l7Dakaiq8ubxgl99dlwi5VES
ZI6c6CVgvtRigUgbcWbWVxFt6XIMEWMTC6gNs/7MsHAZpON6JpQdPPc0SmBdsbsWv+KRZpvTKMjl
IK3QlWLo5DYWx4xRsq7NwtKcOTTSh/uRrGAHR9bqRskEHinhB4eqe48qo/DOOU3Q8r9w3jh9dBaH
Sbo6mcXhXCBnMmzAasCzNBDxDFXibxzzV1U16OE+R7pruED3vr+s0jcocuSwfQZqMkHsti/ipMi0
HLjv6XMGLbJVOeiKa8MZnlaCNQ+uff5rjpNUHBSxANRQbgyCbg6vZLeKwAZFyv/f3/8Z34qlcE6i
JVpLMYO36I6eC7NrRB8i/AewZoYAz7UCYsErdN7SdtPscdI9BuMSrV634taIe/zmSIlwCX9JOT8B
AUPQUPZh89Dj6D48Cm8nIRh4LW7hRioaZsJD2qi3Zdi8M5EqILAXBcPdQ9TtUENu1lX8l+KVr16N
Udj1Ko5TQ09r6dUYDHs/hKddQZlBB52LRTKzzJqcNRsvrpcLLKGhP0cZMlHtnoYcXcX7cZYft5RC
a5XCfMUlbE4X5FoiG6u/SiSYCawLq3eidES8bQazHB0fCrHerMq0K6IROhOL8sEQAQf0T6p8GgDn
MMD0bBGxJzqSI9+moS8AuIpINSHN4SD38PwgLpoKFD4Oc6ZnSQdHn/9ROEdbH20H4jAeDN1qYBsO
7w2AcTYOHUdpC/I5E8C4pbT3qNxokz62p2xpjrwFBKsqnj2X4zJ+Bzm29s/lAPAciEg3fNrwBBzQ
R7rEINZd3cTqc9e2ymzJ40uU3yahziESK8TjAPHMEf/OVJLEmTa9kHeKahAOUz8f5Twd00iKx6L5
UKekJmKSTf86HKEvqyiPnsfhNsNXzPnTg1yGcZUy9DgaEHJG3ShUhwOIUZc5aCizXCuUQg0c4DBd
jTESz5wbFU1VpZIHOqnh5+6h5g/DtSMwXNhdFF1ayEQeRyocr0Lr6KJhQRZ+4DD9h4JaRd4hgzGO
wFHi9NEvhGKqlB5jjlaLXDphwiSzh999OV8WudLkKC7PFjAQGIFW3aGrmyOGmS8gvwWc74+zLowf
iotooCdvo8NSNJsfLeGqnxbg/42pTOznrb5fuWi55OnOW0JqB7N/jYvwUk3husXNbjPmqGRFBuZj
6N9WxJPwXJIHqNb2Ad6D2G+10Cq90Z2s2uEvU9SRd0V/g/seTXHPWYlTjiBcF0kbqz2Do26yG4l7
imTBgVajVQIJ9XPEy3qhH9pIiBxh4v4YvgStOONAnj6G4zOeaRhLCxORow/hWPi3T9aMMgTYTlIU
bJAIBGJf5lrZ3WgaItqKSD8RDZej/VAn3RA+Ide322Kwky9llJp1ZyHAzUp1c+z5Q5Tak/U4TsgN
KsLvgW5ONg6N+WYBT23cy10DVTAW3+ClkIO246UEMQ/J5nBYmF30nNrhQgYHZ6jVbVjpQHFUkvRC
7XV+fyZRoxxMf6jyPzm8waxgRT9SARNZK+KqcTg65HphaGwy4qU0N0bdN6uLY/WrMkdY6yCOKoVj
dAHpJ2UmK3SUrDNDjaNy+dRa7P8t4z2ruxBtbstSeRZHRfOKflZBpDdbhxk+Yyjp6rgJ2RSOiwEB
SJKxLuPv7BB6lOj4WklotobB+AhBAN/8jCwCQCZGKJ7S65tF6wxptBFca0Mpu+I4YAR7swh1CIjd
VzgqLgcAxYX85PSEX9Huw9EDdaEsvFeODqgbEaALgZoTHDGSC+DqUqocZ1Yz+BeJ2isKx4F2JCMs
u4vdpUrGiG1VXi5Af2IYQCyQTNNLqEAP50kS+zYKLsNxxCUVI3lbXTzG0a2Sh4veSh9JmT85nRhB
2Riou3mkWZ9YpMVQANFLgxmxUwDKVX9TrsNb2KZEUvHQMwddFJcZMllQiaMc9TpFC641WQbJ/Bnb
q/LI+3GaoFKITJwjV1gyMj2Okouerg3UWRtzaIvzbiLIeHgIFLAmeiL3UOTB0RS/as8dIvQrY7zb
FISR8z5FqRPsxUozDm9m7+OFZLwIjCgYcPE2vxfxgo5PBbJeXcenuBqtm1++V7IK1u/LrjI3gUiI
2kxgXYnHiQyRPSJnk6N29yqNrUJmjyO5fP3wX4AVL2XxSAK00Xx86p4uysuXjfpX4S+abcn2aiW+
2D0dTc0hpFhLf6rWvlXuYlMncSG3UQX8+O2tsgr+8Stb5YbNXunJsQ/368f/AwAA//8=</cx:binary>
              </cx:geoCache>
            </cx:geography>
          </cx:layoutPr>
        </cx:series>
      </cx:plotAreaRegion>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plotArea>
      <cx:plotAreaRegion>
        <cx:series layoutId="regionMap" uniqueId="{614A4C41-83DA-4D41-8BD6-2EF60C10F1AE}">
          <cx:tx>
            <cx:txData>
              <cx:f>_xlchart.v5.8</cx:f>
              <cx:v>Sum of Revenue</cx:v>
            </cx:txData>
          </cx:tx>
          <cx:dataId val="0"/>
          <cx:layoutPr>
            <cx:regionLabelLayout val="none"/>
            <cx:geography viewedRegionType="dataOnly" cultureLanguage="en-US" cultureRegion="ID" attribution="Powered by Bing">
              <cx:geoCache provider="{E9337A44-BEBE-4D9F-B70C-5C5E7DAFC167}">
                <cx:binary>7HrZjtw4tu2vGPV85eJMqtF9gENJEZGR8+TpRUhnpiVRlKiBkih9/d1Z1S6U03Xt0+gD9MvNBxcq
FAxSe1h77bX598fwt0f7/DC8CY1tx789hn/8Unrf/e3XX8fH8rl5GN821ePgRvfFv310za/uy5fq
8fnXp+FhqdriV4Iw+/WxfBj8c/jlv/4Ov1Y8uzP3+OAr115Pz8N68zxO1o8/ePaXj948uqn1L8sL
+KV//HLfVv756c2tf/DP4y9vnltf+fVu7Z7/8cs33/zlza+vf++7vd9YOJ6fnmAtjd9yRLlkVKLf
/ugvb6xri38+juL4LcKKChqz+Lc/9nXvi4cG1v+Pj/XboR6enobncXzzz/9+t/ybN/nuaTW65Hej
JO7l7Pe3v73sr98a/b/+/uoDeP1Xn/zJL69t9bNHr92SPLQPTw9fbfLv+0OQt1zSWAnEf/cHeeUP
8VYghZHi5I/nv8fC7/74+Xn+2hFf173ywNePX5s++e//vOn3z0Pz0K7/e7bn+C2KcaykQL/HuvzG
9hi9pQopJOA7v/993fp30/8PzvPXtv9j4Svj//H5a+un2X/e+ufPoXp0Xy3w7wc+oW9jSnlMJf/G
6hFGkBIolojx+Ot2vxv850f4a3t/XffK3F8/fm3t8w//eWvvhof28fnr6//71mYAI4QpFJNvY5y8
ZVxRKZT8Z4i/MvnPz/HXJv+67pXJv3782uS7m/+8yb+pbG/clzf/3TwP1eP/Itb//9r7/67Lf3CW
9ME/ZL+RnT+V5h8//S0EgYa9WvojzvR7CT15+scvMRCcPxjUyy/8c9lfYvzXBc8Po//HL5i/RUCj
4lhRRbgA1vTLm+X55Ql/qwQXJBaSIsQwR7BJ6wZfwiNYJDAVElEWY4IRZNzoppdHTL4lkkslKacc
w3r+B8O8cnYtXPuHHf75/2/aqblyVevHf/wCid39/q2XU0oEOCoUZrCJkFxxCkfoHh9ugMTCl/H/
2WTedNRvVZKveSELPYp2KbRnOTJpxQIfzkXMwyMO7XjyJxP9xc7q+53BKkQhzrkQlAGl+fPOchlr
ExVllYxj0+Ralgh97oXPZVbQbp3SeBGxP5mUr5/HZmqc/vH2GH23PyWCcUoB7USM6MvzP725Z2M3
dsK4JJbSIb0Zy2iixOj2bgzxvV+xfWZkbUka1RtOKt9ht/cjYvsfHwTc/8oDVDDESMwEZ1SQV3bo
lm7Z5mg0Sd3kbL5T+apSXucmOveUgB1mx8PVj7eE2vl6S0mwEgSqJ4WIfHHNn159Rs72/RqZxJiN
nyJalx8YnZbjVIao+omdvw8wKgnhLCYM4ZeW4tu9xrAEPyFTJ36zS6W7MfD6xPo5brSvorAfQoW6
C7mN6PO//pJMCIhwLuIXEvFq41bIlXS4TqI2H8SFCCY3RxoiO+ioGOt//TUhjyF/sGSwHX9l0m7y
VK01bZI6CH46m1BnxYxRagvz1Aw4PqlfTP3jN3wx3be5S2MZEyyYArsy+SqCw4YmYWnfJB20DZ85
duA8A3jxk22+T1SGEKckVgryhH0XLWvVTKEebFJby0/HZnwybPLTbgutpjOud9G6DdrYpW1/AhHf
xylDErCTSwHHFhJ/68KWjkSRLthk4QAPOqrLUefttD1tbdkMP/EgJt+ZExwH23DOAHvVa0CQEa7b
nhCXzIaZd3JuRJE0GE17jKtpzEInWJ16W5a1NhONVr1471WyyhBlvWs50k3ZLv1PjvW9DSQigJIE
YwQFBL/Kn1qhwvl8dclU9nQ9RXmzJq2P6+W8qsr4J1j0V5tRDIiIoCJI9nqzbUWsDIUFTOwWfup7
VO15QctSj2zpPv6r0ftS3DBDCpCBAcf/1rkC0M5AILlkqaZ4T80C0dt0XdElP97n+/CVGFAe+jMM
XkX8lQF9jgPUxsIlw9LO52aN7H5bFp7arZ+cFjwuHlEUmrsmj2bzk72/x3aJIXyZiqG0QrF5hUG+
HQsfOnjHUhKoblO1rZpsoioSQQypz6eOQOn58ft+jwpSEsaIBDxS3ydNj1Uh2lw0SUm2cBVt1r4D
5FXpj3f5DtYFYtAOQNUCbICe4eX5n0rIJM1mNnhj3Q44ulLM5Od5r9ixrqY8CUx1txiS9/LHm2KQ
nb5FPAAgKRXoTpCosOuLvf+0qxuiOaJzmBJl4zI+zWmhDrYJna7HclOHyG5rsZ9rZZesdRME1GpF
8VS1TXsY0bzFJwbJmh7qyeDtJ67+LTe+QWNwtIiloIoS9j2foa6O/TpHa7Lxzu0VQWbeG8GLUmMy
Ky1baU59aMurvCniZDVbezKauYA03urnSsb9nPDAe5cpOlU/y+vvkkAipRCihLxgnGCvDDeHalOG
NlvisVHvBz83n7ZYYZGJ1VbXm2kjdF7ZCAITeCLQQLwNgWTrRqRugSC+53JpD2SSs0zjYiZHKfNl
ydgwySId7RDWtNs6gOSaExGywUxzr6d4YUaDG0VI166tn9wAwZTMpJ633RqUX3ZL25Au6SIGBJB1
6zhqVAR0voignucGt+Ew5sKYXXC9XXYdUfA9spJYZgTV9lis8VTtipfcGpApjO7KAIeIJ38TBlxd
IZq3O9JUdanREuyjxHZN0LI0NlGhKYuEgU1yXUVzuHL1Fk26DFSdkoL1rZ67GdiX3xpVfzTChIsK
0eCzH0f0a78AqgOPjyU4B8cY/v02oIOtQ9nMrk2iCzvvmjahNmOpE9NPQOGlWnybO4xR+H0ige7H
FHPFXuGgCdPg46FUmrBKlA8RieJB47C6MSGomp3ehrHUc4urbEOm86nx9CqvhkLnKJ9HPfqBnolQ
8AvRFl2bFiIur7Zx29m6PKOBRJoRIWq9LIYlUNPym61utj6lkHhlVjabT7a2sXuyNETLPN+G3eKr
TxuZo0g3W94l41KJzHWLzarQoYdlXA8u9OYDGupi0Cqvl9uKzW2hgWoprcCaY1J2ZNbjijeTir6/
foHEate7nB3yXHZX/UbUfFZVtUk65cSwNx7lQXtVAvYXU06PgAcyLVs2BJ1L2W6JreoFZfmi5PXS
Dfy8tmVC6giJ3VRGaEjzOOq7fVR3Yl+Wa9gxyQen8YS397SoTjrW0e0BnI4TNgpO0r4MdtxHlDKm
R6g8wy6yzXyHsIx1vk1jMna11JNfzTWeO1pqD6dYM9yLSBziTUVH1GwuNdyO1zlau5ueyfqWkLJ5
ZuM0Njou+1FqbPmIk6IzYZ9PxeUUdz3dD1YNnUbjGH8ZOjw4SLWIf8jnNqyJw5sqdEWDTDwd6aQH
GaYrVOX9NeazPQGlqDpr+5wfI093YojVbqCBnoLx0UW7siHpWGT2lZpGmkSY+yEr2p75A8L8uczX
T5EpV2glpyX+MEBE3ZQR77Sbpr7WrlqctgumHz3q8WGJ1aZbm7/j7UKuBoRHPW/kCZuizUyl1KLV
FuElceu87uLBxkgXTJLztRHmtGk4v+livAx6mwrh9WxorWGz4UtYpVOJi4AU72c14frC5t2jLMVt
ZUalp4Es634OzUY12+xmtaL4XbfUbbHPC0J2nenQNTGs0AbxkEZFR3VRbY/DMgMf46ZIxrnadFfT
6Ubazme2jvt9HjdbnUIv5fbMGZUICESfAmqNPKknsKCJIpGNUeSPIDv7JmvzOs+TqhrkHS7MXUly
XxyhabEn9YBomTZtNe5J3HGTbX6178fgN7BkzS0gRlFAGYmYTYJ101WzRWhvw4LSCbPtvJhEOEKb
LSC5q48zLVvtzHCbU+u1t4vuJ7or0fZuMPydgS5Vg1W5HqL2ZA15yBao43oB4NKkXLpURE29s/2E
ebbNMX8iJt76pHEe23Skbbjs3DjneiuLVYeaVknBly2rbOj1Vochm1nBrueAo0sylFfO+i7JSUGT
mZf3Lef4RMbFbdf7/npa++qpnEVz0jp7Zvx4F1e8SEVDIEz5Qxe2h1oO1uixredPwHaeYgbFLUTz
5yH07INZNwnxzNhJ2EidzHNzE+LiMlpde4p6Fr03+XbJg1ySuqg+4u1paKt7VcRP5YJDsqn1uKLi
HECq0HKaM+nHfb/hPo1F32ZhZB+LIp4Ty8kljsYq8bzbmXa7p9KHpEHhtBDhvC1yC9XU3RcRpnu+
1l+mlaedIh9j3n1GZXUf84VrIZxImqlXyViEB1C8J6Prbn0EfncT6HanUI120Qj6B8FRrXnXtYlr
m16bsTjrIMZsmet5wDd9XqikhMJ75hqqB9x5TeYgksGZIi0FvrRsBQ9tc0hKU5wB/bQ6tw5knk6Q
dHFrdNF4tuipWazGTFHYAfFjECVKiVqobhrHdNlGSV9Qd9Hi2GjZ54v2tJPQC9FD1NaRbqm5Kxax
B6qzAUHgfRYgT6bKIm274pZQyCHVust6RUnslwaYcPWsypKdAHvjKh16wkZtMH+qgXh02jRRePKW
+w/c4/aYQ56dMbd1CWvrHe4qOHqI4kPUzZf1iKNkjki4ZdHgE9y092idTzc5DNkQvzQZRTUlhPc6
dNsJsInzbZxrHfcg1224S+0Ss8yS5nTG44e2zo/jYPN9FdpWR2zKPAOxCKS+OOE80LQYqjLrZjVe
WGnvJcxrm4RhBI5p5F2/bVHajtO98XgX8eLaAv/SoFIEbflyXRv1WIh1TgBji7Oo5z7rovJxJEWV
zgQQsW3lquVQNEkbjTyNSV2cm657JOVw7MtaHWNPnQ62/aKiqdSwd/UF2sMyYTZHmVpd+eTzrT0d
LG92isX2lnFv77e8B6eQMgZ2E20Z6toOABqXaV3Uu61Ge2DN+24hq4aYeCZNvEHUQec/jWt1XjWt
Ohm69abE7ICX+bZpuzM/dTftGMyHEPrrqqh4EpVyTUinHvFqi8yVlp5s80BAXFpNJqq81rgfstyG
QZe+utgAnW+Gfr5B3JU6XsJeiDVhLpzTvi8h3tm9q6G5UHGhVV9cmbo89hE/28J8TcoegG6aLwir
L2rZ3eXbDIwT9JJDvcxf3Oaddt16VhYYcKNtz2Yycb0UpdMsQl/EGHcrOIXQ04q2Dqjqclq7UWjX
EJIQu5ypsdj3jWs1sAx5ko/hmrYQ/TsMhtT2xeGN/yiLeUxlYPsIAKfXUVvWF6hYGk2R0CRu2/vY
N4/Q2ZSaDeMS6Zq4KR1AhYNY3NikC7le9ON69EO8ZXSKPwKA86Srtk/5XFWjxgUUcSoM8JSoOMMV
Qecs2E4TyxOntul6aSAoQbpo9FrbVZdV7nQ757MeNh+lpVvzpM3Nbo6rrEf1vlRlQtkK3/HVTU1i
qOR8QcnQNQ9LFMuk3tonVEVegxoQ79TktWJtqRtWDnqc6WULPDpZlvxOtP2ZsAZEGSKcbuLuoVjw
6VzE4bLO6+nAC4ZTQ8c+jdbo/dyJ6tw2q0ymLr9wrskzDAKDbeoTZO9yWRzyZU3XuctYj08rVJ7L
0mRIDVCN23ZKljxCuq97l/qcZrPtn6q5fBSyOilebFuK7Y6jodXrxuTJwoc6GZsBVjSgVQ3E4rQu
O6X7Tey7stpHizU7PpArhSHK0G3PWb4L/bgXNHqXQ9e2mCnBhF0B09iheJs1q7sUFI0nYufjWLnT
DUX7AZFSR1Md65FHu6Jed7NUV6Aq36MmfzIt23HPM1COMjZVmXPyduHN5TZyq7em/iiHLe3pcu9U
BdANFXZ0OGMzYztPhnpHlb0C/dTuwjS7jDR0SXpqBWhgVQ6ME9wRc5y61owXxixA2MWo2xLwnebL
IQ4QBVVL9yWfV10sw23fj9kQRd1OgZ6m+fxCeCL3DnkltAzozEbohhTygjUgN4kQnWLnTWZR7Y9i
pRZCipXa2eI0YlW7d3wDA/mobXQk4k8VqD1ZXq/DSyngaYjXq3U1p5tqz2oR5ou5dY9y5VEiF2PO
nAJGDmz6vWr6K6mW9nLaRHngpIKsUVC6m00PJKoOdM2j+wq6krtCxZ/F1IFcJE9m1N8oEd3xPEr8
CAJhEOxLJdUMbSiF1k3KTyg2g65E1+hF9lhPdDuvFGkTAkUAKPb8EbTuh8krqfNBdplo1Z1YMNEl
JjvX2m0ftmCOqqF3daFuyzKSIGv01zC/uZZFcBeI8CHZ3PaJLdFx8B1JSjGVqaXyJtgZeMOY51lT
dFdRXdlkzIMFbVaeAEnbr4aPuzgMHIYe3KYgml9W+SyT0Yl+B+OWa9ebz/UwCb1G5aXrLPAtH2zQ
auy/MGyvmxED+IOOpJHo3o2INEm/dk+OLte4i9lJp1Z6H2HfaLJ4nti8WJMJj+E4L9ull9ynESnm
HS9MU+t+baRWZf9gmumM2O68ggJ27LcoTyl0PSnUqwpp0ALrc4i77TRU80ffWpG0zQo4B3RkAwg9
k3Hl8rTBoj3kpXuMfB2O3sc+kWV12fv8sh2r4zJPk+4aE+8756HqrDLKIrbUCR66RWNVksTV2GhE
tiEzVOSpGWqsY9O867fxIFUAOANk0aiX2dpE7ZnlZtOge6Tb1N67JnreeK+uUDGW50j169HJnuya
CtwcHI4yK5binM79DtX5SbmQPQyGoo9zCxsLG+3jRkIGqSXftza6MqrdqXF9V8z+nYurMVnW4kTK
YQ9oliIfV3oM9Mz58dpNxGrS9Wd0y7OYrz6p15ZD8QKSUzflzRTLO2cCS/g2XPWIf1jb+DKe6GFq
ED4ZFJgpUiqkdloyU4z3bIvucdWj016560UVNz12N820Vrreqo9o7ve0hbzbODubrQuJG8lx4PFx
20Km+u48oAHaEuhgoFTvSh8Ao5zcsWnYLyFkoGOc2M1jKCxje6G4IzgRql3PyMDnrJ/jk6rJrzFr
i2SWoQbFJD+Ju2ZHm+VdYxuVFhZnAUNTG2oFnTL+4rvwkrsd1iWSIpNWdrG2GAZresgJgp7VzVRB
j0pql/ZmWcQuWoZhSmq+xPfQMPrbGOWlTXoU1U0aha4EVDEm76ymGG0X3AKBvhHVAGV69bEdD7ye
y/N+jOrrULj+y+hmAL9oGIEy9rSiF8QODtSsyrPomAfQfJLCcfIESg5/F81NOESoXC48FYXf4yDD
uy433WVXKZQnCFeR3VV8Ild5F+VQrPGcixNHrc08J7VKIaVUn6JxmbJuwnduLid8NnEv70TnyysC
qnI6FevlRvK7WK3XGBT+zyEElvbqAfCuS8z6mQ7b5SIHqquemKMoVgu1vjTG7uCSl/8YwEAQYSPV
ce4EdLzlfM1JM+0k6FnRCM2CKc/zqLgLDOuthXOHYG9yaJ7tNl2RIr4GIbhN1mGZkibml6G0IH2s
zpyTENV5UuRj/pmXpr4sTZc5I+vEOJTkm1Hp2rPP/aBk1pB8ObEwJAZsdwuDRRtPUASxm/ABqsyw
FMeNmiJrRXCXrh1O52l+X8PVDj32aLobJPnYqu6dlBWIcLYFKbwr5WcTeAQ9R441DMi20yr2wPRl
+b6seQ/q44DmQwNYou3I39lV2dumKz6QBhIWYsNxXcM7scjRVFpPNbC+ftO5a70C4QBD41n0JU3L
eVjSpmgPcpxPItrfVBO99Jur0jKQ/BTG659dbdy+qNZwW3ZRM59NYWofoC8rPvftoK5sV/e7UCl7
U3QElN0qJNXqIw6zhOUGBMp0LdSxXMR2FWa4phgNxbp3kwA8Mxg6KVOaM9QW/BYS/GEcwlUFbP6y
jQfjtIpdnZk2RPfQCIPimsNg53b1w3YCZXHQAxTWu66BHs9um7mSclqPcovfb6iNjgrLq4Ka9wz8
cOpY67JSxtu7SDQQCEDaxmwcFbq3Djr6qazLbCl9cx9vICCIquG3uCjgFQQuNw3jvpPg+zgNXCxX
3RaXjwquwj3ymc/vJsuptp696+Hq4WlZNfbSFBHwcB7MuVX5DFQCpui6MkibPgQdr+RUDfOUhI5z
rZYxQyWGIf4YHo0cz8EtMEFbhgcYM9t04N310rvloStBfYKM2TUh7kFrY+UpjEfabOi75mRu/XSi
nG0O1Zx3B9fx+Z6GNTfJEIsPBHuS9UCiE6BSeMfiBsNVAjJlddzUGVxnyiqQhjTrV3KgrVDJHFYx
JxPM2NG63Yq5KhNHaH3c0DjvIAFrXfF41pIDkRnU+GFZly+GtrtV0TyzwBUTOxGSVSWlqXXraPbr
3At3WwyoidKGiOHcdxsoVpTO6J7xHOoC6apOF7H5CCLJCoKKQCGBywD4lFQB7WNFQD+L1ikp/XS1
UmDSlgt7Mtd5m3q4A2d1P4R5N6NuPKwdl2loFjwAvNvoxK3CXAyN6I5VwaJFu3J1OydokayqKG4l
qvl5a6azqCFNKii3H62vyo/taHjQeFxWGLlJ9EDKetjFIBw/qxhhGBLQMOupqIaHODYlOzNjzjKY
o9tSm2HEj92L0gz9Um9Sl09AVCB3CpYEUhoIyJXHSq/ABYEuhrUTdNdt0wwCkpLeWYA0Fslrh6q2
jfXEICAP6zCAUhGBag35vfApKbyJHzY0rwKak62MgXGrosuPuKwGdzLnvmxBpQZt94g9rtiz98sM
2eunIdei2drhk4HfXD7QeIBagGtPi88xaatwhjYvqpOlmcYiQzBWeDc2/repBNx+y6YR0ksbojqU
QJGAWeQKrN8D10Z43/c55SdQK4SDFkgU1S1qmPhcNIW46qHhLw7yt3HC0NejOQF6ujIgFO14mFDV
qWs7A8k7sniWdJf7sV4Ozjf+vRMWgqqtBXwQ5kCN12uA+wUghMjIHEsS1iEp14nSMhlJYOG4DKtt
LmjPwpVdJzPs6ITooZxnEScDL3Por0B3BD17aFb0uekblDQNUu7Zk2hkl+ssWJMZ3jAOozKOirQv
lijshuCm/gCyfDMnoRQoymB42cQaKlcESs/cxfWRVrlXmQFVNR0ikkK7vcdbdL2yAIqs6j83Uu4p
Wfbx0t2EpV4+OAPyc4wfo8WAUDheDnW3m4dRgC7cAdzEuD/MIDFfbyC3pmos8Sl4+2MJrLacp2fl
0ZbVctk+jrZKmQI1ch2VAxIE2h10XKA3ZOsCnY8Pi0hXA4LLSxNf7pjrJLSan4ZyGYoEiQjGRsWI
d9DF542e6VYnxfBUxeowR8snXHhx4cSMdB2HXTEX/SUsYbcgmdd3NJ74O4Q7c5h4+Kw8g9JdbvLQ
A9vOoIUqJ217Io8OzqpNLRW4GGTKbBxoC3pdPcex3TPknbherFUyNfEMaBAGse5HNqtSt90aIEVE
39CzSaL2c8GWok9qU83s2I9LQ0FreBm37vBCzHIwYwUNPeP1oNK29NAXOEmhPYG+cZpA3bHx3jm1
srOqN6vL+k7xOCmHrmozuvRCnrZVNFrtWtI2OwgYNe7oPAd0Kpsx4pf5NEtxIK6KZMYiuGKQtxuv
z/FcIHG6dIi6E3BvtR3wTMiW5sHDuaXs4doY3FaBKSzc5iiWnes9qa+BMYfiztvV0rM6IIACMUfw
7woopDRCLvYp7UZUAIHJzwYW534X2ngsdyVnHQJ0UYXSbqgdPWvwttLbmi4DPo09H+0BVXZbDqrh
ddfr32FiVmZqPs1C9NUVG6lpzusexjopWqaxM5p2xbjpWDT/l5IzW5IUx7r1E+k3ISFAN+cCfPaY
IzIjK2+wjBwYBAIkQBJPf5ZXdXd1V1v3f45ZWlhFxeQOQtp7rW9tSu5lMrLmhN9cQsAwdXeN5kxA
zTTTYxUbdFgsVeEihh5HYqzsI9bwNh/Mymey5wAV3OdFarnnxo9NLkltTz1BG9h1kDeeFB3NCRyZ
u3k+n6fZRllejlbujIN7WaHufNgq3Zzhxf2S6faOIxVNFgrw62R4eMTmPV+bOLnqNetOfS2TI3CF
G/nhoOVwMR97Nmz7equHwhITF9EkURvp2J1rS+rc3Mz34OFrFSJZ+I8la8kBnnn5pdTMRjdZrf7S
26Z2B+tA7qDLN6Y9QYJGbbmaOdxpM9Yo6hqsBWH5dO1SDiGo7hL50PvgT6zJLJou2Qq0Ibrcl4MK
7Q5rGZV7b7V9u9kqh0XikPZGSSxznunvE1FhvxhxV5VKffgqCs8kkux5tY1rji5TpkjJVp03Sl8X
psH8CNocgGckEHK6tIHmZcsiTNIeSLWwS4MtYrp4NGRHtnQ/u4q0OyXL6ZUZhq4GglyMdxI2h/bP
fJW4aa817JOvqtFuRztpd7OOddGlootyOhBc09CMqGYD5K3N0Pi0Wd5cdFT6pxSd6lOKdVdIxt9j
vbGmgFPLPjqoCDDO0pnt4HCETwpG6+da8eFZRekX7iDsuKjP9r1fy+eyXEa/V1l46k1JsTMMXZEy
Pd5nxqQQ6+fsUcnFlZDycJ9o6BTcSavWs5Fzd8wSJT8ckkXHcXXDXeS0feAlXfIUCiW6b8HypL7t
dlP9OaIlv6bj8mEU6/bACs9pU/q74KdkhxNjfpBzyi/Ai0Y4TGb8ljaqKXfRxMJeGX3TSFu+Dge4
iXzfialsdsioxB8LqaulIFJP0d6qHitMuSR8m1LVurwtCUPb3zZPEsbdlzoO8xfXZTgmOH0m+E33
PNqSx4XDGUKBobcLhXMsdwGW2YNDKXKwRK8/YjHZZ73V9omY5dJGKXSjKHHpCYICVCthOISiqBVx
Xahh47/V05blc8imPR+CfrBxRU8mBQeQZyAdtyJaWnXsW9rtE4A6FTaerf5al0l2IPVAy3yGrw0L
dhyxr2YLQK7RQyeu2QzmjF23GpphJBMGmaRnrnCjoFD3XRXhUcmyHeNZ+sqpRjsAevMIQ1LC1KtL
dqw7hp49JR0tKqe3wxbT6b4iq/lIQ8sfWrX+XKiWE3ql7YyepirSoZybHe8JPet+8OcpQSEqlBTX
qIGWVW5UHOPJNSSftzJ+9ix1v412ZHJXrlO4Z5KKF105VB5m7PbbprMHCDhZrobytIrthP6tOVi6
qHyk/gVMCHkLiZ6fDVwxlK/NcMD6Bx4haXuYuoa/20jcOrdS8HMlsBJz74f0pWxAAGRD252lWeVp
bJfytLQpFLpG7tqMDhc8smel6+030HRQtStoj7RNzDOJS7urUfajo7Wtel24i744waoHoZoVZzOr
oeMk7JF5+VklN3016vv2uIio2dEBbAFwvLqQKPDR21l2Us3Gj2WtlqdtXDqUGV2J9V/Ln9yV9kev
9M+u1a4w07J8W1uWPkxDPNl8XECgpnbB34GnB7PbFxSWeJE5VqOwabtLSO0h66I1h7l9iCdy8qVe
zyKpNqil4sKYmwqeNmMhh/CbZW27B0jyqe/VdzEDMxlIn0dhjHOh6d0g5BSjXAAvWDKCmmhKVAsw
qJ8PpL/VN4R0Ox30WEBX8XcK3bjNN1+/QArXV0+7lxWV85r1TbIbLNoJssCO5MBuL4OnWKwioGWu
ehLqqzVTc5DrWl3Becy4EdgTpZM4gHtoWN26vW7UDTuFTXS/YhEXnbNAqajcV0v8ltL2owcvdhBZ
VO1gCO5Re0Wf5kidILW3l16Gr6ON7D7DtflJBpxHDXdNXCQ8fNqy0UX52Dggg73dQp83PqsvZOvl
e9mXPQTLNDT4iajFXrn2tt1lJRqDxeEkyyehybUjaKuH1ZE3b8f5whYXrhWO59zUizpJqGkQ4b19
tFMGQSntTAGbuL5mKtVFDVDzIetGaOiQnQOSLkdoimhC0HYVOuMg/+RKi3bqx7eGEuBK2FT3uuvF
YcApeIg31u4D6dPdCO3lvooSaMG0hyTYRLaIbCqvszY4BUUlXmiZhrstLNMnUaKJ7aFUfiEJOYdA
LkNYKNut7TDcQcUu6Gy+Novon5ZFyGvS9s2FRSI6TYbYT2UWR1cz0exuqKbpB8Rjem3IVF2jSK95
yZsFvHJLH0F4kXKP/QyuA2wymD6VLsTc9qcxACKU2a1mHLYGDyhX+9BpeWCMiBm+hZiflkSTh6yB
bVGh8X8byZg9lSBO910ELYxVm9+KNXTDC2Xjt4xbfWc7HIcHG9bhlI5Dsm/i0BazD/OHnOHyd4Cq
czR32J57dk08Wq/7AJn7pXI1nOGtr6aoWCH1XsgKqfFWMsIBGtZ9OUVqV9LUH6GZRJfUdSSvS7wD
bQBgtQ7K5kF11l4S7+WYmxCyy6Dm5mZyD18Ddhp/wlMtX82guqpox97v6tTaACeTDKfgI+wBTTfv
A3C1U5+GeQ82AU9bI4x5Lw1KTGgfmTS7la7K5lDu6NUbEl8qaCqs4MuUfoorRn/VWZCn2aAmW0Md
00+jSOyzi2OCkNDC7o1OzWWbt/d2yvp7jxbrmbfCXPoyGV5IH/o6H6uen5N0WgxkdLb1hYM5tuN6
RWdPfbiHtN/tBRpDmq+Q8Ydzl2js8slaRdCvK7PGOzJXpkiSmS7FIEb9PXBdL3vJtvJTPc3qF1el
hKdCcBZkGZyGeaZYNlauLZZ8M1CZj0PTvrExiDgHFceyXTNMAjVwZK+zteqIDQ01Wyc2MGDoGx2Q
3zQ62HlLoSdsADkTKMwqLMMTqdEtvPUOu18SQMYVJeHZ4wRBrwVAE5nocwymAsVTm1SXTOuyQEee
8BPTEBro2Ddz7usBlkfsVzHk9TpGoYjipfpJ53aFL5oC0xprdWFcRx/cuukyyw37g+AeLgbf7kYJ
D7DqVn0/OFK+s237qL3O4MjD+1YC+5hrmjulUv/APVWHdCRuhDV465Lj4UecufNMxzKfZHs/pMtv
DRY51ETfsKIZ6hVgksj2k48VGptx7PsC1JV+FCCmqj0gNOx6qLZPUUmmvGENlKWFt1NRsXI4RlU/
NXkS+gHvKSEpEKQsztck/Q4ZrzmYSR+tEG5fL9red+1qCtMpCvsKEQUg2UlOI9AtrRHyUAfTnxma
hoL77LtMK0AOgCmP/RTN7y2JqrMcysruunkyJ8hREx4ggBBodkkeJl894XqDIwKPd1W+9WBP3bAe
NgRxDqoOEI833CRSz+Nug4tBrpJu/ds6oPfcJb3LInxR329xtD1lcuRQ5UNFtgv2VXi0KdxjVFAQ
veCPxjCD8h6LL9v7Zm7PttKo0fE1urfYpGEg9xOFYgZEBQ1JdVoTzs1OULfuK4AlB8h/ZCm0i18c
bMYDcgbwh9IYEJYXX1cuBMHhf1t9TKQndFjzl0037hTxsUPhkGmXa0vGL3wRMFTHIU6/GEHACqYm
9PdzKdqrox6vA0VfCc8L/XK10HVHVvtcc0iatgvQQBc9bOcGAuz/Cl3+G3IJSiehFFmtDL1v9hf8
e0CgK17N8DecfstM8IXrk6TNIcwD6olRImDPunWdc1qeg8vmbzDrUxjBszUIyEh0wSdXlh1WrNcA
XLEb+icJRxLVWOu1yreZL2w3dnNNfvZzgDmjlqF3f/DDfwvaAbX6Mzb2HUCEaar6b7MJ/vHp/3kb
evz7PTT/5/+8jTb487P7v89E+K/fdfw53GJz9q/fdHs1//hdf8bzb2m7f2T1b5/8W+7vPyT7/hix
8B+++P8W+8sAyf7n2N/fc6p/xgRv3/9H6g8DFDAaIZZA4NHiUnlLzfyR+iPifyKeZoCUEUYAyx5x
UO5/j/0haw5MW6BKx/mP+B/7M/YX/Q8XUN4zsOURj5GI+f+J/f1rMEHEaHwzGPIJUHCKz7Ibl/xP
IL2aRGnKEf11Uk9enXBmbp9RJ8iLNr3F/rlAEv2nS/O3FfTPQcN/+4si5gwBMIa0HcWl+UtgAOr4
OFvwgXmnDTDnWsAb3JyLaDHA6BoPsA+35//+J/+C5ON9CeSWI8QuYnn7l97iBP/0LnHMwZOmsIt9
soELb9cA2tv6soVlxDYY+tWY7pM0KUE5NF31BbopifNQxb88N92HQ089FBXn/h24FUri//7ybu/4
z8DA7dUhkiIpRTgOczZ49pd0E4dRBNCTowodwgbiVdskoPOwyeMfUa7fUxtaoJb8X7Ibf4lR4C+j
ncEaimKGlYbIwl9Q8GZJ0rY2BFbqKgima9CMH6uOI8U1DvVCzygbFrg6CTOPSzVCbpsQ0ZmKLrYk
KkyF3gXHDJC+FwFlnfwvu2b0ryGk31+dkHhxwLSYxNOBZ+Cf71rsY2xgyTDkYzl4lhMeJU8mtpA5
DTTR3Ex9g8PAkEzvRGJCcmRpPfwaUEbfzHZiv8KHbZ77BTTifW2biuxCQlBJ/ve7F+E5/pcbiFRB
whllMLTTCAcITf4C7/dZk0jYZoiDiVKcG3Qpe7yb9qpUR08pNT8GyLb7KJbmc42WHJZii7Mp7tL5
0WS6uwttJX5L5jqGlqFxJBGfcvjCnWL5kpkpOU9rJb5wNAP1bmzqKOzsKqJvi5EADFq3QohSQdXH
qZJdvfMZmbcnF2Tnn2PZRB8bXOP4NLJygQk1Lkarp61lwOeJHDh/boEpM6iXM2903g9Zy3LW1APE
CFSc8Ju6CFD9U524xh+rVOs2LysVQzDD5laJfJ2TdH5NYeKh4St99pGShcLUayZiz0tH5sMaRK+P
8zoi/FnOJEXNGaWjK0SLNUfA5pmzWUbL4EjoMpy3BKESaHAzgYFt4DAWSboSg9PA+W8VoG3wDlri
YUgANTR3oRFQ9aDkw+aDWTEUG2ALwN90jUcorT17NjZUKJGU6At00819vKWxuQdLjV6DUY+PxHes
KoiCXg06QCmVUxPjUs4D+L7jJP1coQJmg8n7tQFYHwgyylUiSui9DNL/rhL9AsF3hFEPz3i6jGUF
4GJGPLF7W+1sr5l1nORO1W14hOYm0PPfPKcojW2GJI3MfnRAld1N0aoRNlw8+GG5pR80GEj06dhm
HYz/zj8l8Yx9eiupuKKf8qjXSQ1Um2YWW9o4ZPR7ZmqlDq2U5T008/iQhBH4fV+tHNad0NnODnIr
tsXN696HajnHG2jC0LKFFu5G6+Zlu9TPW8azH83gwCmGJgFBaHWS2z6KnoVks7mUrXIwxFoh/dsS
r0OVGz4AE+zrDPEDqIJPovLa5BOb9TvBzrKeSl4nryNSUf4sCDQMELKVe85U3IR89RUAn8iA795r
sw7nCYQz0hVzdOFd9q3vSe/zhAzq2waSg30fk9JAv1LtD1BUIHlJorBVQTL30V4setqDUl2uYbtZ
FfP2I+qg5k0L+G3esPU7UJf2npqWvqUzUhUFkpAar2Hz8wm2NH9Aydifq2Sx78IsfMdnAOBQP/rd
4CE1ov4cwPOteP/BAweAnVPtQRpNfa4ICmyp6r7NtYixduMR4K/v5xLZyQxAhXawTbcqM4DPmpK9
R9AHRY7EqePFsLbmZIRA7VvinDhENP2ZzEgCkDaWvybgwaGY8fMSUfkORRo8mAgZmLS5RMaTIii4
SrHm415sdnxtYxJgGc+6fVcDVbvGZGu1d/CosM3gdrN8DKqie1pJAZHGYv/aXNguaVjEa7y14qPx
QT8az3yBSE2JmIxOz1MzY8DVkCQEwqEYrqNg2FWGKeFrMcyqnQ9Jq4U5dEs8HsIUkZ8DWuz7KfXb
fonG0Rd6KOuLi0MN/ntY1K/BYurAVnKAgKEmqwTTQdSTN+D8jj4dxM42ZnuhamxAU2TxVUEuLHwL
d+MeCMYir1BC0DmtN4VumWEfW0bNfnSNlYWmOLkg8kJKJylONdjDX0aeYrGWCTRoZuv0YBfQxBni
TsdWKapyAlN2v4qZPatqm3e4MvyU2iwukFEVnyeJNhrwRwPqqx7IhhgKWyM0gWw4LFObndq6AkCz
uLi5QBMKRzqBWYek08Vnrmk4tvXAxlyj9SjqTi+vOPm7jyxp+H0bGUS/el+Wz3O0uXqHQVBmBajK
ppeewsE+kW1ZnkEG1LRAPie5ilVm6rrOut6vwW9PRHtgz9Qhi5LRDntZbacCq3j7yisLwFgPcXLY
0Efi9KmGOHu+9QjkGcb1Mp4bJzd5woFMyvOKR6HfOevrw4QVi2dbxQ82RYQC0xhgdzIKyhQGAyCN
dtmBTLcX34mnFW01QJI3uHXsTq0hHByZj0yx45RG3/tuexmp/Gmj8SUa5D5R7CNU1aPZbopb8wTS
OD4LY6fHmBvAuJ3NlpwvFfbUOnrtxuR+Bid8sGg1he8cBM0J/3XL2k+pRnIHANo+wtP8qXSwbycm
koMeZXtag412N7rijJMuRXqnaX+WY1TD1aymI9ZguleJmz/WePJA/mHg4PSB0GUyXMc449NnqCEl
hVJDTnXYvD1QkyVwH/isG+B2AX4cskjjFWlSxAgM7Ub4N7ChoLgt30AkHTA1gzb3Sa8Wt4tITQ9p
4wwgL1zQsvpGBLrdIisz8jo2VXXA/lxX56ZNOEot3ncCEbaKZvdwxSBKSFHbt4FiU2UtZJODU/3e
wRMsX/TENxhPYH5zLMKxgN9eVheABwy17izuYLBvh3RuvD2i1HCFNF4AAG+cf1CuhUOZwW8ydzzA
l2pWimhFwhFe3SGRehPto3g9RZkRD1MyoXwPPB7TAvR2UhfBp4HmdN62l7bENcc2KDhyb3UvfpuW
tJZ71td1sU10izAgoGLrAaNQkk94Zqe7NtDgEG/IUpAKq052bejHJ8BO4gBXIuj9aqvuRwar9HaN
gHv+rl1hNAh0rOkmacEqgbqFCImNi8BhGRyzmwyWEgjMXSvVrzGqyKdpGRvgQF2DuG1dVdV+i2Ey
qjS1hawU++QTDp+Kxf1ymQYJmrWdm3g4zw1stXxagzvWwERO8U2z8zf1TjeTeRz6XtcnnCbdY0ak
/21h/fgS39S/cNMBV3z5HhHAd9jRFhHDmN0DHqw+s4BYwAJfKfoq0AZeZZJIWDJd9Ku1PP1ULVCY
DIia77iy4rc5KmHKzw1WDN5eaXY9xOS5aDph3pNpiFSe+I1DsF66XdDmw7PB77eb/olA2niyTJmA
LBH0UTz7qAK6mHB3WkBvfh1vgmoGX/YSTUM65tmK16n+0F7jdcZzj0zqNtTgBbn3l6S363GZnNq5
3yXcm5jbpqj8tjHJkE+8ab3pCIoyXyQPh5gIiNY+Uu4Ois+1qdoVqij04nJL8IG69CPQpS2ym668
lMu5BEF4jLMtiD32LvcwRPzqbmo0CDS3FaHi6xnkarWfbrq1E3P0pmqhr/0cTQ8hHcGaj30859tN
9VZu0PsSqiVYOH8mYVVf0ZqCnpFQzeVNP89+l9LTPt4ea66RcxhhXU6CoyNCzzj90CwugRus0OVv
Cj2/afVtiCeYH3N9z9xQAeJV16q1j+lW6juMq4HcjwbgUqXkrG9OQHLzBES5DJ8WFDvHrkueqWqO
KOKghNaDPSKAMuVZunZ3ZhEWIzxgM9Q3wyGaouV+u5kQ4mZHIA4LmOJmUXQ3s6L93ba4GRjcoUcf
bqZGuNkb7GZ0IOgaHV0Y75CSivaympcHeTNG3M0iYTezZP7dNrkZKFwBgXZg1rHXwmMJN7cFpjJ5
Q8kVAc6DF7P+bsvIm0Pjxsm0yLLW6S6YmH0O1QQ3mo/bFWM/3E4v4gNgZ486ZJn2Tvbrvoedd1Ql
/znFZpCHRW39vinj8jqRrc3r2kpkFQJ7hFI+vEW11fe9ponHCdWke19zVNOBeGQ6lTtkaT1fw5gm
iPiFcFIpQZKOLOHaxyAN6k39ki6D2eek2lWrl9CWGbiRtGEub2CmH8eq7Y4dnQnK/VrLXaKHu77u
f4RyKBFrrfU1TrYBG/OsQIBM/KviZUCaFigAKnH7AMOPIPowwJSjCbIaHOGCRKPyKDdMGViTFre4
UQB61PaMkUXsLY3r9uSnVR86NyGoMepJ3i8t4BO9mK2w7YR1wE17oNh3v0tUhj8RaIQWuUY4Z8qS
nXtbknuMQFDHYOPsk4xL9E4zUptX0o3Lvl67z9lWYc8VAr5wp5tilcy8I7MBzwCjbuZBZmvueILW
CvCOAaZEYcBJh8CZWcWtKqb7ZvLbXTkm0cHNFdAI6fMa9PSurEsLeMN9zkoBhDj47uwDfbLQhPec
4JCOBh0OXZ8e63Djipq5H4tpxBJZkyHsMM0E20sf1oN2DbYjTGTII5wtb03TcGT1huYM8RYXU2v+
vUtoD+nXvfB5FAFngazfET966hC1PUC0/YmpmOyCux3tMxwtZ9k0RzkuAXzo/BCQlbpiL0Dr5kj/
inptO6l47jD9guEs9c0dW0QImGIQZ/ArEK/cy6lD6pfAT6USx3uFx/sE6as8oDj+rU9dfZSJ5O89
7Oz7KdwCZUOdwMXdQF67BfsIEAwrs1e2jlEBahyE4hghChN1wyFh4UTwAOXQtPkd8Pj2h+469+56
2KW5r7w/Z87kPGz6qWs7GAwuVelrGUZwcXPaL6AXKYoaYHwnsW1fGlFvB4vhTGjGxIIYT1X1IPTh
0G88SwDG+sTHeb8sSLqpecUtnIAEIcaLrime0CLkWYXiA+D1RzkP75332Y8pzO0VP9g/wv6uk3M5
LeI+rsZW57Ux8ZdqGeJLsg7rAwF1/02RyDy5aISMjnzWdKJCfAOalczIDJjxHqhV/K2L6YjUE20v
wAjie8M0B33Vx3DB0V64qKHPaCjFpcyUPo56GS88imF0VaSOztp0y4UgdXE/N8Y/IzFoHqZG4tMe
KfFlIfx17j2BtBG7ryZeo4/ezf2OEliORyTGkZ5XVgV4w1rx3ELxgkmfWnxAJwB0yWE6z5B8GtON
/igJYAS5ZOEHxwo/OpEBfEwHmNa2jrprX2pbCLKMR8RtUILIEnEzGBJxNO9okoJiIt43E/Cqnn9K
GdAecE8CRSd8lPdh64Cepz0VP1dil7lYyml6tmPXfuYb/tKuHdfluUxJuHiTQghVynwvJy9PKor4
l2Fww6XS4gfYaH2Jg7QFSLn0DWX7a7eK5m7CUIYtT/iGRAin74j0YqzC6JcTpbT+UHGmfo7jiP2N
JSizzHwcOmova7/Ju9kA0wmzGt+ydcqeaWoQrMeiOcmW0p1rVZX7sV0LvczsOMDteWFOP4PdrXex
WJ4XJES+d9ZXBe8Hd69W9xsm1nUcBxadaT54Mn5gctRKj9iRDCI8QzUjdkgEwJHGl6d+gUmDvNME
5F8RpKNbNd8u+JgviFn3MNZ3SN9oeGptm1zg1iJt7PseQg6q2PhQZh3W++yBx0iObOccTChfxi4o
dVq5nMlhM94fQegnP1PA+Pspcu39WA2vPS/98B0BmHgFPcGEjp6rPkUcboCs8biqTpR7JyYXFd7Q
6BItBmRIumws2xtsLPG+ijCg4/ME9QnxpGSkH5Eck3AoO7d8lSi8FGjWCYgkrGeswnSDEw5B+nlV
BvJSFnpoZwGGsWR5NWIQCmJhoVXNiZu0gvu1YphU0WNGTXYV01q6AqG/kJ2kLjH5DtSlZHcjqyCl
DaRcGXKzgrXIokQEUb8MXVbkugqsbQbGaHASAIzWWn2bZod4oFVJgyAVFq344mq0Qg+1WrvkFxQ4
NcIhCysm3OGCz9g8c9LFS4l8D0ruXCXgXh/jBH4rNpbVtocWVcuPNeL9G0NDIIXslheJo7q8prHr
Ps+96T6je5qQJwcR/XUzKlmOjc7E9kDXgTXHRoAlhPcZPyx4ytCet0zUu8kjUQB+t8GcgiF4e+6h
JQYoF6V9Mqws9QUg/zzdQNVmR2Ld3+luxNgtibAays2h8/qos/rGR6zVcy0QDQcCAI0YSwsDRAqt
x+6XXKC57iLMURSfIpkCoRsagz0dMT+EeSo2QjlkWTRPe+sQac1nEiPcHlGvO9xPg4jdBmFSnfiU
wEEAVIjv1xuCIEfbS/gnm53807qteLyTKonXl7phM3v0FtnTPEXZqQsFKe8NbjLDDVuROshHZ53Z
KySwMBKlquO1SEsDGQ95FRQTOpAtX0mU0MNQ3dSRlhF/n7Q23YoqSpd3GB7utKq6Ey/JQJCzKgUB
iSTKBKRYjcfqVYC1vEdVXiNxAQMCSAOm3ewGZJtoAYhF0KJB9ZkWbaWQvUuXGBm6KFM1IvquhYqO
4XwacxwitS27zs9AnEA41juJsR3p88abONUYx9IkZ742yFvpkbunSlQEV0ZPc94nm9JFglEroMVQ
tEFxQtDlDUGCFFUypkZVIBwCDpA1bnxy3rQr510JFgq5nGH8UQO+7YsFDfdvzpT1k+Vc/5jTbvmc
MCehgY/2MbYUOSc2pF2Ti82Xeat7744LL2GYigQhqDNQVZ+dB2Og09YmHly+OmHv7ATSs0ZZ9cQY
D6JYVt19BkHP3gPz24McUomBetMoOQ7UQXwSNNAOWROf4mxe6vTbNjl5IFDKcUoDPUjybMSsuPdm
1siEZ71Nm1+rXCHZR3UKYsm6GCU/9GfA1pBhrLyrcN4epTD1mDfgBT1iL45/WzFRY845KTOs+CCa
/YKgAdKwirmL8VvzhW2DecsqcJsR5uHccFcsGZph4s0OkERVneZZbOq6BUUxKWWsmmw38KrvMMaz
x6Pcbj1nx95TFFaEROxJTGnPr+CEMBBxTgTrzoQ1iFmTdUpxcJeVL3cp1PhQ1FEvrxgACqk+CwQb
26wAwXZhFpelmXl/oQmqxD16NSxu16Le3yVioV8bcSs7G9q71xiBDV7Uw4KngqJxxzO39GCl7Iqt
3gG//RaHEpdywEw7rJYZg4BsnViUq6U3/QmhBPVgs1myR9j2lEGQiFBajSHBKCfE7vEWDJ7KtUgw
SwpzL35f7zSr6p8Af1iyj9HmPTC8Sb4bV7icGQK0VeEXM3y1wnGbTy4B8F3auXuFnpt9a4DWfA2g
aP2x/b/sndly3EiybX/ooA0RmF8zkXNyECmKkl5goiRiHgIIBIavvytLfe2Wqtuq7L6fl662rpbI
TAAB9+17L8cB8UlSdHY8rKXziYAVBpuxwa9dpwEB2k7P5iHk8buN9YP5VeDcneIBRF9xsnMcuudy
uFEng1qW/i4j7uVtijQpSOc6qX3v9o33lhiE55qQrb0dU82ly8RsZ4dg8khAkgMQN5dCRMLIcZMG
pXtxun0ZtlSvhbLqKzPMpYsj3M73bqT4aGNl24dJ93j4/QTaDJjF1IlzBWWCO14k+mRLOUyHRrTO
fLC9FYfB0BMziQ0p72qHHW4ZtrXpphaoDUcjTuS1IiBTS0WALeLM4yU8xugcc7Knwamb61hM03Vw
AV3EKtDB+pmcSft9CbBMg8IApXrx6I/mD0PWpJSnhPnUdsEkOMV92KqXSWMz20JbYM4BmzQ0T39M
sZYa++fJXnPXwYaXibd2mKJ7U2Cm2A+zDBu6d5kytcXc/VwWZBLIdNzAZjxswcbKRlyk7hLk9KOh
fopydJNTCAqw3eVR+nOIMHE7bUpN1+ZudCJ1gpkfm6b+5HnJOsf92DsrrJ3aQ+dWvOo2MI6ma6Lg
8ey7oYkOnhUi8mtU/uZoBiJdh8yvUuhS8CYSIZvkUoZR7f8YgyFbHotIq/S+9zUPr1fPq77as1E8
gQgl8jKUcPWOrdGMEumfnerkRTpZY4yCxOywhPTvfWulpIVXq/zUOcpeLtNcyuQLVMFVEdaZk+rk
DKLX3+zcLtdPMrlVB6GYgnBHZJbsQYhGoZ7dpMAIlIly1wkdjVu/DTM3RgHK48Yf0H1MonhnMETJ
sxNIuZz2curGUm/rgDfFm7tm+bpu5qmvx0dU+WL4gP1Jvqzj2ga7QUXOvLfbgZxhqLzRexgxuFLN
wTcJ8TeWjZBP2L/LfY80+BpU5fo9ze3kzltbQfvreRc8Kuur67U5FfYwPAXp2mJ0xCrjpT7THO3D
+KBcelAy72PZCbuLm2QNrhRz/CTZ2WPMVDZ4dh1ffy/rIOX2ifLgYGeZemSOXf0UXW/ehzWdc56q
JYnXyhARLboiukxjHV78Tvk98N9pyreWjKLtlCbLa2DP+XEgMKtlhFO7JAv0dSa38mWwg+jFovSN
A82tQEhXxQCOvZ91XmMEA3Ev78xS6FNgGvshc4n9HzO8C/I8JbCGwYl0Pda8Qh85DLwjbRXUD6SS
9q3LOp8DfLyltBYbvoE/quybs7oFxMMZBSCccJU67nz2cG9sfWFFZ2IYTA7nMrjPok7usOthPSaS
kZSY7zzXYhCSiENdZetzllv4tYiC2+4m7RG4wtWdjxUK4Teph2wLqKx84AnqrDjIKorKIBvG75MT
VeiGjKIYepviqnGbyW2JjKIYS+dE+1I6XZgjKip3bVBnDyt6K8CxbmC06qVLs3FFByhBqqR+Xr0q
e2eWzWEnDB1bVtt2sUVS7pxtX5POz0ympw1pPJcIa9GcJ905Q6xKvOmqGlsuKza6AiflaYngFxVh
OH7xV8BUoxr7Kz7B9CTaiuGYSF7hYDe8e4BHFNtAtC14hWLqXxeC7GHuFvfdaF4CD2uiZcjoLiha
V+anywOp9HLeWm6fP7UagmjQh1DkUD3JoiaDd9a3+Cr4kPFjhvf421LdEhpYLB4RU7nx10k1e9vr
bbK2insjSnN5i8fn5BPaisB41MrkVAU2HOqEXNo+8Du/jaPaVtlb7QyA4Lx2G5q+67dWkfeHbJ0G
Egr8wBhjY+FvJrpjAMTesz2H9RUnSbthYh0GcCQK9wgLomNaTaP/6I7LMm2gvrR3gPeiEw1yRbTf
q2NdjhKRrcmY0ydh7mzdKYouRTO2X/H68Rablqx9mbowuM/XYvkCZk7uopAhE4FL8doIa0LRBSgH
k6hHsHBKO8/2IyQxZsl1dfFgiN0D1fbTfWrLPp6s7t0KpDl6Taer+GYR2v4PFK6FS51gI7YidNHR
JeXL1w5YyMt7arY0ac9FjiiF7T7dVvBD/oHL+Ls3B2sHEE+ffgBHgoTcemO2/9mD0nNe2k2XceZi
Fk/gwjneZSUZ952kAvM2uw4eiklSWf69qeR3k9QfP9bDT4L1ywbPHXh/+bHNmM/eumgG2o0VhJu6
WtwkrtC8OVLrkOYgIA/2Dz9T3DDzfzIi8VMj1pcQ2A2Y69gBpO6/fNgB0HpdMX3Wxr2pmVAAmEPZ
HF4gHT3d77N5Gj/OCXCzRlBTY4YIiyNDfzo+U/qr3mWLb7+RniY5ra3cpnkNhrl79aT2rJNvoZgT
+42K1ntj3EwN3Xlu8V7DKioYfoe4VDy7oT5YCqG/B1HLCGiEtSp4M0dNffRYTfShQNYAPVatzr0R
3fgS0uVO2xoXsvOhxdKODcgeO33MxtrA6iqmhRjTlAQqFtpjPFfQGKm3aHFvDhKrKzlFeeiQygg8
f4zykQmqKrR1spMFipmeJtVtA9+sJ4/c+BO53IpHi17hbZon3nXZHKLBUlrtHYviEiaa67gx6fiV
stCqiRTiwoKe0mfQLU5hbpssXoZmOfkV9ITNDO6O05OE+1mUvmJuQn/9Co9JNXHntXg5mzCn1phn
ErVMrPIvftVI75AXJtQ7NxHL9yqEnA5yYB4VKdN5sHcF8WGxUaSVYt2hRNNotjNHAOoYGYTCGdWp
qnVX0s2UCMdR0PeXaC15zYTrVFQ4iHoML2nQLmXcdVFPP2YB+kmJaTgbQuUOsWFfj7ikpwx4UiFK
mFwS24y3WaqxP4OmsaO9mhfgatFiz/9rQv3lHP2vi1v+n6lUYPX8Gxfq/11Q85c/8MuGaoX+v0D9
O75PIt+RrhSY2P7tQxUi/Bd7dUjBcOCEmCQ5BP/tQ3XkvwKBNTSgOA8Dwl78BgNuZdZPCPdfHqxS
H0Y4PH+XU+P/x4f6O/+Wsw64moND2vcxI3Lq/sWJ2MOPBwOQqbtsojiLVSsX8VC6qpTfLV6NAEAs
J3AvmlPaQnXrsan+6bv6L7ZUcXNZ/smFafMFMPvk7MMqGv3nSU/stMpK3ZlrOyglY2l6P3pmmi5G
KoQo687z4kjvMYFQMIAGKGbfPVe1o4G/paJP8aD5WLDAtv7D73Xzpv72e4UUhN7NImwzbfiPN5DE
LKbR98SV13Y1kLW7UcP7PJw4htBrzSYr1t6/h0DkDvsSckYWh05NrV/BJC0eFeLotHVduFVEmIdR
/MML8q8uTfaZEBcgQxs6ni8kN8vvL43SqVzZOV53zf0cmchuGWRdnM4KH63Zrrv3uexWfRGlA+vK
yD4ngYtsFL5R5JGGwXvUP0UlAIdLKnUNRBhPS/4IoT33Hv/hm/wdfOyx4YT3GwZN50aA5z//8lIV
7SJca5YCYBuq/g0o0iUnVYXrvEnVTGWBtbD52eJ8/YAiXy5xManBO8JX0Pk/rFK4/ag/XdQbwV94
HmTigFv/9l9+/9LoX+GA+WK6yCQweqtEPVR307Q6hKiBkndfcl/pLP2Ha/W7T5UvAC8YH9u3A9vz
2ZjwF59qs7aW3xSLvrS8i0w8rkjWG3yriA28Pz31cfWwxAEuRI47tJLSe/urAf/7C/EXXy+/xs2F
HXIJuJ1dKIy/f3iSwphcWZBwsWckzbNyDAMsty7mdaOYCLbXv/9xv1c1t0/NZcdGTxmH2xl4ye8/
jrEq6joEmYskKFYCQCMfotRGRRDyfr2Zfm0Q/C+HyO/VIj+D85BnIGSbDccJR+PvPwryqh+mrvwD
tUt50f36CkWG9wGgmFW/9Iwf19OCnuge//5T/sePRtMhTODyfVKo8o/ff7Tlu5UTLYM6+5bAoRqS
34ll2Un/oc1XPqhVLGgJKh1x0v79T/7r5cS1jvGZTy5vK0jkX93Plr2kN8ZFdx5wf9hbtBGe9F/H
0S/T8N//OKLqfzkSBe8wgWOef+PfqjJx+y7+ZOcn9grSENDrYWgh+e5Sa1jetbMu5uikkevteK5x
rdx8zVQ4hb+jZHMvdRUk3i7p1PIAnrenYEXmwRpbxYFy/U2dt+El6XO5m0ipbXuMhJuu1+ZcubXz
qiJ/Oirb8p+miLH/3KO9OaO+n70kezZJMBHvrcANRNZe5XNeumfbwkxq/TRVBdi7V+M7+k3/1o3Q
heAAV6fMWb17boe3euysgwdb8U7MXbglUt7DFUjEEVJs7dEVy/AC+04zUovCj9bshQ851fC2xsCH
qg7Ozc66+gq1RcWo+cRni6Zi6YwF45CX6ovji/6JtRNY9Q3Y5hZc9RnXQ3pokpr+DZ+CmeS8w/VA
EFKMyUFHg39Mhzb71o36PdAryAW0a7r5iVIymaw1rn1dHhD/3K3yGNMf+BpQVTK3u9ch34SwCpwB
DMOP2inUZvLs7lMipnrHToAy3PRd03/r6S8PyeIF+4bY7MdUDSEgH0hHtyTHWwh6NiNb0C+7pU2X
OyAnyP9+8MELNe2Jr8WHELwqYWjbvBsYRtsQI3Jzxt5ExH3xGFo6TJZJ3GPJA2+3QIj3Gh866BiG
zlcvEewBIa2jrhKN/TwzUN0yatcHb/Gjw+jjnq0b58y8f95xWkyboFXJNsv4vzXjwJCIIIFjsSBg
WK8FvMSPDLSzLwVtAeCEMCoeSr34zyJMnAdWW5lP9U24JVcY7dTI4FP5CC/gxBb2P2C4xCRdh+Jg
4NzuLCpzYHml7fpxhEz0nTb+IsVQDT7YJDstoj2yHdSeZ5Va3Fz3MzLOeG6T5TudhAcAc4ClVizD
yWpS7IwRWTjMPDl+jr4ujpkFfAHncaCPrd1/kqld/WD6IUBFogIXDkx2VEtzD3OIHU0TtpSgzLej
re7G5eaC7zqveVlwa2Il4woZvPT7SpKaZGaH6XwMyg16soGLtqx3btLWMWey2QkpSdV1XkZQQICc
9irW5bQ/MK8lm6lDkumW+ll42esiSOLiltB7eHjoPKjfX0QeHpDFna1Ox+6KY93euvn4kBAOPwA/
mXdOVeKxSWezy+lCthhYF+46pJC9ActN1rZY71GVo4PEMnnEodc+Ns4yPPtrUt/nKk8fc8iY1yJ1
1K5X83ixOp844hAYz9muU09jpSPBc9lJg4XaC/CwMTitOrNNsmz+6UCfhsB7o7/mYq7uRKaL8hJm
cH4+Z2VSWV/yPxJHOgon8olLROrmDkmrKX6IpBDviisnP62N0z8R/ff8eGJ6pu9JYvj+K91Znnzq
4YXbpOjXvMjPxrdl+R62BsCaJZfBf0ZCsH/0YYUsDXmrXx+NG6bz4cZmsWO8vwKU4B+FWWP5IxNN
P6TFP83Zbd/GAIFiBykegWYLdMvNt+Fg+ny/WAaTSwnkaIyHcYQ+S+Mus9M0VAkw/aXmbzA0vazR
WvLyLhOpG4BV68bwmjb26m6HucnLM4FcAGZ4AQCvXGdRueaefAcvFdwYIdgePP+cK5/A083lpk5k
QADcHkkoOBVYBzy6K5buFmuGe2UGAoBIRa1aH11b8YaV1rQmP9eF5+Ou7kr3m+wpHDGMDesLGRGM
3ltc1ZTHvp/yVgpUnnifZyX4buBH2QZmTqXPJDs6J42dBAOSBz/IgeFXQyxjFQDDcKED81TXKi3P
uGS69VE3c+h/rH1gdDsCuwzct9ydNyfVFAIW5sImEr4wb/rmZ0M6pI6VRMC+SIzs2ckG+5SSTLfC
HPrlSnDDznZBk0d9vwey09z5epLOvhmU8+TQDBUYPmzWLIBFA2ECx0hUQ1WmF2+s2Qq2VdNsOLs4
5e0ttNfJ5uISf2j2LnJPc8jt1pCYygxOkV0T2sUcG1WyswI6/zrIJhalHfyI6gKiyaYVS1DgADF6
sXZBMZiACLiq9gzj0qCA04Cf+eD5JOAQG7OwvQLLKdMzI1HX/RTNyLzIFROXxQrtDhY2dVfB2xJF
knqS9rOAy8ISq7y4SvwJ41fElQZxQ7V2Fd5eT0nr/nRrG0WXPE/iaYdlFxx571QfffdhpTZdTxyS
7vCUJhyYDPYp29GfmHG+dFoO/r0ZlpVvCoXHSb40/dJwZCVjnSdPSgp7YfGGryoXSj1NldtsSP2q
4j2nbAEXjRvfKGvLOiqFda4dmPqpzdLMI/kLhRUtSAuxw1MMuT3EEn2Yh1KdUsjww3ZUiQtC1Ju/
es2QvKD1RueuyfztlIOTh4/hf6Isf1UDe0H4eM1+am6j88gBftJW5cXHu17t1WgvZHjqVj9G4/xN
GY0HvnfzQ0Jw5M5iUrSdXGRkhhrDCdeF9Wy3SXNYZce7ZWYPh+8Gty1as/2h41yJoyECKBwYZxvl
kR/DifYArsBA7kmjeps/PHCKsP8etzaDAmnBMI3S1dn6MwdLyPwtXo2tSfeFaRWHhA8I4dGKzjGp
+eqc4WRzNqOn2rvAS6vyFEG1OcnVJMe8LsXRESbbFfWU7KFLfRJ4YIKNH6XYrRtfbTCIgFOY++WM
W1pdZM1okWtSXUzDXQ3OQuBpav1wg3vDe5NpVx2cgqRMNY8rMaSxOekmVB/aVYBDdtrl1K/5sINn
+NMl4vmkUq/ZDLgkYiJcePLmNntqC/66QaTBi1eNItw2bthdexvr4WbJupuQ24P0B6rF2JRpFP54
LdjFZDEFgD3Q41rV7cw7j/UZyxbgi7F3vWZWECVWiIvddRiy0QwTbAXlNHSWAsZhF/l+zAdtgGP1
vdplpH0+lUIu3p4lF3X4xe2jtLg35PRJp3P40nV6A1ZC0GdZ3Hhhg2miIdK1WeRIZmilPGCzAGix
55yXNaiKXL45actw0ZnkSbL8w2DbSM3B6UIREXjHiFjqFFAx5tsCdd4AUppTPb22um8ftddTUPHp
wyfNRJR3PiaXj01dtOxqSo18zYEaveRBMZ+zfmifyCw5p+zW2Mfuzapjo/IRxewHlgUhPpZsL/Hc
PTTqzt8tBKQgP6Df/9DjEn0C3MN2C6ImWMVG7Lv5BoEnaja9BXlno0L8itXI2Iu/mIU0ykB1iwcN
0hPxkxDV2I+kGSIHXwAKJLsuiiViI0/es8vBHbuRJGDffzVhXj6LihAN+xzG9dVxUp8XCua7fdDO
kXMfags7CjkRNW1BAxd3TEMVKNVwGV40Df8HDnTwlsKuCrJPSXXUI7bnGfQOc+bJTPmOUbtTYJUi
d+kutj/uo3qZ71LHT4djEWUTyRS+b/bxzCVm4WQpqovESrcDszp/q02Aq7nPxbMZsSWCIARXU3qk
PkhjHPokBbUCH+dj2VTfRFsyrWHQwciZFuuVr1Z58bJ2QwyWTwSxvUYAlGW2HHDLN0CiqSIdf4Tk
SM6Y7RZYXsw90dTxUeX29ALEbcIDXiTTy4zd/RwWqryWY1nfdU19Z+EH/T7hurrzKxU+SAZte9gk
3tFt2SK3caagPyw5PI8oLNCYyDIw3yv662oX3GKDHOipMFYfOwxSD167Wt9CGhV4Hda6fudhBTxq
O37zpcqX7pvnNtPBHcMfsqHA5OOMyOjW6rgj5Qo5HicnuOPmtGN1H1po93n6U4WYAi2QQnEPh+dQ
DMDZFyN6+itIGlJX/U543duoSyLac+iVseUZ8ezTBccEMbIjbNUOKIn305stbDlDfUmDMd2rKYk+
2OCpP2p6gLNNFYsBLwIKPcEyXcNWMiRluJGbIvjsDclwb6Gwg8zX2aF1CekGJGFOnm26Q+0O3k7U
Ofs+Q60YEaorDpUbzJwglmJgsNWt5I+WfnWGmMQzohrxxZ0Ke9/BKjtVjQsJJK8YsocDsR+f5Tkh
xE1n77Ahglo0dfchUO54tcvvvRNk26Kyop0xFtlWoZdj4ydkQPyRdtQq012N9V8dZuFM35fJfenc
vsSEApTFK8jAUWU9sTg0eKfHap8NfeQ9kQV72C3+Uja7KbSmp8SlQIbIOXYPcrCbgF1LPF0buPHh
JcNFlDOL6sNbzMPTQIItQLTQjT2Q/LRX4SE0SV4cC3bemU0X6uQrtY+IMfCs6QbTzpPt2PLzgtsS
O17HzqYwZXPSVYjyUzhXTqy9qo/LJoGyVHoT2lhUEUqXX8bJdE9TxsC1Vol5bDo1nRfmypzZgbgk
TLm3CXXCc2KHBph13cT5LCjpPCd8ZZjPjh2nsh7yQn4qtJBH/xbrgkqd+XETVXejzRnGDCS4KMbz
Mcnl+jtH2bBJM2t+bcfOlIxDgwrHGuf1oqmCtg2JSLjAZr7H07tcebYhlhs3us4q889FUr7RGhcf
StoQxqpKfmhczb3OG+o4MwVlCJpSlHGfAGmWqjxhfwFBJav8uYg6c09E3u6Oxl7kljlu/dUlAPO5
U0rdu4wwt6Kr1bEicv0N4ZRDnPwL7gm4lcdQklFEsl5JMTiJeO8nF7NhEFS7znXTHY4rdzcAx/XJ
oPYOdv4S4FjXcTLu3LYx3IxZjdO9fc10j1WurPon33dKkg/M0jJrsRuyjOVdlFOb2Vj5j11nfuRE
q3D1KQbPh6HJnU0XlN3XNSjcje3lNKiAVgT3HyOrHdXwN4+/tr6FKkmH2eJRDG17JvOPa1jJ4eJg
YL+bjXTvkRWdD4OBCQ1XKsDgkyUXvCSu2uK5DvCha0Klc8GaJVYKTzP2qEY/Z+D7AQ2K/FtUQdLR
+QrRCUGDyj6hXZ3mLo0R6pJn4Kz2Df/Kzhe83eLauBLMZ95BCgPB5RPqthm/rtF0ALF8Mjaxp5RV
Gfu0G0heDFqsLkEeW/8c0cpv3aSJm9mwmKl11w0mDf/rUNry24oWczMXc45R7/OFhUOw7ylZd3wB
Pys3eu1S5nRl7UZPwJS6HTNoFlgmdXUUE4ZXAVb4MJHCOaVuD3OILAFhiUEsV6uSQtxYDt6rLZX+
MJvAIIl4Hr9CcKGl9V4s0DPf/GFo9ijAtbuDb7HSRQXdF9JJyyObEjw4d1btwfAe1tWLkRvJHOiy
+spetGn4siw85VRHkdmLpuSDNX3rfo/qdP7Jy9Jscy7sdTCg5pjZssHDw63/PLq5A0sbHCC7RYKJ
E1OOpts6YTrhdDFlfkEyStJr4odJPJQoR2/2lHbB0eGwG1mh5nuvklzrS1U6/ZQRN8siC2dJIXyt
rtAkk1G/zr4wYG03uWuko1jGJULd1U4859iYZkrDebpbRCZe8YZFmMXc1543LSnwsv6JVkLJ0UFk
dB9LLdTMCgsZ4l+/ZSD53c7mjx6mz1AG7huoKcM+M7pyyXMN2t/46xzxaggoky74kPi3smM/150q
mexu1iXhf1mGLGFnFoO49UYdxHqPFR13eHS/jkG+xo0yrvmYRtq9q2C++3fd1Nv+17FxZHm3TtMC
WtW/cYMD5uoYnqvQ4glcVcifWhSG6EOWqzK6RooL/rRIZ2Yy1dg1bv6cX4weIe+czD10f7TPHNzJ
/B2qb6k1yHmoni+4tQc2GjEIAHc4pWH9M4+Afz0Rl6gQ9YCZ37gaPtSgw4p9E9Temq7FJXVXEzw6
Fszabe1kOQp7u8ARZ3eTUAstlA0QmsMQLlqQnjChjQX7O7CNVJ5DH0/MM2H5I6vKkDQTMHrxuDhD
wH4ZOcBQ1oUl5wfpDDT+JSAbeVGdmNlY5lQZLHMw0C3yRKdSSfsbJU79OK1Wh2MasAIqCCSw4qTG
aqkvoZUifdvRFLhHFmjwWWg40/mV5ScN4W4BduXGSKb9O2ADlxrsA++dz2k52+K05PhMiS/1mkm3
6y1YXf9AULhB5JZ3UzO3xbuV9x1NkKFCP3UCKup+HW0fZDYas17eV7Kzt2RZuoaY7z2naEmxwyL2
74XIbiMz/EcAmK2e/0wi45snz64kfan2VyZ7fuIO+bXKbMWmQ+HwPTVYOf3PHMaFfKQWgmw29kJ9
kG0lvpWZ43tqU9OtEY2BLUOiN6U1vgU1mZAkt1rG9pcdaX5zE3Z7b0w2TmT572zSEObjVEZs3dpU
JrT5B/6U283iLa7nbzRQGoqnOgB+scK5qGGOUWJ+HAgbIw/PC3DuABvBWRKud/c9uSi1xYe4Oh9G
vHvtXiWdbPaUyawBc2fJehQr9YlBFWyB5rEa4AdnYHmKrDlXeSo+J0Wgl3kzpBNZAUOfuG59bo0j
r8Apuq6UumCYGXy5d806uGrDi3+VHzJ3AH884fHn96t9msElJBJajpA2iSHzqRE7oovoxzncuJW5
KWdlysXEICOIjWoqgn3u+NONml40CWF4UWZb3CDUVhx8szpjkOVPuQGbnqj5mLmdhylcwzNpzyY7
UfEYw9bDP6ai7h+XtXfg7j3LCuLoVpnAV6ek92zMr6Vl1issbh9LRd1ps1/wHWKnWs3U3E+DGqqY
ta3w2QzV3v2IiZ0oXx30JI1F2X2LBmEBtwmICCJkF92ZVhMXDTO4MdgXZNWbYyXZMPOUQRhqYg5C
b40jyzbFvVpZfI2sIIhdzi6BSG+ou2S/UuxTwzaRH11pjODZsX5wrncd+nFx9rSEopLAs3n9lRC4
WZlQ14SjI2xnazt8d4vSrWIi4+oNnIR5hH8YBsdFin74ERHeKSlKWy73mAKnj3FVScyfNc9b20FB
v5Nr2v1wuNTf0IhY1KyjuV32/hyFbQybNnHihYMh2d2eMI5oCKXBsWput4YuquXt18Ope8E9Gtp9
RFhNrwH72nu8zuuxMez/ZRWiRBisRyJAZ1nU3rRnkVvj73WPkshQqGvkrsTQeiE02YwsSCXuH2fs
JV7O/iL7FAd60iqWeDasNKQUHTVaatYW9JU6F6ERsD5W9Ee/xXRccOMGhO+jkp0GLCK9mCVS6Smw
RfceDPaUvTutJ1aUZ4l/nC8Oe/dBWdIJzgxF6vqzi4lujHNMkiRGcMEjnKZtxWiOACAf7lFKwyXo
sMCXBwCT6WGSvbztZDaanap1WhLT9TSWnjMdO+PhjeTELd4LtJ3yzGvAL+88QupkNj2b23TP+Bdl
3fI6v2H9abR8UqSLr3IB7qwYRPScn5EjOL1mEJx8yn5S6baMAr8+e2thq712cwtvoe4wM37KWXCl
DhGLHQBHtfCBMs7pOpkeQEml+UM0E6PYh0XEHSE1kXtid4Z5VnYjI4CqxbfEZ+hqdgJtyrytqvPN
BRfEk43/bMWT7x1FVsEdpN2IXly3ZeEET3C3xGloa57Xou1Zn0pG5802Ny6IHnJYvgJJ7HOvIM/G
bllUcvvrHfFrVEpSpip28AWI0eR+m97xJXnthxaHMJIFw1T9Cca59tnYdzsxAyVL8WJ6yMT7GYaE
R8xOSCzj5IhMdiAHyIUDBcfg180wn94IC5ADWM2+FifJpTx1JnNBoIyOHn745J50bHjjcfr4Ve8f
Fuqwl9LtQze2m2r40onANlA/wpWoRsCyZKm32Tz6VMpcZEDgBLML69gEmttCLAk1sSXGtnucyIRC
bV30bB1sFmFEDxbKJ8uv23QMv1Z4Yqs7dy7978gMarkOQDnws/FaNB+piDzzlFL5ro+JNA6fOh0V
j+/cmpNbWL65Vk1qr089u9HNRx9r0YgMwp2UnxKrz9zvReMvttjnNi/Ji7Oui/rJ+4TF0TFfGbDW
Dfr1at2zb1R0B6xotn303OEmCFujhLAX00KzxAkXMPCx70ndpyU7CdnjeA17r2ZvJMeUWGPLDtuV
oNMsLYK9gnzWOF0a1S4dwJCwBULKjgWi6b7hTf+VRRfeFCcT/FPMKUoQlJvzCB/KRiCbUw/3QdaY
56GvTPeBZmLJD8xjvZBwPX7WbVHIuj52SV18gbMgiHOUULtuGvbMlOPIitZQ3KM/1WxAbaR2zilD
U8T2vmDs8e8aybNHh6prITl2HPISJucGV0ageYrrer1P7dL8EPlyk9ZJe8J+AJGQdF97jJUuWgAB
wru0sLr5OexAiEAgGLnPmrDhotlF5LEpBUpDd7QsoJisq53LEfYzNc3RJrGrj2YNrE8MmobjNNkw
BFyM68UV+7lhAWBKRmvGumOlP4FlaPWNntVqPqf4Sd8CSxbqu72At2vopDI/0Bti7jM1ADPLDJqO
riUbV8wwZZ+hsqjkm7ck3BsJ8mb0zoBlVsdFZwlY+6XAf0+cYUXDzhhFXBxivOUdy0cEy8XY6mU/
L+hZ7My4fbFHZ4AXc2X3nGruE7wY3X6t2TTx6jHn56AvicqyjTsjPFTtndCVLuNDiq4fWZb7hlUS
SRuyum4BC3JlcyUd1SBYBB+u9aOjsDwxn4QRfVj4laccumtZrB+6hLH0pc1Zr/gGXaoHW+KmU45n
hynUeOk72bXHHo+duA1Z8vW69lrK+w6lnM2xQQUQB8sk7RmZOqvVy2cQuCpHHWm86a6G1OQ+GcHL
8Vj3grNZ0aGXd4BZ/PVsTNXgB+rY0RhgPS+XIT/lQ9JGj0USuMF9uGoM5Ij/OAARRTpxe+o1+JQL
PQPbQGyBJvIKPj+PdsjA9TjsKuy9g9yOE8wxSr20TlQ8aqQXtkmq1k+rXY2nwuoeHEBjIrpjy1ae
/R/2zmS7bSxL1+9y58gFHPSDOyFFqrdNy5YjY4JlRUag73s8fX2bQNyyqLpSZY1rpJBDJICD0+zm
b1BPzgh0+8PCZdGLex/bcYEClPTdVsT+lg1JQFhKr4EdNjF14wzNdD2UuQPbW8jPP4rEqtKfE1rb
07WPUx05Q8Yb+s1Hcsf5dL6B/9U3/QBaagKK+v/rm+5/Fj//9RNFU3DH3Xz7r//7f+TvN2Cprf4B
kgtgHZqeAupSvNS/gaUWIMsNSeqZ/zAoRXmWiRoq/+WAjdqQpJbxDwfIuUnUAdQU+NK/AyR1XuM4
wUChaOkC8LNsoG4GuNLXcyhH1LaisxP+MJywGGkWLC398oOuXA8BlBTb3pDFiBZI/QKYZgHDEkcq
K6YjZYc+fh5iZ6TgO9qxV3dXHTZiRc6yUAFEMVCCYzLfDkhx+xANQfDkVHy6HoGzfQrWI6SSmKdt
G18DlqphIVdZPpoVJRq31GkbcljW4SEBF8B9hYhZCN1Gw2fAv27DRAy/fEgGCo2cKajS8uCxxbon
E4F3DzPe2RjcfwFhM8rvxA9ydwXkXb7QoYrApacoHOD6wKelSrBHDCTs1I3WpoH7pJlU9fAmroNO
B/5Iz6F3kWTRSss+0iWyq/wxLKqk+lejg3cdj0sHYByHIsjgLi3mAOE4dVPX2BoMD9RlwRDeUjcI
+A0r7ISr1dTzeWxyc51baOp6srTrbIoNCMkO3H7+JO57FMaAJyi7fvllNv4XsLvXuEZ55UQSinQG
/QXUZd2LV96knY378Ng8LyS6oXuLHUKwjBTyx8Gx0aop0dY8IG2fzuNtSbxfLU/Yko5dcmOQcjjp
B1C817sYt2NDCqKxhkyv7QAmvrgdpDqghE1T8L3VyZ8atOpIGohwnJGu0KFyYNDG10jq5FV00hS6
ZsPDFPcwgz5Q2j3j4P4TZSo3wrIEUO0gFczoyMr8FSeH+1yc9FXrfnepZNn5p6FpiyG5bpo0dqyT
zwuBahv2glPB3ztdagQutXowmFrx7Fkj+gZLLz9oT/ro0QFVA4v8mcx2NrXPOTG691KaXR+mjxTM
OKs9+r7O6f2X+xoqy0PQJyCWZTmTRZrUCF8/hG34Vt1hoPp9wmUOiQKoGCbDaPVj6c/XkQlOgiKn
RvUGisP7lwYqype/GkEXwCjqyEwtQ1FdujiQOIetPlrM8LuTO/0cfOuB0LnkNsAIeIeBmcnF6QTL
GrBKAFaU57UWrhu1CLstzE8VAT4rIopDWanDQA8QP8i2NGReoHoCt4LSr5v4n6FEK4gdgDdkOxmH
qOQ7naaeXfRYjcUFWV6iL+D/M8jTZKq+VgXnuHuNF3eGA6xv95rlH01kTllkOFwFWAjPqrRl4aIW
yW3OEwUPGstm1bPvzPSBuaO8BYbi77Q4lj0p0CZwx1c6MQh/2dDPpWAeu16EI1EFPIEnMZU78/9Q
fJJvQeFdvhrV/lhiZ6uVjQV6HHCYO3T/YRFeNRPmLyjSEVHXLxPgej5mlYZhRX8EMQH0fI9CPMpS
EEsKvaaXTUewBv6CggAabXobqeoqyCBpXRkVXuDQBRvgKiaRpeG5VXw70y503FNSxSmvpKhwYQ9O
VdoXjvazXDfIzA1rXt5Ud9lU/ZOYP+OrTchnikJ56oE1IARUgINvkkBhz9sQnrEa2GCXAZbuYawy
uWsP5SWey0/CQXtCHE12NcxN5D5rLR61p6Ki/gR0xEbUI9krigS5gZfkqLcIbPROZqN0pQc9DJ2q
Hc36BWUEjde0fRV0b0CDn+nMyWwCbFdOwI70FtmaMG2H8NqO0WBQ33qgiHwqBvCcZD9QIfUAz2CO
ZyTBXRoVMs/Grved/l7piHlFpyLAzLs+vr827DebLkwJ1h5HEEcti+NiaUROoNMggB9dUt3HRy9Y
Fr8u9tuep9XNxJA5A2pfZHVFYvCjLGqqBIftT0ws7aE/mkneaScQ1XJYm6UCSnDdUX4anwZEF/P2
qs/AirrXfqRkXKozxcvOcUemwU07wLaeEmMSC8Cd7rdVaT91+PtStwZd3oZfxwl0qPNQuwuJ57Kz
MWd2+3taP3KArnXlksI0F1h/gZEn87tcZ7sxzEZjfErgdHNbtjVIScOOc3Lfu2a2Sf2/VHA2dVp3
RTtgZf1jO+0MdGF5Yg2SZe/va83XMQnSKox9ohPHY8KzNi5Ccd0+tJJQ149FEvXKfSAHb9o/dFsb
WbgkmQAOH3DKAiN8BVKNhtqdnVph4B9yXPCK6Tq3jcJ0jqkRyHK0K43C6Ye74OtNEFqQz6Gqs/+Z
psNOfPGmEdQz2ZPs9MmlEl3qxzwYZkChqmByqn1iuzJEgQWCn6bLhLBeAs88iQz73gSQxq68lLWO
MdD7E/DydPNgnnCoOb4Pr0O9DfSWuFI2HbPmO+XIkYcHySQ/srYOWv8RJo9dfWXzRVLg2KFAMo1/
kDEgEXiNWMAYaX/MtPuA0/nG1JuQBnHGAJ2CtSm9dBzaig6/jJrqteU+agAPrNsmTHBc+oAI8hq2
b9H7tx1fdz04CtTG9MtVNNkjIlNgvJ8MmuAIp8TDtKBPigGlY9TJsQgAR5m3wBy7sbpuZh1m17f3
x/EiWuEOWMcGzC/hfLKYL4OEpjGQVqzHp7AsUtf+IUYZ9nzUfDgpFDpcM0UmKXKajndteJa8XRfB
kHn6gEbw9j58ZdtQIT2yP+vNSKRgJHOnrqundW9UNo2A9IaVz7F/7AJ94rWMmfJlQbDqCUc6yOGs
kveH4yLcIIvRkY5CgsnmbqgKXEz2JO27Br5GywtptZL6Pke1huzaVPaF8v5yuiRv0/sEfxs3fHz/
0m9GgAsT6biWSPEzChdx4zKLvWWK0Q5sS6cqvrBZuGxSlDQ1fmybjyl1h/LWjIZhfg4CA07sByNA
6Hyx4JG4N2xWFYRBRSR7OQb49JVtmvvVE1QoOhafzHWBRQm6jN5N1iEpbVx7KWxb/bAFMXk+F+Pw
EJVBMmKfWth4gR9pmMiWnWo6sWHcA1h7idCmYV+0KqSKeKb1i00Cyai9RWokaEOKP5PdeLsIjZJu
+hZrWtknn7sAWLx2AI0O6+YW+T8rde5VMUigMVL+qV9sfAA45QBflBouSwr5yOYrwuoyiyu96RPU
1iIcg0BHoK2DqFIS6YpbAZwooU/nNzk/NGcc5aRat/9kYPa9tM0iQU7rj3XSPgz2hPstFUBdDg1D
xQC/kKKCW4nP1tAu5fdiWhrOGKNYLM749QQEbD936KvaNQiQHt0LJBM5+UubVOt+WSRNPOrYCQXG
Dw0Pm/RTEZSdMT0G2EVxHHVJyDMebRM+8/DQVPki+uFzEKCHHHhBQK0SREM11AgAoAE9YHfYCwhm
SaA4f2dcSk7aJZaXfSSfTLkFXIAibqFcYxbkO2BWgi/vXMCNbPjIeB0X1bHjXY+lJedVNSw6txL3
tBEnXL8p88NiBprIl9nTDHFzp9ZUVWN18ZfbBwyWNROlELiFuydmkwEOTFhD8TXRf0yMmEcGIdXQ
WY2ZXSE5bE0UVBtHIisgJXLVppp8fqh1RrWFI4EWHJ2M8zSrOOF1sF8BW+iBgEDOamPSNC5nTZEC
WL3glBtERzMv5hCJSFhY1Ad/m0BizOF931PS6/cqS9wAEEaP1tFJ73xElI4tJMHxrxr2ON9M4Dgz
RhpubgliyUka6OY+LDBAsE5aWDDHgWslXrt316Wx0Lllf+qW1BTIYxDlg6c95CjjxYghhu1cY0EU
o3AT/ZWTD6hhp3zH9NuTlXXL5N41vi9xW1JAsghvcpwiyrbb+ZDuLftZs6SJeaclHEsQPgo9IcgG
52Pq/TFo83C5p2eRxtWnHGUpf35ixSzlUl9RyA/86FrPnFjCV2XVcDm0gFQ2v8V8QtYTdeeO8cT1
OoclmAwmzIE9YRpKCVdzbErrCQVxSRS27GZ73waC4IRHxRpOWbYr37Kdylqvyc7tu7PGkKwh9L+5
e4KAUjCROU11hSLexcZdZ7UxWgUw3/X8oGIAZACHtXw62WDkOb0sBxnbcWdpaUQeWboDa/v9e3hz
eHiuHBs+kYnHq7qkddaxW4Kv1YaTjirXdEIwmrbaDD5qedYKk1znWPgRco8f7NjWa2YrpwZXAz+v
g6hDtc2+fHavWjC+cMfwyTV9miovFNdhY13Bshzq7nsOPE8UB6leoWiQlb3B4ZKEyDZ0V1kCegme
DGKeZFadGpIEuaclb0fr1gq10NWvmcVm8pPEUvaCJR7p6H32B6vhPZpgoHw27ia2iaRMvHy9ghI6
Pqfq5KjFi59oDchKtVNtpuoSFD0dvqDplQTVI6k3bLU1fgyHaCKo3G6rnVufY5/2tuwI6JTBjnhC
c0yhQD/VfV3SWwbrrQN8wiTaMopdQESfuIdk8RZ4X8gV6E3wwfl8HsZfqgFUwgD7KNcmHPbF5vWi
FJE4+WjHfgedLg6wWbxGDg2YKpUlVU3aYbSmMWofjRr1XEGMRbVbHtjyoKPd+2mAOPp3P9IAMd+M
1cKiOuQYGXvV0QhH8gNUusHDoLSw0NLH6aBYgi7ZwxSs6bjNdsMLrBM9Ql9YCYrTOIaRWyGdrcio
jewa07WwMq8yEwa6/kGqd+aO/vrcMPyFNex7nGImXI6LpWU49TiGjog9Fgtswp8JZAPC6bhpe5aV
WRpCeze8sWeCgIhU8h7BvBnIGLGted+6CWBFjAG1LQUBQ29ZD3jq6fxBWU0j1BKIDwitUWropbaT
rF9saVGSNHddb0y4j/paw2TbwVZmG7tHsMXJ40PUQVRMb53An5kuyFaCX8OaU5ND3zC1NLb+hMnm
QKEzlpg7CTGgiJqrNqaSBUy7Guc0O+ha2lh4iI4c9sG+ihREzHxXB7rfx6epgs1c3VBI8QftiIHe
YKhd3fq9AWDM5ljvURCZ5lnecoVE1/nZ6f8DC2woGn3UIbnMF8izAaBYLHndw+vusrqdtHQmg7n3
T6YVD0P1G4UTlNQWnPjY0iQ05JCMksFmNCZFG/ejmuLlDkfBWWcKkPJLtvImSi9rjrQ5zb0Tiy1b
nu11S53NzGUKqCgDy7cnT2Lr/fd2Vq5La8jALgxEla1f1lTtanTi0Vqsk25pXNeqWimXj6qUY2gl
G7uZLVrv71/XuKgAAvahm+DLE2PdRjVVgvZfuMZZFBdTMy7LaTCY+jxjR+sYv+81K+AciFR5V+YI
aGiAuZupsr/UGakxpIgkmlHhKmsrcZtbJPRrRE0BRY3Zb1RyvBHN4A/uVdbhq3UKh4megU5KB9Wf
0/D1vfrQMnrk8aLTFHg9yTicVJkIVuO03u+EWgmuBSBdguZ7MrSUxvZFOE/JH6TZPSnFlvGhLu5j
/RDFHXbJIHPgsSDMV7ky0O/f70UFyVMIfTigSRhdDzmCy3ynrSGETUVuf0GXe2IjceJIZtFkwc1U
e8Q0OZ/jEa7Rla16lWOlIlpw4y5VWFz8e4pLZHxKQSvHZkFmNXonF8mXRGNdSUvjVDh9zFrSe+AG
zR7VCoTAr1r6wggWImL+oe7I21HAhI+kE4UVltab6oofTuHSwPI6TW6tIZjUDFLlLgoaz+ke3SSp
0gKb6+lZE+JHZXraQtuwNeXAgK4dEHUh/iv5CxybhdveCp95VTtzTzVmknqzGuDOxp+MMMKs9sqd
8pL4DD3U1I7/ev/N2m9mIgAPDkrerSFh2eVy9S3sNO0hGU5b4RvTHN/53Bv17EWH2F3gB90M1IyX
4qpA9igNb+JCgfOAk51JWBK2I+qqu65RBhH3QHqIprrVUBX8ulSWG2h7it+OKY7KLRWCnWlNvkqP
tQNNR9shMmen/a3bWU5qXlsoUTXd98E0dF07rDGZGm2phcdWJA2ahtrZ+Qc1h/afEQBNmxKw2ybh
dMDYpMrMa0eLgX3uAjjkQ4ESZqQ8/66Hoqc9LSVA4O5lex2oEEjhbwGtxYsDaF2aZIkWMqM8XJgZ
GVJ4a/mfQmbObN5K9tkUcQRe9fTiSjikYDnm+SEzS7k/1Ads/EdIp7186XZV6lno1oW5XpXoH2Na
m3h7F64/VNz33+Ob04Z2LFoS1M9ReHk7Nx07ChfLTbvTUOAUoTACocD9kgH4lMCtimUMXSNDRRTQ
iv3h5vv28rIowI7YUpGgJPJ6PyPWihO6KdVpqxhbqsA7Yw+8xuH6sDfoKKAMYHIXWZjw0j94fPXm
BgSR4Di4cwLkRS/t4gaizkoSY6mBLzqhJK+QbRopRZthj+mtPSIM6uOzSsTb39dUdniBarGYIwcN
CAW525YCI3wm5dmeDZl/DCpNuiXF2nrZsqa5RL/8CfXARnd3XREOPRQz+3zVbWblViatpCbsUdi4
mVGPzAcIhl2fIPMFmFXD7s4L2DWQ/omLCI3Y9yfDm43KoeSK4hNtadr0xmXogV5Nqlp65F+2LYqs
z+KVb4E7KpTIqgHdZQ9znMJktsxOVIg9efNhnvVacsTC+tT1RAWEcrQCunPZ2Awg2SMcmU3f8gIn
D3vHXsY1xrRHiA9HBubj+49uXCZY6ELxNKLpQjPSp1L6eiZiWeDAsezDb5EVAATdGzpNUNgyM0VC
QkYk8IafK7Cuazuk/CEyGnWGX7FOKQhkMVYH/Hj/pt5kffRGGQKJB2nBvD2y2glYOf5LEaSBUHaS
2UxNjvuUViXh7xqgjfTiplOlIcV4C1vrbIZzPmc41gAX2dE8yslLKYhhdBabIga4Knl760aZh2a+
PMMFRznhenF5F1+hy9Hl3+NAJ13tNQCtiZ1ZhS28sem0tQ9jEFrclYN1X3ebIc4DMi5qQZTtUMGl
H7qrXD1Ap9UvOh1ykuZWWL1BZGdp127ck14ig5iTLA9jfS4nob3N6jcsfAKAavaa5PTTWiN9f2Qv
g1wWPb17cA8GEQEq6BcxHyCoWPdpxzxtCXzeuGCyy1gfAhxo7DnBCgThFVb7+9eV7eQ/4zdbumkg
6A20+GHjM+UuYhBVQTMIYKl+mTXdn6o/C7y96+yZHlSeAs/5fwCe/wIyQVn79cWYM0rhWIppKjGu
lN1fT2lrwtyg5Ej9EmGKoZAOpMBsAmS2q6rBUDWyhqm8yVUnZcHU1pk/YVhh97gP7F5+VFlQ8ocB
7WPemKnjQPi01nVQMMSTcR+c+6Q2cE1+QaaJHJ63bDnO70BZTf4tYZch26PqK/lj3yGeG91bBKOJ
edeN2Larq37w5as4Ghduw6MLoT0ZLf2vZm8kfT88YymSgFNG4QOxcEQVqCACZV1vFM1neTB3UvJh
LNTc7BO6tQEF5HwEeI9d9rLQatuh3Tui4j1NJjLQV1t/taB/1ARHuwl9P/sOcFMGYiQrmuYfqKwB
Ytsro+t1E4q9N8TzXZ60DmRgoOq2Vd87U0tv+AS8XR6/sOq6RbG2SSPGLG5zQYJEPglTsTPqARuB
mxlhRh5rIH53kLqc2sqKaOih9x/CpNH1LD4gMDBw15EKUJFBPn6seWGL1FD1W+Qz4iX4kllObCTH
Eu3uADA8YSsFvSgbqb2eAprOzu9B5smtxGZh0yZLqUZxJG3vIF1SCojQOqy6CL5u69jXU4fac5GO
bVQdatNcTPNTDxARL0cfdCcFIBPQLWAMrQnl/rATLYA7GX425gEBbSevXJvkkamOogu/a3VqyeZV
BK6bN89WL4FEaZf00NcppBEpMdyqMPxeEzKGNeO9SQ+yiQ4i38UgWkbVMkPbHos87SYN5pB/3PpE
YuKhB3exTtg93YCXoHF2hfSV24aP+oD4BIaGQUhp/Tqd46F3P1Xw2KfoW4T5QNs8KwcvJfwtqYYz
GpXbQ2ITW19m5m1cIWmNLoNnyf8bTPR7gPtXnfGwBSkAKwiZHqcuqe0bLfExKwuV1Trx56SOUu6x
xwWDj36wns9H0C+bBwkyWxar2rQMzqo32mNcHTQQ9P8vA5EAyvsLACXN3DU5Eh6w64sSjfEdctk0
MfYrGGNDbXgrPmuOesPOKQljZkeMo5wqrN1nUNsUOn4bA6YOcFoT3SOywbUwDTgEtdVanyFuILRF
Qa6E4a1rhbvLrAhsx+1UtTqjC+LVkTYSPBIOhA3/5usRxVGUoziGYjZk9vtlRezZfAV/Fw2t5yAm
FUDdRTjBaqAl7s4KPNchDqE0S2nk+KQ+5A0mrQgsFEROJscERGZ010r7YGvg12hi0WwHdE1dj5J6
XFSBe6BJPVbdfYbrTu7//UE4t7XmiVHxNEPTqQd3hvDQLRY/bNPqsK1dDHj0P7YwLjSrIa+Ok2nn
kMLx4TgDadYQL1JYiKJwc+4EbcAb5QlxZm8vTdB8Xip0EcEQBmkFQKVI/BoRKrSSz32zso3iMr9v
ZCfGY9GZJXjcYkjkygMtRv89h0FDEmj5eRl+dpwux8QMCZqho0ezxY8bKCRBdX+pvyTWYhv1DQhi
aVKpepZGHEmO2QRXNphpHR9UegZ8fMO2BGvwWhdwRTGPWRt4G8JIVYRLnPs6LRL4nFEAOG/X6bWT
/LM1qEgWB9XiKVDeFsjMEEBvfQOfKTfDCl40cAt3768EamGXJxuVGjZE06WBSeXyMlizIGUQe3Xh
5yIs6SIeOJm8ojxyKjECh5ZqBENEU1E2nSWjh/RpW80+UjK5B6eQzSy/VV6d4tOMgHzfP2AIrBXH
wLETPsvITVSa4XUUOzNqouUZX+SF0IuCLJWvPosFdzjOjVxBuofTCbC0ZACOn8u/4eEmnQhEWqRr
UyGJg0UWfDUEvw4YD8g54PWNfAlqGSSp+FrBD36Bj0wwllt5ylfhuy5N8AI8OHFQQt5LVR9QoaD3
QEaZhEr1mEjxQht18fbZwGckWtxjorPaP7NS6LPvCvJkuD2uDyAWnqSGr/g16hZniNsUwjXct5iA
4K+TIgyToeKtYMDHe91uScDgLpHsn0yaselTNQKOvV3DwClPpXUfC0ClpOUGVmeBohjmZX7Y+gdp
B8QshvOitXSNJ15Ddb/GrZWly+Mj1CAwCC/HgKe8G0a2vvKqGTCbOJVa6kUjrH2cc5b+PlxyCW5b
2A6MnpM6bCuWjjFIuUNpmTCChvW5GrbVKpt6QLD4BmWs0HFvE6eWYLablM4p5aJHEl1Rws78m8IP
DH++S1aJ1+2G3drwuK2u8QRFBLNQVrSup60MnGqBxmNxkGUNIWxUzoGFtlzaa2pXJmYY9p8RuQar
i0upDunoiLmIRfF4TC2pfcfuFHJf8zp4feGjLnhK43QKofmAQYy1o4rx5KDSXrozZbuu5/+pmyTs
Rz88xcNYhc2tSkonuo1AJnPGV0vfcwEm5cSQ6pqV8Gk2/5rQYIbzWb8MFU1avdzHOhzZ5rlxENBS
rOozfBUqT1Gn97MbFNyYUbK/qpttMAGmWEtz8GgpLUi2hUiQlSjxaBINbB9Xet825c7kfyItltNw
LT8HbkNr34euzts3XafivlCql35hh46hswB/c9zq6xznk4Mc2jmJcYtAMCDsl0yx7ZcyW1o+S7or
b72zpngC7naG8GyNlNTQvFC/MRQMCdS1ZyyooyO0Hk9/qiimpYRTtmqkN+Wg+4j6r1bWhXlvhxhz
d/t07ZJti1GPC8ieO9jGhlZdwbKS9RKuL2xyLJlkaybqV/SF0pumz6RuuWvXudYPi3UrQj94Sihr
cYZwvirT8HwwbYdJNozSQVhJ2EOmsyEdKfTGdr1vo8QMnmhgGKN+V1Nhnp0DbPRxLPG7OD+xPaKs
2O2mHnpP8aksC9mSSAbTDgESp++Ll+y8jYwsS/YDjoFqmlCGQQ0Cr2K26yXw7rOKA2y6dqOQdpt4
9kTpXaUQMqmuMmDmg/+pIx9hTnZYZPO+Es+p6cGPa4FIm2uBT/k2c5G03KPlCJQI1fflGZIiCufR
fuvVDIMuReet+6dwfGVjpZQoZWaDDYU2U+HXslPP9JV4xxsGOW162Xvw15CtjZNVsAXb6C2d1vLI
YVXr/S30Ne8LSAzUnGDRyu0YiSWV3fEccuQBtVHqNO7YG8QablEr/VAiTxdgRtcGgxkSEDRxke5a
S3lJ9eRCdOcDKaQ+DAHTvkc75u7vyjXVQe4bB2dZkWnQYE58vzUn6iCSjcksMsya4xwO60/UMeD0
Wyr1ER7tnLlGxTlpW5dRNaYI6neCEcR5mY3aGGiIAsdjs1BuQtsC5aDsCxT4iJQUoc3zWh682KH/
Gpe4yIOOotpvu7fx5MkDAp/VAb02iihe/xt66S700FEExWyj4V8rJJdl6ic6JxHe1KS7ob8jEoj6
W0xbQOV6sOBZYOlc52wFIU/LFrJm9k08+BUSZoRkdfElgLPMY9QGfpj540TuxP/bIrOtaYPJSDrk
6P1jmuw9z67rdbcRoRxvaLuffD3T1LlRiM6ZVZlft/fVZ2BsAKL1iUWKREaoyYYd0ZEU2kQCXL07
jhi6Ft3jBhbLUHWUbXJFkA1VJBN0LBoinq+lX9eafYwxxl7+DEedIlIQS/MqGkwKGdO5dBU1oeAF
xrUK0YKNZk6zPZ8Hma2f37wkRIzyIc+RVE5uqomUB2y061AM2ttQ88fx2olyWXTVECtmQyht8RdM
1jhAZ38pvQCs6HmZbA/YwR+WWaPnZ6hlVsi20AJ7qF+2LYYCNgvA9MVaZrcdl9gRypWBDFmM/rZj
5/3o8MgrJCFdi7Z15ckqUgjGcvuDA8C0QDOySDgE4V7JsjPWZkuGrDDXqSbs6PJDvx6QTYGqIAfE
Ukr8snWu4yaQfkS4RAIL3ZLHOq0kx7eLQZoUIfQBfisdAgeWeZLL6d9jwsWPrZWYrjvgcq4dNud6
0rx2NxerP886151BaNe9SaH+qDSvY3Ow+1HwiVsDNFHIYYFdnCxqX2oFf+QTNtT0petOlmiWYaXj
3rpInbJSc8uWTzt095dnfCrbwL5t2TX1CWJ4GoBb2Z57m0TbYGwr27ZK6Xi3a4vMm1xs8P7OnbdN
2HdZhuauIxCD3B2O1PEJYwxAyy7+tADJbtWQMX7HcQ3+cFFeOLhnbB7z8n7qKsiDD5BG07EH6Q8j
8U+qsWyWV1kQdMS0qq1d53eLfySWXcsp2EiaZgtVPO0Cd1d0thQ6QquXTNjm8KAogVqYpLJAVTw+
FvTyapB1okbQSnsH4ZIcgmm9Gzx35CLM6oa8FTWwovMfx7hOpJRRmCg4XTV2Jj98KwbEtuOWgukn
AkG+87tAS3kw05tkoTa2xy3SqeJ2O7Mn17oCLpPVauckqFV/z/pYSjZm40nJpkX6kw+tFQQCiJZf
tppBuFaEqqaSg79HKIy/76xAqofv5xOX2QQtVboA1Jt1ZSoW90WdDBPapii60vyEmSYmkbssw+en
uzJThuYFForMnFaNSxmDthsSM7lf5937d/G6E0HnG/C18siewGK7HDFSsvylDd1IvRuvDqjAWSm4
2LU7qmcEf7TiOZmIsNfuvxvpH7f9X9f+ubwCakAS7hqgHdSbyiT6YqjJWN70SRX4ytGmqi2Xkd5a
ABSpiLvCONe5DdQd13gfBzP2hv9Gy1RJHfTXUgdlBjDLIJYtk0luXtZnAZi4BGZ2QjLKhM7RyyH1
RpYgpsaha/s+b81kPAxVWVIB8MeOFxXFleTltG8EerTl4OAHAzf5QteZ8HcX8TkiW6x+BdiYnEGr
oXuGg/YayfbPvvTCfPiapoUkaBtuNKas6OSHkHLU/FHb4c2oA/PwpTFN/YuleCmU7+oRsu5aqx4x
dGCP2PbLNGILINc898eTaZCws1h36XztjAP+klXx/gx8XRRnCtCkp9egO7oBCetNzyUBj1q3djA8
IsogOPtpILTmWDkngcsYn/dfTJjZeN+/8JsFaIsrCEpo9DtMUct7PfVVh3N15Fv9I+RlibLchnJa
er+1cHsLRYzvWwA4xL0fWX+Ga7L2/m1cPr9gKzjSXeh0VOffoBX60cAUNx+zR9hHa9UycngNlLCR
XbpngUAquCry86x//8qX1iSK5QeqQ1m0YukKuJcFjXqIQzC9gfYQ5a3UDWC4k+wekG+smm7X1Zy7
L2A9pS0yrUWH3qvlEGbRylFuBW4YfDMqlMo/akJdTlGIF4yFzZL2DZomly0Lp12AAbiB/rCVVewV
XNn1PknaOkXHAg2l09YNyh1HIgf7v7NJnWfCr/uColUMWAWRM5q1YPUuN0lHGJmWah5SxP3Rsd3G
BMjloH+dw662UJdCzln/maWOhDPoChfGz7qH+YB0YA0RhjJ06PpOcmPjyWyqDxA6l1MZcwjk6/G/
o21pW28AOhwzA4B93338mxS3TtQKixteU+kl5ElebJMcQFIFKWksOT5pH9yE/RrSRPtWmQyU57KU
QUS9gTQRCgxSzZ0fk6bMOJuHui295tEf/Cx4Rk1Oc7Cx1GZofKdlZQJu5OYY6Wc60CkdQOSOXXuu
0utqqfXyryrowvRnpKEBjkWU0xoDUAuvJ0SHCz2jZkZuFXpgvEdDhezDlDbp5FhAthjxLXqvsb9l
v4YGKkDTrVpahqhRg5vHq4VJDg4CgNjfeI1tT68hJfGV/QhTc9xpHmIeKbENznzlVe3VCge7VIeQ
jWtyisrruNs2Cyej7vQUwmyKoz3EPrcZDtSYzRaxBloGQs0c0lmoZzoCsVXIE0R9n1+nKPVICO+1
MpMzFUWRfnDx8EyrK9022667a+oItNqBKkikP3+wGbyZQ1CFWHMAcqlkGeSer7dDTJoia6RT+LhV
iav18Qn9SIjBbjt64MEDHTOfLl5DUwjC2grF3g6ueqWkpkkvx5i+pILcX6xOoIMrB257bGRbpvK7
PmESMF7VtecEHzUhL3uQ0P6Bd7B7wEACJHQJWDOhnFMA1psHkkGMBf6Am4+H2hEiENnRxsHc2HJL
oQkJASon6ei65UWDKwimD8b3MtLCZIk7gW7sgDZkqC82ET3QKaYwpx7G3POW6IdpN1il3YKrsLQn
jzibQNMFGJ3/ptjEmLDTkPgkn104jYhzTa6FRNkBZ9sBo+jt5seslIQHuK/n/U4Obba3Cxsqswhm
ZYCv+/vP8BoeQXwGUsWB1uVAEnMJlS5gK1hq241Lq+3BXbSuARiAziH69tpE3Quv1/9JdIC6mWva
eGpAEISubVyMGj2Tmpzczh+2huIWwddrfI6OQEyyUDsAndUH2IzL98U2ZvPK8FMCcWa+ic8Rbxbg
xoj/VJS4bJY5ybfz+9/Xz1yAol9cv5XOW2AMkMRv3h/sN9cHEo4K0DkctSzzjVUjGvLd7BnR/UaN
QBeWduHxNWsrR22TtLNWMIM/Qim9uQFeM4AnmCEwuXSOmNcbgkP52EHSoL0DSXfeAa1zkr0dfqHW
SWWN+Yct77XdxK374/0BkFf766mLFw+YcJALHCz+20MtnUbMTUCS3iMpHC3fMFxtPWT8nIAiDzfd
aIgXKsjCHyxU9VroA50Y0iDd9UEiERky5y6eO7VNxLPzsrmHWRTV/SfXqsr52c/xhrvdmukFYhnm
jw7RORJX1o2ku+DlJXWJA5VI/btOehLX1gWot+yhylDyOzbIwbIZbt16MgE5pehN5swhiFg6Afdg
cjw2OxQLIXzRVRVExPvDehlZgUhlYgMyBXtH9H+Z5AR2UE2lMpL7zh/M86mr4tTdIQvQpPWhL9LB
Tv7mftkzbZKXHhLdgCa97QFo/OAlX24pHmPNa8Y8ULFlv0lFxgzhS7Obk3v3DOeJQ8BoFH0lslvL
gO8//NvLsXPRvYMICSj2jRNpEts2PczFvkOWxKVQliip9q4yjZ1Vf5zg2hd0YsaYQiPIG1ayZ+sQ
ai6mU4uuWC1q2XcbADg58xWnMK+W574dpdcmPPohu4/mDibdvsEfG8cj1XdLlR0hSQd6c29V4CSG
h61auRGq7BDUOrUVv6GgOmUBVaYNWVQGow/droTZ9cVe+g73dYdvlYNhBpcBMy6YpYVVja3kHEQq
MnczJ5fmmLiO8icb3+mMx89WiJfdD9LOcuNcGukYyTX8ubcipspilBZkAmKQ0mwZZNTI4jUORdi2
pJc55ELjygdFNOoaCP5HOyaUrIgId5VF32dBTYtvD40KVFC8Nt6GQhOC3uIWcqMwW6Qs2cCN4yJb
UlCGhU1Zcqh6eSRRifibItUmGENQ/l0raYG9yIIrA28hwGqCTEqHa0aB9hSRwRzmDmppjWaFyI01
aBo7120OI8e/TeoFwvlanNH1ceS5E3oki3m0Qyj2X9bB2pKVbTtOVo7xVjjbmgUlCvnL81Ztoa4p
2Z0613zW2jDFNakTnzGoemHrcyJuVtpsYMwlkLktE/SUL4Pp4mZAbWHrhZbWKBof8bnI/CvObksL
LAz4rBOeKOMAx4EKJ94eUsbETHFEBH/XLCiA/OyQjYdXhvVG3O2gatkQi/KIp6Q2Gp+nK+bqDKDW
KyFEgg9okHJkWfnOXa6q0b+PsaLvvyVoREAFpL9gL/7VGlpBByoIxPQgb3P6ocgDhCYaj5ZFobCG
6f8T4FPs7jsaLg4S3nolFfIwhpf63CPn9h+Undlu3MiWrl+lUPfch/Nw0LUvMpmZmmV5kF2+ISRb
xXme+fTnC0a4uu0GqvsAG6htW8qBZESstf5J2C8mhhZDpoeYOR1cw2GweSLqBEnOgb9igjnkmU7g
QVwJhkTFSAGPYPgki/Nlk6hG4WqD9RjnLrrgUA3h1ajLlMC5GkNHI7TE15JkIVGaMYKwHzq9nXFr
bbcx3z7N3crnslqyS95KWJzYZZCZmTjPC6+zPYOtj+M3hhmG/QwoPo2P2OOUjXnWtEZbnz17W7Th
EfWe8JvBhV/AxpjRbz10xmwjeSjsJQ6sEALcBQT/EknRjjb5qeg0PebVPKz0yq5BWdhkuP8fPHDH
7azIAOyG7AWXrQzcbnry/HzQwJ7khJ2dV8xaOrkLqAIuWF07/UykvJE9ycd6dBeWbL4v3Elnxh6H
2+Sb+BpPgy4eQ0lWiDTwjqtGMzGQPk6S2SNb9RxRKA+m5HRmpGU5OlxMfC02LJYjB4wAVZ3AL5Si
y83yOcZUuS0dsmHcIokThKJdRMRTTowDRC/F56yWhMNWfVP5iPmriwxML8CykWYu1ob3i5ymyqWe
kzOhfZ6cbrJOgdy6FPZnOUS5sf3t6sph57Hqu95SXSblGdBlhZCJYOor1NsSNWHUy1xCDe4LX2cn
VtRVG/YwU3zsbGL9eRmoLsDOlOtBHLfDh6Y0veRU4wdZMsKXIIdEqFx/EaPOcd4KbiDTGnGFtgWd
BewErgyJ7hJF20ydtLlbW4qmSnyp+bUAAIOfFzTB9lUZ/QwzyK4TdvCc2ODX/TH1GLXDtkgMAbK0
RuIk905ak0sRqo0yrSKfTbRcaofFmNe4L2bHCpvf1D4Emg1LpZWLbZavt6MdnbWu/ic8wri7hyhb
o9o5IJkWYWeqTZa35sezve96PVeBTd6DG88lkzslQg0+Hh7Xgo7EIStOgWxIBOYl4XtFKpAUGbvq
RPcTLwIZnkZ3P9zk6Ehh7dbeA6rtQQ4Zx8wQS9DGKoL76kpqSMfsl+eyavuoKOIj9pfc06DVRJAV
LI4OYXeldUITY0D44HrLTRwttE2VjtOBaCET2cv/0F7uFuh/P2y7AGhet551P1W5+HlLDi6wjRMX
oJIVZUyg93CtbpCuL2LoYRL/taXvMzLW4AqpY872BmoarKLFuaZmP3k97ONyOVdfN0s8GpMdAwDd
W5QZgFW5tCga5L7SGAVMPuLR0U5pJziJjl7DchgE1kmdDqD3pYlGMasvTBhslAnyT4Yc4C/y3WXt
Bp9INA5qgJ9TKvEc5WyofDm8rNkj0aQKQpEn1Tl0nKVxn2n+qt+17g61NUPjf+1QVyWfY8Dl6jAy
JtHeChG5JJXWBYac3AUFSjZgFhyIaqQ92zHlpLBzgL6RjcIZYCJ/hk1byq8CEDoSBRyEeAzqojjA
GfSsuXAA66MtKey9jQUYw6ZmFucJM2O78I8idS+uQpcBIIaXo060S3AaJHFdPraB9CFQlYA67jFM
Yge4TltzhAmIT9xWBce4rVGXA5mWFoka5GOI+8sd4oOrDVkVjupBZxggZvb5KkhQCp+tOg7uJ9Uh
Fk65CuxY0pICDVMD5Fi4TrMfqhp3lEWV4ngh0RF0o2COxZaJ5lA8MSBmrDuHTHgKLTz8xD5rZcPI
AwM1Jlk+DODPQx2SOCy6n05yeiKTbq4mPwHgE3sMKy6TUHFPIIGJqtJWr0h9yCtyoovZaJlgBIrY
RnLDmnai6/Ali0fnKOBT9WDUvI08jwIzgKilwQkGgJG7kyyeOlkewg4Ru4VCfmOJs2PdhHepRH7V
47mlO8exnYXFgixI5aCql5UtvGMX97wpMUoTVh2MJK4kmzxzr+us5HtBvNB84Qokn+YxhhYK90Su
uUwQnNsD0IYFt7Pr4Y551/6AXXCKUXHk2q+lvNkkb7MUBqzChZNBAsfwyXJ1AbhbUxz3mNrGU+XU
aBKE4B8TRkEHowUQhAPJ6NGyfUjvSEiaCU1ZQCTkmpqYjNhU00eFwa+9U0xw5yL0X8lx7G2B+Cix
SyZJcwblBfcfb3gS2N7pOL+iey9ToAQYbzmMWpDdfbdWawza/NaNoe+nW+ESaLD7OGjxPOTGMcaY
InEPbTbtkyxOybw6DhOb0XxcdYBcUHpJarRIYGRL5314gYO3xkUxsE/txAFVveYLruH5rcGRzJOj
LrKSIHJCo4c9CrpZsjz0kkKEILUa/BNNyFITK5YWcZ/9+c/95K8zCswPsfdExIYlIn42vw4aN8dd
6jSuipuyIIrmHiK2rOc3gRevEslSMpP/rzdGKUQLz3iGsb8DePXrKI68kqEVXtQ3WZG0hJ7TKXiQ
/BscWHCiaLWlrE4VRwXb/D+/8a9gCCN+GlrfBjcD9SAm+RfJkqb5mGGWWIyTyNj49jWD1YHgJ8Lq
IijcUBxGzyc70O4MeDTbmPRFRazqauFm43KmdibJYGJrGXScR/JHGIHj3Lz75w/5K5ILfOv7DLEJ
PQn4v4yQfp5drbBdPK+ZrIsiC0o64qLs4rpMjHx1f2kK7YztTJN4GQkTvud/WIapaZpLXWDyluJl
3zHK7+pUI/AT0hxc40PJY2DhEyl9+tqkLAp8h3AvJv50dLqC2IeEStVKTiV2Lsxx5WpxdlTgn7+m
sY8//8uMDOzcEKnrBrnq3Ir/FnmuQ+3h2ZzMMwljm+ZTOsWVjWdeEBgtNnYDlgYtTlMptT8hX8ES
kTIbEIj3aEofOdei4qZ/9DpDezVGNhWMqXZARdniKT42800ouIfSgweehDo+IHiFJwnZzvcdWPaK
m7yXCJt5fdCF7qOai9HDEwS3Gzq7eRwSLArpXFY2wnZ3qYM+JYBze2omBIYBCgaTw12cEa/KF6gu
morcTDh2mzFdGix1+hRMp3ea+5oyMC8vDH178wWDUbgLp5WsVO85J98Tka1na2Of4+6N17ZNdE5E
XX3ZRjwOHmBjrSUNDEydpjhUDr7/2aVYCWW5N0TXDe/WCbSZeLCIgLT1Ye1632qQQ6diauBopNNA
o50wPF2v9R7t2xJac5Rq+UnVWk7f+4v2eV2xD6oJBOtwZiWjuai1j/as6wT10vF1a3HO8b8xvUuK
Mz57/bwiBkBovQ1rEePi3/fAAjvHoJSISoTSyfuG3U6SXWJakJahXV4hzgu7dph57DZpxKnQtBmO
c4bSW1tZw+G09B5BCoO10skTiNPB+rwusS0au4/whjakUXobYGbxRGeYpS1uSbUnwq1psPOXMVlm
/ZXq1/Svx6YzDCIZSGUixreB8gByptw7ZdOU+snIDenyaFzzu8lvhH2S1CooS1NVCwi7ccoE2bdN
G9G/xWHIiQ6nREUINBJnpM0OVv8mFd70XS4kYnXA+xLPnZEZuCuuZ104WzUheV3ma9nz/7DEsIH4
eQ7NDJghMFs7NtQ2lIFfgTEke2SwGY1zPdVJStwUTNa4zj4a0CrxxWQnjK48/HEc0M2iroqga/Dt
MCPvioycsQ0Xg9z2W1DDyAgb7JHu5nlomM2NRvyxIJeS3FKbjKx70yv7nqgF273RuQYji5nzkhAN
yK7M8fJjEQyELo+EAY3JpTRzrX7Mcmx1brQG16vLiCwiDZM6nV6iPl+zs+WkRKNTRXXvsUFIRQjR
oBfHbvOdFW2Aa87XLhxOYnitKGjCNoq94ZgOC4TU0BjyxbgNgqp50LzVm4hXQ7VzGMtkDme6QeK5
Er8Jmc7UwU3soKjBU6fy7jANqIITEVuNz5fNvQ9FNRr3BMtMM8oUy/xquEF6UyxOT57W6GUPXRmM
YTekxvNSLvEhH7oXN0naZ80w84fC1haShUj8GPoDaGFEtEJlJRiT3jGuAgsPF4fI8OCYWV3Z63do
cLTvwRRbZNBnZbgihjjBa46PntP7V3xX46RrCXtQzfzjo4upyqGHAIJRV7DdDVtkx4eg8NZPhBds
Z1B9uz6S6NI/TmnbvIuspruP0d2c83Vw3g++Zl2iQK9PddYIJ0OGB7eAedVFp3MIDWa3wlrGu8d5
KL4i5Gr4qDeO8+dq+smnqB+6pxV0/i7Gfuy66LshP8BCtMM6rQ3qpXk7uUtmw3rasuVat4bxtoYL
9Uh4lXHa5i4jQYacTDMn5Y6kIGP93vhz/qEd7fldSfLCDSZlycPs6WUONylrTyR4b7coqoIPuG4V
N0YcOe982NH2IcPN9QBb3L/VIb9+Kpyx+xRga3eBcaMdmZNEV043NpwmDN2OjIs0m6GpT9zI5FYf
mmGu6qPg4J+tddJeYlJ07oK6YeJB0/gBZrYJzb6zLrNXm/emFWvhvE3bW95F9WvspnjzrJEWktXW
MZSKjFcDB7UrkkbyKyt11sfN1IZ7AlCbi5FM03UyZ8iYiPOCT5762TElJO4dTsX+csLnuOJdSEDR
6F1vm8ZeD5nvd97ZL/LoL5jGz4Fbj68Gx9sFnmJwyDF6QOTlsB+muf7RZgM+aUvuPzqxR0TcltbY
k/V8AcbCzkeyNbGo1GZ0tmHt19XLWGZOekAZXd/xaNImBM3MOjErxF2YklFf5MZdjMHMy5La2k1r
Eg8Z0e5cO2wnT3WdIiHFT+vZAus51NuUvSRVnhbH2axgzzskqkZNZCBqxgoOlvBkoUOdi+qVDbW0
Dib/yQ4cPDmzJSR55Phq7ZdV88azg2b1Oh+bkT0j2fInLAqHp5nDBjS+ry4jNlcHnzH0BxeyJRmk
ZW2Qbq+lU0KHzPx8mc6kNvR/Gt5QPSQUaydtBnUOo8nT00PMaO6E/vN5zvADXEYSHDdzuMbR/tvU
W88uc3+8v/PlrI1eftwCsz3T+DTatTHsMXJ2VF7xxQrrSHnUPFBRJMEZaDOa4AKYHMmJxnwH6VrD
9loxuT8AVukvMCiW4xw4RATYjfanFg8m7WCXkrbNpyq+k/TlXGWJZt/W29p+Rbam3eS0NCwue7mP
bWu+GdM+g/HhOmWIs0X758zZcWusjvsJm7r2iZwK3Q6rJB/O7jq7zwSNlF0YETBzQ9iNh1s/BfGb
lpTJCieyGfD3MDESOyVOn963i0XqphX1Tdjkjsjg9lAd+18A7f2j2Xcr5oBc4ZtxKs1Qr2eo6Zvb
vyc2SzuNZJKlZ6YY+vsYJGA6VH4Z8YVq9hLIvO+R42tPBh5wb7W1sv0EqXWHMiMjJ80c9JsZP7ST
b43lR+SZTNmWzX+JrDr+lENp6A+1oKgcuArNByPInHO2GLiyp1FXXOLaT7/a7thfedqavNo9/AE7
GjwcUWa6Q3czideLqoilieT2jMFfe5OaaRVissUUjADmMEub9LvfJO2Rwtd/6pikYQ9nx1eFvxHR
O/UDwhozvi23qblt0/WBD/4t693yW7sZFeAnLoF1brF3t9Zwgp6b8ltgdDe5PQQPiJbs05o63dlq
57g8OHPakGOtOXd2s7gHr9G/4q1j3y75ggawsMi1CQxBeWfthsTmFV8220zw/nbqHu7NEFw19tR9
dPEgwkktz9MHwvuIKslIoK66ZbpyA424UXazy7yu0ZXNe2ehN9na+8SfJsz9mHsW5yXL0+qSx36S
vUl2PVNCwSjeUh+niJwMNXrZdGvFIE5KxpqNQi09pjiMU0WaQUyUzqNqF6WzhJx6KNsRxWrrZ8FP
eq+Y7DkbCv2cHHv6Q54wOESXh0HqacD9ryAAtojnLX0WiWfUsRkZEPyIIz2tKK5EU+rteN6GX8xY
HfRmRDh1YIgAPrekQ9x+jpygXMjURdMNL2qroHZQ9qNKuw4qpyJpSc5egS6wAj32Ja624TpO03YP
uyburroIeAN3qrhZmwOrzq0esnIcpvEQB6Svn0bM/JKT1ndWF2paxUBDi6rVf9OxiIxusKw3SkRM
OSWeRr7BfG6B36sne26j7MvgxPXQYF/S1+l7zDwjw2AwmxemfgvouzjuBfuDmFC5EUtZzI5nDPTX
0wDD0cfyps3rA8YPMTqtaM44uA6YbzASmvoFxE0hnFlAHg5kPiqdUE6Mgt0Jrd22Zg1gvKTl8Ibh
cD5CkESQ4Hz/YUJnNj6JjeDL8Q3h3Swxn/SsS5STHVkwd8s394WCjMi2MZtH7QKvJa/eKVf+cgMa
r7kdMdigREkCCHA+PUjCZfSSyej/omcVNBt9nUW7sDhEliPgbFK0xw+yNE51TYzRFLwAqx85KMnH
7AJPykJOKbqCyC5c9xRZHH7dA7UU0/JZiZkkcGKNhL1lhFRr/RpfcPhqeE8JLBK7DTwr54MCBMG/
asdKFFcYGpLgr/KcC4oY3HEwMgVJJPLvFByjhFf1bApP8kSfBSAsmeeyj1ByCCl0naQQrE0rMWKj
CxKja31GrYJVkNTAKAxJfprc8rm3lSQuq+mhQnYmQyBnCEajqhCbj78Y14k3OZN2DdZnpbjfeFya
+kL3vXbmYzTVXf3XELhel93SFyNFO0wgwHpzsxGvvExHEyFog4oFH3oWucysqLBq72EYElol9FJ+
DSyOzFG3BXQReTBQGFpHZMAuh86cYGTgeJ4jCSXre1eN1C0BiUSfJDPjXgWBynmdq/tcdCUhHMwy
AZKPTbqD4eSnWDi+YeBOFuDBi/zK8Xh6XDFe3JmzgomQ+Nc061iNHmoSQ7AlIGUK45WLUXfjitG+
nLS2tkk2/anztMnEFm+fHk8yZoIg4w02tFbnjG8PlUVNhF5PCmDUENmSOExVNwKD+sHhlbfpx1gW
sJoBahnVG5DUlBC65F1HFCwFGce53TD/U1NHb2epKyktnYUYG7pLYizZpZzRW1P7RCSkUQ1iC8lH
sU30XsjyKqBAcO5eAwBDWyoex1awH15X6WA4bgAmNYqiOYlLYTjT2p+wAhS+kQP8GT05phmdA2oz
Z/FHjBt3wZ3CoZXoz22niR5lsYNEbw4FvmrL84IvWP+qZJx1kKIYVsyKnqlUyqeY+3btMTzZ+QhB
ugZriPPjunzN2Bb0jzoOvg27c5Bk5Rlp6TR9pWtLXyrhMjyDlwdG/l5PihHL4cUiZYspb5vZz8kW
Z8Vd6mLufu7ox9wnuZcMLsg+gNo+Vx/iEs2B5iAaTQ7gt39P0uWiUzCjEmJMUhZXTqm4omYxsFEo
obOSLE87S5yEJh7JqiF8GnZGEKBpgyxRupjySN5xx6p1vs7eYgTf6oRS+jV3BtHod5K6phbtLo6Q
U6A+0gWrA8m9AIKGBpH6+3Kto/KlMbEoG4kaHEmcPKw2hsrpUe5HyopIcmywMBYfBwH7tF3W0ocR
E3mV3dAP7r5OTTBD+pCXqMtzos4Z1vsEYlP0ISH7IpFRo69jrpQtveG33SZS4gfyxCabUoCW1WKL
0970d4W8xUCFv5wjXaBGks8k92h1zK9EOj81Qb5ab70Db6NE5k0ywJPSLqMMEjwXCQOZqycCBQqc
Wc0ljCFXOx/lVoYxsVDWKTRc4s7EXIvrqmOPCL1glrz9cujFD4471BER2gOrS4rtmXuJj2gsq1ip
zYS73PiozHe6EsFMzWR053cy+BGaQfmYMDYTx0/dNuLLSytiEg/E8aM0G3VlLjVgyGSWC4knciN2
oQuw2pEIC9oPfHuhjEknrDiSMIDVzO2Sz8sgYbcsnQV5wSJ8a3t2pxUv++tlBe7CDTRnAFxSz9d5
5nonhXq1S4bY4noS2ZbApJy6fDyJoK5NIHREFWSAuj0YRZ2y0yvdgPRh/OGzukYC151Q0XKQzZJo
Ie+bEkGpmy2FfTVm97xu28Viu3HnSBzPqVRUeLW3AwI7Aol7wsiOV2Hyp2FHj6A1oPjdrR263czB
3vJp7K6itOqt8YRpjEgkZfzpt93F6Em7Ao8OXGLZL7pb8vBfcO8i+f1oeExzppu8TITqcMJaFIr9
CCMBO6FDbhWoeK8UJqbowZbdCTwHXrSoSpHoW0lzLKqiGb71hVGP5gers0s7DR19Wr35bBirsADT
sYbkykgMvZ4CoQX5waGjgBfoeUH5+OTuR45W9OKgla4NMQ2okETuPGulaaQkFq+KG6G4gJgjiAqg
2dGwCBoi10qXbpny8AIlc5FPW0JPC5AoTfumeqtI9dYw7qibK/gcmMnd1Dj78tG2nRJnD/omtM4l
wHMRThotZQjtgAymBzIxaE3D2EoWLw9VLoLScgU+vhXmpwyvoyKAdruvZPUYywVdJdNgRfdxqi0b
nCC8QOv2a2/ApTrVhMFMawh8bvMtVKVDUrG4/2mpedbwSuLJ/njtdLU4rmse7TyAalSeXK9PuVa6
3YldV2mYlRGA1MSlsgrHHkUQstQFzLtMUOWcuRAEoXrsxArNokQAa+niiWO26XYX0B70hEvYaRlW
OThR9hn8QDyQeFyS3WR3tIMZubWiSSgcWtGEAD4F4K4Ue8r9QRm+aT2+o8iVpNep4uU0KAe4zZat
07o85TmWVdZDTdFHOF6VoYxAFMwRzO/Fdblht0Vm7siIfiGTQJQGehQD+A0QJrlElYshEwEmA9UR
bm0LUmPtuOWQupg4w0osiZnay2hFLUTkSZrQ9aRZqdeHPxztCMPiThgyXqqlaOGDSZmMPBGnAOGV
c6shu+ATKNG005cCrF7JAgKHzFY7N7uXPHd2vwFZ2jKE6biBkpFZd2vPQ6aemY50cjYGyDzC7maI
OtzzL0SmgzFcUuRZuzi8ohyjKhPLRpLIfKJq+Z7qumL9LVYK5AKxDJdoEKtXn9lOnEPQY+Ohh0vX
zGV5lGcbJ4HgWqwMI+eTZ+lbVUNbtDJ8UdUzozoPzP73BqTHBfJabfuptMNUJEtyJYTQVrVJKza+
PUHUiIvBP2RHGte94KcNWTJwzeQhr9Y0eXDyu9MTZ+dWGu6thkf8DGdchOvLWboCqA1bk3pzvrzw
D1DpYaUkISi2jifpDf5qiV1XYaz2SqxPh2yWV8QAZLeORGMrjhy1ZcNEEnv7qOPhBoVTisKLDFsT
J5S+khAa7OYC6cqajetmr74VO1BrLJKTbpPUYOc7jTiW8WXkhZaPXABDkWsk/8qUtCDp+WJKvf2P
uymZk3HXi5uv2wvzpgMEcEqorcc5Avn9KISomNBzVK9M8UbNPaxbAHOTgz1xK8JqQbYY4zNy0jEd
kzRaeR+swRc3XXKbOj8WGl7Jro5lya0O8oDeibcKpAWD+hPjA3GLFEcL8qw4oI3eSXwiF0hEdrC2
kIui7VFOZecfFuGSwYGRj3hcKymKTyT9t8NNnQoK3qbG+/1g0cmPPDQLIwBFuJQ0wgRjHG6R4npJ
Cg8pB+JRl+eAKwcazCj3TK9tE4Sl3mrFtdfXRdhFiIspCCtSHQ6PUGy1ATIHrnds1qITUyF2k0F+
e36F35fw1tg6TBWwV2W8gYXwNC7iZqxs0bxYzQSbV1Fm5MpLQjW9mwNbgg8hvfZHqbYfCRrhNUW7
Jj7LXsOoanEifJdXFqa+EOOGaI57KDeSZE3/Ba+FQBmx+Q97xSaHNrHlM8E8OkwHPWIXOG64NzSj
wn9A2RuUGo8trgq7L+e8mILJI4tddXSTzUmVaUv9VpuQH0UZJomlcMmp7lumGjww7j4akTxEZaIi
q6h+ZweXstKPbaKLcTSSO0WejVPDbJTyJtJuDBnjhfEd/Y9ixqhzAahtn5bJZ11dOy2xFrG37eMW
teJkrblACeF7KLsGxQaB8SGoq7J8itBWt6/QzGn5PTYycXvluEtPm31MJn1AVA6A3uRTRYGX99rW
YziajPkDVjX6Nh9bfQkMqh7RztRZJwhrstQGUxC0G6V8sza/WYUtl44FEdRfcZoi6RZlrAG9XZxM
cj7nWJmoifPI4DGXHEUO8lX4OsdkMj0rnw3lagEvVOzvshXw5S6vLjU6CnGcJ0yxuOueu5P5vSVK
zOXeZ5zo2kdXJlgaJrW8EyqTHMWIVBRRtQERdSDqEjn/kg2QtkAcuCfjxnCYEY/WXPvqECl7UyiR
f7hS/NewBUhr+6KTpER4RuIS9VaOALMC34O2Wp2wERcS7h86XUkkohcTtb5q8IUqmh/5wfORfESW
KV2ifBzUCJM4xxUbKWIC0LCWO+dNjVyaOBs8k2iCRT8nLmnkzkHx9+SDLM2kCXIbuHgYMIl7ItWA
1IkOlHlLI6pbrpQOxXV/X7J912hQpnJ9LFqc3f2DZKxuXSfIs0ruo05HmQejAhKUaVva0qYYJ3iM
WzfdGE1JrXJG7dZNJOJosaB9qn3Pm2vBMVROVa20KPvBa91rtBi9JatczVNqmjpRVnaTWKqqVbLc
WZQNtQyCUZuVsrNSWodKVm614wtHsARyCwWVqQ/C/4JcLsvvOUhJBWsuUBbEJ8JoTcgLDMdPhgUn
lShnxqQ+bR+kaLEfFV0WZFl8odhdF7274O3vG2vIjE74ahdQiViXktXriuafyycNtojd4qljNsat
JqPd4FuxiEXmhiTXy7GAYmvKReRljP5pSltblBmd7gqDHzT24lW9sgLeCRXNuW3Zyjio+11ko3Rr
zEs3vq5DhDrfTBUmk7SK2WQlBQlXkIiFPYh4Td0f+YVeljVKfqGRHOqBiA0ZnsVHKQuJNpy3zKvZ
GTxKR9VLKk65rA+MvcUfR+iE8SlpDXvIP7DdicIcz2VxwX3dFrfUWAFGGIYSIupHsDw8VLJqH08K
xDn84IB0j6mEtC5Q2m7bFkV0k5NCV5OnHovNXdHQ1aLwYnz8XgNmuqw+RXiOpLFGL+VPXZWsHisz
t3rm5WoAIV20FL88WPp4PJX+gOYP3GkvRdXIWbHuhTiXW5jIqs+XzjWzHB5WknSpHARm1Au2fqzn
ql+nZy1hyEtH6VeGsdxsBrEuhE24ZTFu9w20/8V5QC6G9ZyYlW5RUyRvS6dTQ529vDKz90MOu8a9
JKY7OT4SJyMeiRnysFQ+OEyRx/GYucPavsVmU09LiIJxyx9otY0idBsihsfPPXYlth+aCF6wk3W2
zfJOTcRw6LJNXuOGYhpl3PcZtl63UwspKrkEBZ34uzWZRuu6Wqu6eK54jP5yNGDd58Idg+mM1+4G
rpmVq8s4HurUTT234xe9abv6AVVcVF6iic8Hi8qC0V2z7nD8ck6YINgXZn7J+G7peLbOpRmt+qWp
9Xm7NXGFCfM6M2HU16ZHXRCz/UI3sYN6PQyovMdQnxf4X1afzDedM7k1kxr6O+Ou2qpqRuDVZO4Z
c5sA9x9zm+tbPy02vTvbfTAMgCU++Wfp2S5mjSymtNbGe83Ll2I9ws2F0X9IgQAX7eBU0Zxb5Jzp
leWB1mp4BB7HrZtXqE5+1k+EkkEss5djnZL0kx1ScqXgbyfsD26oswwsBPW27txF0IzN+qAl+eQF
NzhFpYN7sCZDX7ZwArOaH4vaLbuX2qlgtQRT4sy3qEjH+oyRr1mRRFfoVyl2FDg7o3Z5bIjSba5b
Jp72fVD0tXbr1PhgfvPZlJtvje66GTNQDY3613KD75SfknGZ7OnQQzNvmAzjdvDqFjOYEwbkn5Gh
AF8dHGW5tbObeUQEpd7h4E4GZo3ulh7m0bPqr85GeSUkbgvTNhWaIweHnhHH2h3MGNN9B0mGK3Po
7GCtLfIpcrAorP4BodK1dOyrWLidrocSNSnuDXJb1iCxsK8q8rcqlGWJL1UIKdKN6bPPpJ3mQJZI
dSwkgRdpP2PKaCXpyy7Z1Avq9fxe0onli2QSv2T3mzic5asYxh4YTaYSqI7CMrLSmn1WGOsgWkNJ
UlYHjhx5Sog0wvlp35vx1+Jh9WDS68exZpQN/x/rE4JizG1zPkVT2+n+42Jvleaf8sEAvEhTT7RI
mwHT760nJaqGRrwXon/3bKI4WoyW3a1He1F/HBo/ql7TIXej7zMJ8Qgk9Ukvn4ZisPGV2OFN+W1X
NXfa/0qy69N1TpkwO4U+mIBBffHscZKtp5rp4uhj86jFixViSyvmE7n0yEn3qiTmS5pwOMimTqs7
Z8wa/7IuA9TMSDdJ3HtsjTEu0PmCRpOGMzq0Ez3xxMbcU1Kgvn10rSravowUHmSSuRAppyPKMOYF
J2vIUYa8mIWZGdql7osUd7j3Xs/Le+0VVB8jmG6TbmT709BSrkkdYIadpjGhlce2mXCnXkrdaU5j
13btAdKUqSFlI470oVmCFvLTOscZJYDj52eMr7qzM8xJcQmGFXoSfgBeAHE9MT/kutbqDz0Kq3By
2gXIqCj+zBGvPmPenV/Vpj9+4/AZmtDb9PUUBU6EdmdNeNPCS4Zbhog43ndTM79NKTO4K/q6+n3C
FPOhzCbrxs+m6TTOAQtxYL5sf29IL67CnmDK7pJMxfKts6GUHfzNnNPj3I/Naxs3+LOscIBCVN3e
hw6x8i0+qPYdJh5WddjmLFnPplO2D66zZK/QxdtHdreCu5zZCUO50vqUNJ125UXs8yhG1+nKLIwZ
LTZNtv4VWjS7WtHUw2dq+fim5+YX3SGqR8sLY7ie1ybT7+8oL5YbzFgTWB9dgF4FCIKLlze9+QoE
kTv3Jm1ehfn3nBnHBEC7PXRdyoTccCf3EntUeocUWMu9dpwtzRG5+HEGGczsX7eqhIEUm66FWxr4
HTyKAhOS1USIZWZ6e090Amhx5RVmHmY0SOB2bX3tlakVZoY132VRbHzx9dr7iutQ+i1N8vEG5qP1
OC8GT1ngRuegMXX4S4V9Y8597h8H5vbLwdSj7garjfpPzjZOhgnR0p+aYVfnJGbd0ep9GmHef4no
h0ijnrN3lR6U58Ecgovj6MvZwnX/q1mayXOUOu7RCfL0PGtb9D7J4O54s1mAxI7mcsTSpX2obIst
NdWSKYRhV7YXq/TS70utGR96v0+WUz7p3Te4r4sXwmxkAGgn2tQcmjxmZ4lwsTy2HTpIspfwziq0
vHnwh6XrT/polmU4BZUF0VRPpwsy8fklC+jFwiru9aNpRxPEkMW+zTBmvnc442+3eIQ3mKzOB6Nq
i/OYRQTH49R/jd1dDCdymOfoGu7mGJ/Yl+oP/rjGd5i99v6poYJ7muN0/m42Q0z3Nvkg8lbW9F3I
F7E+WCL19J2+EEsEEp35+rHBEfmet0W0GkfbuZ2G8luhYTH9MfMnEr/5jbMv8IG/Us7Ml0rTq+hK
1yZ3/BSskJmce39ePBSFtN9b4H50fO7Qkh/Fj6TxBQN1CL0Q1gFQETlpY2KOzGvqyLBO28ooGJ3l
UC6P6KHy4d6ckZBcQ89pjGvmaLnxuq7kEGRHP5h95zlGZ5GNB89gtbG3mIyMh3AhPrt81HWzxC0J
xiiW/WWYr5obbBYSQCL0sseUQACYRAMdDfXgDeY/nO9Ft85hWUWjd7/omQ4SXeu6fjevMdBuNaFj
vZhrur2rsR7xDnru9O/SLEDjToyBmQQdBEUoaYdMB2C/WpHT1WRJgBWFZJ0MCGbGuNWveQwK6102
Fs72P8YZ/swTxlEFlw6L8YIHSYXI61/cUTAhWQ0HJteVtUsWVYM4cMKpOND/8235v/FbrVI2+n//
B3/+VjfMheJk+OWP//5Yl/zvP8Tv/P0zP//Gv+/Tb13dw0z4x5+6vNUPL+Vb/+sP/fTKvLv6dOHL
8PLTH07VkA7r0/jWre/fSEUY9k/B9xA/+b/9x9/e9lf5uDZvf/z+jcjrQbxanNbV7+qfrr//8fue
mv13Gol4ffWP4gv88funKh3evv/2YXgZ3vr/9ntvL/3wx++a6/4rwM7FpcAQ3mK0U7//BmeQf8Lp
41/cRGo6RI0k8oiU1aruhuSP3z3jX9g/c2vxSgTN+/23vkaywK/4/wosk4CVACNDTgCCnn58+5/u
4n/e1d+qsXxXp9XQ//G79bOBlnhHgwkknnQEqNBt/8o0LwycLw1i0958I+JIPJHI2WjFUcfcdXuW
THxb6wStBfrAaocDnKeEPbOO9NcYeUWlHWtzyb2bIHHWMcwDrWqv5qAs+nvgUUTnhzpfnObVyYGa
65BrVWS4mZFRZLx5S72O7wuAsOLF950m+maVVus+wNFtsRgtjbTno9gNbqGPCY3sXIVx4XR5c6hn
pyzvDMSgfOS4hJB2a5ZWlf1FxFbN7/wzIf9nVxqsh8hotAOULoHL7SO28mdlD/SwdEzcxH+LGJpk
7dVAfJV9BW+n77yrrY+H/8fdmS3HrWPb9osYwb55TWaj3mosla0Xhm15sydBkGD39XcgMytOSY6Q
b53H44ftsLecTDYAgbXmHDOf4hUoY/5PhSjXTvafH/6D/YnjBwFjnKFOaRSp70ecB339sPdNP387
W1cheOoOeBQhvy32xJdqS+G54m24xoqHeHKPwYP4B/2JBBoItD3v9bbTfSDCNTpW159/yfeuNBey
ieYV8Qj5bPb0Y/n+Gs1ZbtiZdIw335A6OAXn7DG6ImSnZR7rGv5reYze+fy4H+6NPq4LRtS2PdNG
i/bxuPA3KDsZTviWUn1F4Q+/oeq/EW1ls/ScilzlX5okG4Zhk2UtQJjN54d/T7bRpw1IBpwktCBg
eIyh96eNDQHs8Jw5b1Btg86hEWr6HkQJjQxs15yUntywWgvAWbeop7I3TWosPYEiXJT/9pvgFYOT
RTIKS2zgRe+/SRZkSUU2jHyjZMKQ2y+WD6R8j88Yy+WOMCbXf5WKSwDJwA8C/5Xe+Cij3Zi3ppj+
ArJ6z7zhsnggu0LPI13Q59Z8zFcbSPEplrJJfsHQbjx5QLMB/WVnwOBgQ7iEcuYR+fz8rQ8zGceM
TJdRwkB1mE7DDxcAoGzhRWIw4KPKgBidGVYMLSAYAlnfxmrCpe0ihu0XG7NMZLM1hEFDT+6ppr+9
4Ky3ZPMU1ZQooXt5rbQfkSA1/c/Pv+Z75B22CEtnD5quZwXM4X/Ah9SUhNIE7PJzPiGITVWa3B9z
nhyIH7N0UKHiO+v0oIH6p3/LBQ3Sz7/FHxcLWx/JOg4USGyVuDo/TGmgBNnZ9H77s6kIAzHigtmL
9e+4mOTCXzsJ3eYflNxk+QPHQcOMKgXiBe8CtxNyhw0WROc480O3h3iCDXe8JqFXtPVfphXr4wBD
j8PqBlATrlfMhh+jvWZnagQFHOdnD6yDmmgx9KJS991KUFETT93S8eWMoNbG5BYdaLtsw3JdoDMK
kVz2Ec21lBBw9oTXddY1Q7JpkOTgTlaeaVSPfh2RtgErkAojGmmjWKzmikVsxaeWOYa37i/D9AMA
lZnK1wnnEehZOk5UxD7MGDyZTYeTT7wGXutB2hK6E9FtEho6ui+2BlqbkCyn2bMCB9Nt8AppAimp
4LrgMA0OsT/qFCr2+WPhfpzF2cexGIHFCI9Mj90Pj0U5l32dZK14FZJR1O0oyIburW1lznLt9Grh
ckTsQVHXZvOysBHJ5NRlMRP+5D+m3ZoYF7J2qZ5IvJD+HSx/vUCY3bGuokOpPH172p6teIlTOfDG
RyELOlK4uMupRIh7BKjkXH1uELr3jL889TBDmOfcO8fDV8ImazXTAbeXh3tg7wdK3zuSQ0A8brvj
4eEnaUZMSPGEj2hZPPDNc6PRawO290TQzT2dUrGPRmmNT67TrsONxD0oYWJDyq9jI2W/dZGSg55+
b8ImcV9Gc9TdP/bGrDNGQqhYonx++T/Omlx9NLiBxeYA9CL8wfdTuJMsTWpFonpFzI8qgt2NGYge
62bRVpcOQjomis+P+HE2sqHdmbbFexsUcPTHEXuJrXailvbdWZV+GCfl6ukPEbF21Ppj5xGyVjgr
D+EEHIzIMXCJWkX8+dfQy9n/4O6xygXtCFzXB9VgUuz+SLtdHTSARuTXBAI19QBdvlWe8bvtMt3M
zsq+sXYyCdr8Hteflg4KTIBkkYWDPaL2DAIqVpvBTrvrKgn9J/SpVUhUyUR9Q5vmTOKDPFha1zxE
JvIkk+BLjAKJb+nBnpk8hy1i4NC5TIpy0CN/hKn5BZp1QG/ZKaUzj4fPz/jjvBY6vKBYbnDWnC04
gw9vK0qEWTN1ffA8qsZkEetJabOIHVf93LosstyLzDqW0ucycnh60+G4sjV8oR9pB0W/nTwltKX4
vjbBJ7W8yIWtm2xww3rT2nfVKGjvrNDXGHXJVOs1tbUQu/siA6tjGH1+Sh8ghiSZwiPgtcmsxh20
CHV///h2TkNBu2js53DIHMbWIFL9BQbDUXroHrUIhFwtfLckm/UQZ67UU4qkKVH+MDIUf9fWTCuu
Q+RZ9uWPKioC9yKfKt1S6BYqVHcEkvJTObJ+PuYETyuNQDp7EUJX6uOF9wWn+5dT+7DK5NQiy3Fh
V1uh6bms996f2jCXVlCpdnl20lHPVIPseLTWCs/PrwHTHT7yBYUnjDm70e/H2mgtbshMHylddmvt
W0O6jxxDTc+sUiWXA8W3w9PnjCuzSZMbEY+YOyGGZHYjOICzBmvGtDawIuGAOXEN/Ik9ljbZ16nL
pRiGQFviKYJryQUJjAV/Ol0fPRX+LWbzwxgNWS6wusIAHLLtNP9Y6lrT6voL1NOvY43EtNuflrd2
FkJPj9lZapP3Xy77h9eRPiT1DdjSvJZMn1XT+8uOH5xVq5iDr72yeEKoCWvEC+9+ro9bCLf1dslk
tEAfYF0tXPBqJNjpB7gEPd9Pkg7nPbKFMEFdBGuIyYABOT5KPNO8AWoE6Y8DTWf/7nzb0m7SkEHC
u8i92DCK9O2AC6lvxJl3QoZnND6aba3Bzh52LiBlPt3sv+05yWl9Pydy8volwCRhEan9546K5WBv
pOa8fM2yxQemSDgW/aFkMpPiDnudK5ddR+SNCGmk2RFNJSm7vLvCzeLMpKiw2jGuMZzQhkrqLHDo
yrZz+gvfonkxJcr1t2VA5/DNxYgjH+tjj2s69rvcU/MrLJrIE2hMMYuq/USFfrwDBp3AJPRrs7Zu
yEm1om3TYA2Ii3lQMsHdEXY027JT6y2dy5HBMJ7acqBUChdFlG0p98nHYOjCt5gtWNcH1GsZJlri
xVJcnRmqvyoO1mpaV7a1PIrici6XBDvEsXs4wnRytl6NBPbr5Ld2/qJcgqe2lNxwtCynZqR/7ExG
uQ1AO/Wq9CKwHVhjxzZmEjWmebAmK7P3qdGHMK9F2dbu8+KNaWk8R605z1/nYXaGW6MfGuORN0ag
3jzp+/J5Dca0QbbetlbWP0TzWpWHJKe6sV9blzCUTVS2jp3FgVx7MClWXYTNG5kpuv3Lo0IvONL1
WzMuq4lgwYshaTpax+wDdCM5qY3Sv4MOYNAAHn1hU2//nYWNM3CVZ8sJpXu7gh7gkV5hwaIhdU7c
ngaXgQguVZTkWXXTeGjS0l0xpgNqRmKi0jzfJzhDlfeYoA7tLn1aECl0bSxs0G/O4d7VKcdbR9si
Q8gSqeMjEIoZWX6YdIBZS8l+olGxHUWuvG/0Z32PRi1qB7KjJ4dli3WnBKsuAu8XpHD+Fy1a4DdE
d/ovjTzXCI6z9uiUwb6qTqN6Cl8KtAzWjI88iAl1QbV3OONTPHfU70WT2AROJ3U8Xio/aP1B8qQt
T4hE+gUx3SSC+yKBrV3RnHcMW+BIXqJw/OIXgAmiTXfK+gxQPGXlCzkCibES0lv1XClj6Ziyb5m1
uwwRrpNIYmqsvNMRVaBbijDZTQUTAej03NIiB6Ys/ZWW0ahMe2em2aIJFqIsZLglBdrwmm82cmMm
yrqoouhZpWHXxZKtN1eWblXOGyS2/Ex/CN+fJcum6yK9L3YzGvJsDDKLtMH9OWLUqYaSC9ceYfNn
RciZB0MqCJXn3dqw3jgMkaz5OXE61eyUcNkVAb94l/TaL4KcgE1mY+X69ljCzWzvX1Y1W5AwAKoV
1JIMBYbKvsAqGWK6QggSseOgM85KK55Q2QRdDHDDU6igW1d1CpAU+dYN18uAz3LIaDCQuQkuQX/l
nEBBsT75IWiIanMSyJ7ltb4EpzJenZC/qPj1pcHwxY/yig2x39pQ6noOiyws0uUkKRHA/qTglvF3
3gxR4omsZ2hgsUunmY8XAYYpc3d+epK1P6rkCkOfHNG7K791JxXoeY0bnQxRp66xY+bSeDpfauP0
4/++yKefo1JAyzqwBVrM2GpoF/2EsClyecgbZ+Gkz0T6FOxAbj6xAU9bACsncA+G+4FHjZ030ZGX
5AEvCTKiEgeF/yWqVctVwrlS8SP2KYuUMkcyAg0wF73oTWtPB5OfsPFnnEkr0NAwr53OKbNz9mhk
uDf+ZF0sKtS7c/N0a0+PB3IqbRWBtsm/2Hkn9h9aYB3Heo4awWB3lJy3nRlkzytqHzVccaYa3CxO
D9KqFjw7ZAE7+lMsrGccx0FnxtPVD5lWup3b8Pj8+EOL8tsNdsCnm7K4XG0vmMUh1UUkxOm5ahnT
p6zkU488HwPUqNYpQbdHe6pPXo4sdr/0J+Zba4/6O7pjqhmfVWPqFVC9evoyNcpPs+lZVaQR5vvm
SBbKOsdKnYuyXwKLXvDpWckLNCfB4XzJo2LU9p2z8JM3QMuzW4hch8CMVrf65jMrNxpiW9EZQ4PY
+ZTdTftFZ4cPFbkRl3AMdeXmpMUPCHxgOEPGlPxduSi/CPcYqtFKXjlRX83tBboAE+V8FblVPW6S
HsL5JYEgip/PBiwLJrp7A5wRZlb+e8qa8sxJ50l31PKru5EuPUUB6Bwc3cpozr/4p2zJBO02TwYd
ba1Dnh1YENUmlDj4QsgcR2H9bDRJ1F+C7Zbr/N2E/sF8c+YGnsvJxUCsHmhGwr1b8Wtxe9dxLhDF
czkOjqOxwV0bajFKjx4nQVuahQgen7UvZ/IvsO7pU5+jtOcSOWJeS86oTKfe2/mrqUHjg3T15bNm
oZ8a6lX6ET/VT8O+nPjXlrL1+Q6nXCz0gx0/30Ew4i/RDgHIj4gfbKINJYvFBzEpLGKutv5i6T3s
6CmgRuciC/IuHRKCgBP06+U5d2s9ld4StuVUDTt4cZQo6bez9a1JrNOyD3Bb7EPPaElEIDn6EQI4
BqZKx08W3nk9Sl0uM3s9LQSGX6FLBTZ4XmrxRQVR3rsGv8RZfkd+Rgzg1ZT09ODvIgfZOJ62oyMr
wLjtDw+kM9dLspuTAkLC3p+EV/VbShcWCdKwRkLS0VLHYkvOy1BLUGAME8C8909JaLWX6GsuyYbi
4TtdSaCJVKKd3IQldDWtHmLuh3JVRJRLFtNUFVbR6XyzlFX/qzEJHXl6TrRPRIP4b3+OT6ty1qus
rEFdTOLVR1HbWT9PWW3kqpP7vHftth+MfyaS2+dkxxsNyh4oB+rfBhIuK5AvVCSncvhqpl2RAsD0
FnrFjxMuTacDpJOPnf29T0JKEwdZgq6IYjQ6ffmyusoGTqN4O8AKGCyrReoVBF6EcZ6nvCa4AnJO
C41k3BBpjcCJsODjmZzuZScKCsTApRwtWU2KlHfgmeMZLameTVj968GbnxLtaRJzzZLC1n+Hd9Dg
J2gL6x9MHKoT9Y6du+5t5JWm21+gzhmSuxWJuNgVhMLpURnV+v+cH1nWlBwSz4P+X6cSvJ5OseXJ
eZGo2CwbEdK9ygJ8a5vJJMn41V3WhG74dJILpQZoCcr39In4zWVZBv93NXm+XZP+wx11S31uZU6n
8fV8IE+SWvDU8agYT6cdG5SCNSg3Bc5Z96E8TVjlqdCIglYXow1Sw/V3lD6U7G2d1l2LIrTz4dJB
49aB78NEF2+knZ7qtODMnTkGOHn9tdRxwJ2N2pD59CAX4FQYkg2aD57JIFkJGUTS1je1zrusGI37
0wWhDqwnvRKhKZ/r9ljVrzPbIWzkL4WvDxt6ajnMD65JYxUNjfVHWRm7EIvTUthPGdBcvnWQpjOj
YWqZZjvD1SOoIvOPqwCISX/3z3e2euP6Pww9Vx8e7RJ2/chD18vAfb+xRZ/XGhPmqafz1IiBVI8r
9gFECn5+qA8FdEYTsD4ygTxKVvzX19v6/0jbm8KyQwBiNf9+RswSi2zcicR1v5A6rp/uyM/0TVV5
wR1ukTlxy86T4+ff5X0JwTNNnh8dbhL6tMN5zu333yUZHZvybZE+RXTV/FeSB/SiDnZdgBIELcpf
r/OfB7SjiMKBTwYCxcXoQ0W1zKRpVbWZPHaQpPzXtOSNfxlgyNdlzePI/vwELV22+58bq8+Q2i35
MZYdApZ2PxYy56pw02ao/MfzjAHmThftFx81jbef3T4c94VIVvmgJmcptjWuQIY5An3gI/0KGvgv
VbmPWRBAO+nLRry8gshzKdF9KDRC4jOmACftY3UaVBPrOsb4rMqEeT0Px5xbkLnHMM3I4eXA0sLI
9BdBhNapNR47dvZ7SIetx6ucqWWJmeo7BjLjI7Hu4Gyyn4ynUz9LnKbZzy/rx9vIjXNNx/TomFgW
luWPt9HPusGejfHunJi5Mr/6r6L3GgXSLFTuzX9/PM/kRupfvu9/uGbBzGrEDk11d37tzWmGCs5s
mVlbqLp5+pfwqI/nR8nfCqksMnEzVP+YDmA5Uoke84LXjX4tsUjW0aZBWTEuzkTuz0/w/fxDfTai
/YQmEVEKnWL+/H4gQgCfc1KYywsiLmTpIYatA+f1HBLz3x6KWxfS9gpddvrBx6muTux6UTCNteCS
99XoUR3hObJJjvpbC/wsxfiP8UetkENFCGSOjfk/8uBMk75MkGf9QeI+yvqd7eEOZA1uurZq/+nx
bYd+3PYptdVoU4PotEitRsUOAYi3NRKcNG5LQeXnxnapPZj3deKh1LtYWBt47V0CVxFsQQxUu2eZ
0hFEhAKvsN2m22nLgD2AbDX9vt6G0qPUduPMVktoU3Tq55U+uXHOl6TBETHfYrccIRGyyPFzi5oI
4R7OBRsNok62lVEIZsPzAgUgin4hl6dlBSv0kJcFecIMgtNWo5xMpu4pq4k5iNka6mXANNqA87Qy
ln1CYyt+gCWWr4I7B84yH2CcZkByG6irAAIKQXFucNvUFqjFXkZNvvVFUKG2+3fJo+O1iUXktJA5
Pqp01rDGb+EG6Zc40SBUlthbgODbibDlkHXJrmK8wjCc5CnALkSL+YF6flVUzw7L3si589H3ueKy
8E1DFwP6UVJuPUOdo2nBZblFNVpTdqUCE9Bl2OCLCdsEJWGbTma96RzUQ/Z91EVIXHdp57te99Vb
CN1pv9Jv0B0t1oDYde7aoaeJ8DVHhu+mW0RIyAn2mewsq4hri0XnPwtbzz688vx5ghzpzcsQ3lE2
S8RDE0VFae+KpjdMdsJMHPMQI+Wil75rgAf64Rb34yqXjWlQmRiROYPQDWNsAsl0U0b9AHNPez1z
dtMRiS/xnGdmf3DNaph++mipF2J5cCY3ZPYFBDR9a6i8GGoTnlpu57moox+e+jdhzbyNJz0jPFmx
ij6usyh8693gglOd306PRnVcDSLQLdmyyQhFjNiMWJhqi5ksbQO+hl2W9mYqjTH6yiTehk/iiByr
cw+bU5am05N3hJIt+ZTgGx+di9x01sta08uoZLSPgfQJ6Iy87C44Ys46F+JZwkN9gXsXDBqjL/tZ
aDZaakJJw+4IMC3U7DQ2u5SU7Ma7DjVYrWQ4NpPwb8AEouR2s4y7axpyX2gqW9Hm6staVAOUjQ50
G8x+RLWlJrtlQj3ZliuupWtAftMMOA8IX4z2Jb0YWxVtM+SjD4GmxpWaH5f3XbKFx5sCc2lIF9Sc
ObTd9X45wuca4bl8dAicSENG9xMfeYlBJvsJ2FshCs2Sty4qqwPMUrhbSwT+JiNz/kmc0HdHDJ6h
iXiTZuNBasYtr3l5U2jnO9MezCuyt7J808IiuHEp0+3l0De/sfkkDxQPicHJBid6s2j1sJ+xhPVI
xjzIPqHpfRYMtMd+dCk4MBVs+2VWV06vgX+eZv8lJw5gPtrRcokCQf3qbU0NbI8EwTTXNMHR8cLf
4eDBGMQ5K6/qCDnC1gVP8DCT5cM+ibRurx+sLk6AN/8wi17cEAhoXve+pZ/QxNM91HScrmaWs7dQ
QcZLqt/GVV46mb0lj6R6s6ajDn4lUg7LIAhFeEfT705jFe3cWn/0fQFrER4B8sF17bVVqILGiGIK
urtYp3K+8pHQphvTEvkd5n0mYrZU8Tg5lXPlhmYlruTcyb0tlH3taQwkld4Xb1p+mSpJ7lyL4TP2
iuypoNMcyVkzJT1cLzuCK5o7kbny+6Lhk4VJexsSpSrRQJRxkKceBhzluD/oTBPChAni0FIoQJZe
Dw+z1ZQPPdlZZVwOQ/rcZUv3Tc7Eqmy6Wc1xYpGKAwnUrOi4kjVZMvDmbI1dbJ73kd1nVdxo+GYB
X2JDk6d+aTSaU4jReohoIlxiLAhjJc3kys0b90cf+vNNQb0fSB4FVw6aDJtEGR07UpXe+KHR5pvK
KqMf0mBRsw1ZnxWYDPru3p/8cs9E7/sxNOngYrBakqPaGm3HlMlnu23EAc+5dYAo6/+QTvJMElPx
vHb1Gh66I9C0q9PfCxfkkA2BUjuWgcvTIDFY4CDq6NiWhAGZGaRUPyrFoWMdam1SAgOeI8LVfxIu
53wlR6f9OWoIq+IB3xJ2ad+6CAsOxBXY227uhifWl9i6pma8MWRfvq4mKEqnshKUWZST77LFdHmX
wcXiRZmH1IO80r8IaMzEom8gx2qGLNouh+8/2leW2Th7sBP9d+py3X1EesqFpVG0tYbSAuXvdnOg
SbVFU+eI/02CTjXItukT+ZUIJPeXU2rOrd0t45271AwealpfLAcq7owT9jKfZgcbtgqbQ+LX7pbt
MQpLyh7R5aohu0mSyYdVg3fDWnrfuxUYLy/89ILBFtyuljGgYcLpVkWJd0OH23LioY6qbbgujcPz
Tr7VmhrtfUkJ/p5sGdHFKEPMvZyK7rsYFNxgWF7rjYxcdY1QCb+bUbdfU2eNyHJK63nnBGV4YdHz
i0dyVb+EmlGcKWm8GYmNBu1mOXGMl3pmrbsNFCXt8EYnEQbDzmxlCQytikRyQ35Pek+Vpboz3KV5
qcAl829SCr0QlIkqU3jxoSrPUYH80hNWfgWL134lZ1xNYCQm8xapj3rO7XHs8ElWjhtHMBev3aSV
4R6vRRNd1ZrsTB/XXTej5j2H0VoHm2IlL3ADo7G5aw36/deL0QVca9+cBnnTRSONHmuW1nTZuF39
xZld4yFoolyAapNZu4PvJh+LNB8h71Xtkl3D3G3zrSEbDxFiAgjvEMA8Xx+XsJEArvXSw9xGZ/Y1
mesTKOySPbms4B2xcom9WiXjLdUSENp4ONOvUwBCPAZv7N8g1wO3PR3R2wMb8eGFiLs1BM1tSKGt
ehszbZAVXRAkF1x52Mab4uvqLAn01WXuzEhd2Ue/QOjSETh0Rx9BNvaeeoqMtAQtaaeQvjfSSNIK
dq4bzU94yCN/Y2du9dDCJlgPExtNiPhBZ+NiiIq5wRJEHf82qJhOtwjk1m2r7Q+FNkKQW1he6XRk
7BHV2S0xnswT1GmOXorl6KwYBrcICW/yC7+yKbD3LeOBRLsuVtZiE0xgqSq7KTO8nZu6ocwbrwMY
lo1TLzR+AlWUF03ueu0upVF4W+aUSbfFnM8XOHGtcOuHZhZQEiukdVmmUtCOVF6wbMiJW776OHru
DC+ag7guEreHs186lOKo2b1YwpBvYwQv1ZFisQ/t0VOSjpmNwYQlnLab0JtHigaSIvMfF0BMAQsz
FS5Aj5lJB36gNY18zn8xCRELvMtEJTZe2llzhD8d20W2E0DF8LhYR8MLzdw6uSi0DyYdx9d1zdLn
NBOvaSS8YsM2oX6a0HbskhDfmMnLw2SS8CXtr2C9rha7upPaTjNmMopFJ1ZIm8g0xaauvfpJNpW/
ldJf8MHmLvOrduIM2pMTgOUCnYVPhw4jlh3raN9Zedm495F29QQIiOQ2P5p9cKYYqMe0B8iCO/Ig
jsagPgjSm167hVTXD+lOzemYXFI1xlBkaG8R2RHd1tZ+oxLGE7tQ09qBl2mvS+1LsrVDyRY0LVvt
WiqPBibbTsYfjQrUYZ1tyL1mwEt4a0Zj1+8EhvY79INwh4V2RkX9ZGKS0n4p1++xTkVWneAeQBCp
LoneS+fdou1WayLzt4S+d4dzFDuWZFDiw1xKecdbnpd/7pcVNGXWF+zMkkfeOvleEXQeKxhkL0We
Wq9U3uY9op3o0GpTWCCC4t7QRrFRW8ZMvGNVgRIsZeO2D4gQ+w4RFI+Z57Ttd0cbz9TRgwYwqQhj
DHvuVaJNatCNqXDn0DfZ7DpfCm1mG7Wtrcyc4LXUVrdSm95GOrdbTxvhHErGLxTfcccxp80CIxam
OT9JHNat2knHQ+j+cku9GV6OXjtP2+5a7J75rvJzGqEUk3HmAcLNSXY42vZoq2Dh6452Pudo7fON
vPBuK4HjjwhvzH92xXfYFFgfw7jkc2PKXzwTkF29y9pXdrAdTmZCSC7pVa0thoJdWxaXQjsPefHi
QoyMcBovDPys20EUxkXeefaz1g0Q5j6WakMaoPjiaWujggzO64Gd575VCWqoNvGcG1p38losiEo2
MmVJczNr22RpD3Me90c3Za6NlcPRY8mgZJ+mjt7L8ejDpCMHe7/AnEmRGg/0dPRtatnob/fo5gQp
Oly7R4+ncfR7EuZpeDujq9H8muvovRAYVX0PxDjHZe/0W1LNMJGqKbCe6K6FEaqgo830aDmdWFRd
MfuBNp67LCN68mhQRcWBWdXJJsuIVaKVeMvR0CqP5lYUKTxEeAEx70MQ3qejTyulLuPi5J/V29iR
LN4ux1nrHW22zdFyix0a+y27CvgWGx7eFmeuPPl0jZNr11dOAkrP6nLnR4Vs1Gji0SCeL9nTMAOg
dFtmrd9GuOwYmWKj1qzuFVzayfTImKR/FRIOg5rbXbbwa5O6vF7CxHbMuFdswMR9NVIdwh6HzDtS
e43bz7+laem26XZiqNBGwY0DVHUzzl3rD/uUtVpzqTJl1P/0XT+P3g7MDbGsOw8XWvmE2ZjeCxyO
Ih+arVxcwyxwvcG98V5cA7mUKlAy0wOA4C45/d812SLQXkVfNMs2EtnsffMk5uSnU7HWELrhMFRg
0Z4M20pmQTgEVh1oc8zj1C8Yh2vwlrqJOfsHdNUr462zYIR8V2LKDPiYANdWg51tUkw+rwim4+GF
dCCnC28GFpTznVlE5uLGMOhVB2+B7hZ3i1de0RY/nVCBUNx61QCi9tpRnB4McxCTdh8jenHq5AmW
scj9nY9QNXeuTKVIrEOHlA+scdg7pFCdBBmnNjK9dluiQrq1EXOxdBcRM+YS5SyiQveQD0FNdAtV
2JFKqjYoSlVN7i4FIJZXOzGhuImoHTRteLOy9At3iVGRSb0BMx0JtbHcLnJ3wbI67oG+X/0iQlU9
G6hrho2NIRuMjGLs7FCb1G9mU7LKQv2eyXLX+n2UbQlIaoJ5s4I4fMAwpJajyv4qytPx3kMde0Ed
OL9pzcSJS9tXt+TtLiDHnBqxFliygyOM6qmI5im47FjCBRunEaQ84I0kmkIO0CKHORRTgzlnLN8A
MSTlJoH1CACQ96jaDs66POKpnWYWCEa1YwXKDjEphEeoqu8OwFHrcP6Jd3dexMaCymE9hmVeetsp
b5pfkuhlcPEFrHSzWY2R3YgsrGzHckL2FyrzyvEtNWZdcWFFTVbCWmYpZvMESPe+VlaIOMfuIrIP
TJcMGXcxe/BjbfCdbDjX6uOArOSWDBM799ihBkt/V4e+qba26anhG9IHmXJzBCq7GE1HB0tfWTa6
Iopbdyk773rjdqzDb2cabvOG4LdgB4OmuoLHA6cY4TXmCrR1oka6YS+q34JQjmhJGUN2wLfAjQnm
1Ng4aOsuOlF1RawomP2ExSF5NpLoQRnkJapsFXvfEvP9ws3eulESRrsCbcVvA/ESxcNCpDcG03D/
yuZyyh6CopZ61eXY+QUrGP9Kkj2f/2SKJNnFGd3iERd7cotMMn1LpcWVD6d1Rq6WKCojK9T8jcjN
6TmcPXU/gY3kFLCx0R0O6vYw8UxjVii96NGifBhso6KdLi2KFvl2Qhvzr8lx8RF6Ze9eNG5RIE+U
3hOBMC0W7sb85sueHIoACAdRGysK/X5dNliOljs8lXa+tVU/YuqqGgTyUQ478TL1Jeq0vlmRgwKe
mPm6UaWlEeyGY9EEi40XP6LPajoYC7fp6ADjYuWTUIUZRIC80En7jkVBs/S3DlEWN6ltjeGWGBoR
7BFCiK/THAyojoeGs0QNELy6MsOFjMccyIKhV7x96IbNhjX1kkO3TCLkKGWXZ4SNhAXKK8ol96Ti
2qSU+UL4mMoR2G0ds853azfzb1IPOR2ykVpsR0f8M/VZs7OTnhiKwVu+B8wW4/U8NFJsq24MH3uP
UFAO53kdG4KcKlBtt7dOldjXIXj+4GdkJDr/ykqiawge8ACqvLyaoeXfo9UrYjRg9g9cMYrktj4A
Vpx7fQHcfHLzZaumpeg3lQyHZKcyYgaYf6VTXReWvXj7ARItHP1MzHdUrkqHYkBbLyQV1dZ3kCsp
/BCEGHctChMTfpO3sCmIbFwNHZDleldbRfa19GY5xbw3WdWxPt9mjgQ6xHXzv0zORBkaMktyFxLb
+K1DZZFuRlV9d/q6/SaHtt0AnaX2iKIyhkY28shX8ju8P/gjZT8bscHK41Yq7D09dZfXJlXGJUG6
Y7WVeRl8GdTQXg1eh9dDBuUNdYHgwkjM8IWKcR7wGKT+T2Gvzm52zf5xlAuu9L4d7LgYw0mv1swa
6Qwwvk3QE/XTO1njb1cd4wVjLJoPjWeP1SNu2XwrKW5tJY86TAzHUzuWL9Z1s7QZ2sDJ+pYly/wt
SgZrI3pwmimNGVhHVfIPsmJz63ru8Bz2U3ewXMJqWhTo30z+ibcxZi4ckv9veG7C25km/0GMA6Mu
VD8QKA/3QplLsgmH1rQYB+t9lBol5EbLrQ+8DyThZ2HvbAkbvKaKZtxMnS3/VVDs2MI4pQ+Op3jF
Pm+1L0ZYuU+ActyagHcuoxAw28jcnAgFdH4tiuq/3JWCepD8yQuqrMctPXBcTN/Y0ba1eJRu37re
F0CdHbP8v1mwp4RYZvWi7ug10HBsv7gn6N2kUfD21mnNecguTQX/Zr1EyL0Mz5CbJ+8XwRBteVG0
YT24ceJKczC24ei5k2TygivxSk+LflMRWblPFtnQWSvLxtBc8liWPgjRS+DnVDE3Po7mves2U/jq
w8BmUumgFcxwhAIvM+HXjg06hS0Q6TRF0OKisUKOzDIeVdWCF5pBg4zd9ZCCZqL9bXbGAvWVhiZC
vV0vpoVs+Q0EqhK1kEgTi+bGOXQUzs5qdg+jA7iPfE5YhFK+tCGxNAWJRV7Ivg/LUD4Xd8BCe9Vu
+4l4RsAQwlE9NO1yHa1lo2k9+RKTYMeSbLOKjJnhIsEmWUQxFWt9Jq6fmlF1gHc7Bt2/lJGuNnje
hHyiSueHBf58bQw9G2YIs2QP+/FsgiIe9593Aj9Y32j+YaCO8MrS5ESmh/DhfdexMdlzFLOIfpkF
LpJz19v2S4/2kwS4j9pzCscGLnkNK5oUAVlhRNrAh+ItPDjNHDwXx0bX59/rffeVrxXQp8euGtF/
RQWuPfj/qZDIvQVrUpoHb2UrtLcJDJ8WftRlpDOwjZZ22V+a8u/VJ/qI2Li5Gto7TMv3Y5ImRcNw
MPFL/K5PRxxPqhqHZAxa832QuQoR3GjOBMVkeUGz8nQr/s/QHP4D/PAHzuFEpTjDHo5cg6/t/+6H
/s1N0FSHPz/o/48P4aC3eYeHOH7Qg0ZTfPYB1Q8IFuoNgoQPASJwIlaMqEf0L0QxjLn0/L+p3/0/
7q5muY3jCL/K3mxXRRJ3QZDAxVUACFIUCYomKLri2wAYAWMuduH9oQKmUpVLHiLnnHzILcfc+CZ5
knyzixG3Z5cAiO0SZclll0DQPTM9PT39+81roLWibgatceZ7DFjgUHnqZVCM3X5n3Qpkhp6hITJa
qC6oxYJ9LBFdfwA2wEEprN17jXoVtAa28Bxi/icb6CtaOirHaq7dawDOo6HtTqilwtoBHg/BgOey
h96zr23ZZVCU50p9o43FoSIcz+XmUo3up+Lq2+3Xe1CNBwAyyHc+l7GvaOv1m521pL7pvt5ru7hH
0aSS/aHC7+69hjXSQsUzoF6yP9tLwRZs+qxFcYH4k0x/KhlneivXHht/wWjPMoGV2tC6AY3MMAPI
r2rAnZx4rkL05x/HRfydTLkVvjTKLhtp9b+vllgenIxl1mV++FbJSETj2TL7wmjoHMqnK2aRUAT8
RxfTPc6jhBL0efvXkQU2f5TGho7miT7PdameiHvhIMuqFoaWpgydYT5WwhptNeHTSFAmaDut7nxP
40hI39DJ5srBXMz1N0JUNyXXneu7MJpYLPAYWHCWfhIqMdPLWKDLQ+vO9lyOREAxq9B/Vp/u+7nF
A125V3eyP8HSigyZjAVthiM2FOlEOZ1IjBQKL/M5auIIwJmPux+HIfrSKVX98ntdRqxww/Scnf5c
RSX4MA3lVneQn2WcOF0R3BpSGVOaDEz5s5xLoiS8A4aDdxE6ELrvYscXwaQ45yaHXjsJQdYZpiPU
dkFxjslR3IesMBya6zQYOaexnj9R+e4ersHDNgOPOqPUGaQxkcgVdQax/OtVf9i/uukf/c3RwiMj
MMyW/0MPpdFN4HyhxF3DB+3vb2Rc1WX92YUpX+HUfXn+90UV0Gi26tsfADx8PIvUVskxDAvffhlj
pScCMSFCwKHzTyIpA/vwaWCCx/XtZgQNJCooQkMnU/zac6pLdgh7LXEuYdRF0sGZcwbqt1TCjzCk
81uAYaQNOI9PI0luZXL1wIhI+E5nLqGYyLYC9aq17mBDzWw3hIjUaCStO30PSHFoPDDsqrglc/ov
d4BRgl3bffj6jm/Hn2KnyUYz3PedYIo7zmymlv2NmhmsQSRtnf/S1TXx0DZFshrNqO7Z7cqAOlsa
erQ20RRPSE+UIaRZ0GAg25sJYo/su2aEihOz5YG8kot05KuxE350kpl0gGc2JRpyn0HvHiGCPIZx
iWE2j8cggT2A4kYh1b+bzYPNQogqMLx3DF2UC4je1+Y6rbXlHnzWux+12g0+84iMw2Au98RCOjcy
mkhCmcH1wWP3I+ACE4k/WHdfbMmZPuDjiYF8wDDZ/m+pSELoPd85ARyIJDrlgEGn9COVRJTsIcNR
7SczFS6ouj5kOJ3XOPYnYm55rS0Gc+VEjOghbDFs38nMugZaDFtWFgR3j+NkP/wnkc7ku9O7UEXk
1AFKyxzC3ZX3mQyWRHqB4V2f6rka2VaBC/On9q14LlGXMCOXC+AeGeiqkcUF3Uha9w4fwLGZinhs
BYo4rpGBWIZJQsWhyXCQB8IXn5RZur6dXI3rWp8TvkWU4RQPcJGOLV+MI/QxECm0r6KhbmAtcbBB
UxYBVcAuxzU3CO+1/oXTaKaZbZ5GGa67eRcKJr4hk1HluDIyqhYjdOaw7mxzNQzAnDgWqSGXzVpj
JtSlfvXwe4rydOKWI/PFQBieCQ2DZOj8dec7lMvxTPq+JBanpxFNa5PWrzg4nczgNNQ0n709hgtk
KAM5FSTNAhQKM8zu191QR1iEcy7DgBwUz2VQnsNwLnwq0h5HymmYWlkcj+Pmvw6pl+Y1GC7o4cO/
QgdPqzz8nkWxLqOHfwdjtaC8bjDwGvFpFVu8bjD4fdciuLcVNDDT60veh2npgGuo5LqnsAvkehUI
51jExCzy9hl0KdLJyrLpvSYDk/uIwyQqICYBEPLqc+OXkg+CskIGsmo+EqNPVIo5sojDTIeWz7fG
haktGSpyrmHMESWKbEd9yp3RUpK9Q516y23soSIS/T2AlsYjQJtGebk4bKMNGKmtIrGIhQfYhVIR
B43ChmPEojf8DikKeaFES/mm1hFpS8xWS94yttIJkAQfIyZHPciDdmn7n0nX1uwVTunzKOJVxpDe
Qq6GP6+3/Av9vlVlqiPL1dVjbYrUbsmaQAqlJmtzjVORnmmg1qKkG57H5Pf6JNA7+QBFyKiTBuw8
6uNa0D7lKonnjXGJuotpaI8CHJwm+lTxL0osXQ1bZu9s+vgoGkzhrRJNkBlhCeIB4O72PUCw7UPL
Ae8CSF4MA3WFr+Pa5afX8CiTi8S0RuxvNgHgA4w9huEGCKKgDRZ3Ozm2yIbjEZcW6tX3XOBpNQ+Q
brZEeAcmDsR0FsmRoaQdBI2Yp/9BvWAbuHyut8cxUM+kBZ0LiSxEVKpcwPNA6NQAFxseJAQm9Np4
SS4kL3dL5erJVPsV6wXp7UNulj/CLeSjyIsKXknrFMRsy6PaCSYh/LqilDF4uB2tg+lcXQbrtysB
15zOi5PlKPbrhjEYm7ldb2V0L9G9A8eAjLJOe2zJaUxeWFWgHAHjLkCscYDJdBsM0z2SwVxEpGyM
o77rNAIbaGUXR6StHyf21QZT9WklvOWe9e7leEZ5yxFpO1alCpvDdffulrM9FlEoq0rP1t5H2xJH
SfBYGpbq20j3fMDIxyusu0eVTtQItppVENpm2LkTdN8EsVyaKeoJ60cza09YRqhPpGQ5+ICqK8pd
jtBoLwoRLSCqAR5mfSa8TQPoHMIElyN2eTouKQe8IVV/vqeJ8OlsXQYuvJORJWB4Ma/+ZN+hCAFJ
Klpbm73+W1d2z0VyZ0kDRyDtXCWz1DZN8F5RfVYM/fBO3NpTZuDxuYJeT2SA8lZagORyBP/O07/I
OUoyoqlhgdY+7j6Dih/gNSbwhNBtMqi1QRgIOyHIcESQFE3oZDmCik+4KS5H7A+RiU+C6gqOqxnP
cltWD1BNzS7ufn1eIo6SWtkePJZan/AVEjKWs4HW0/p09YlG0R+RCTypx0A405oR0B4MLX3mPA6v
Y7iwWsLgBZtBdt+64Z2AQxdNDKVsuh4Hiz/JCb088HycGaXGfD+p5D4PDhhi+ZQZpO3Dre66I8Yl
4kRmmN3n/CFQiZw4ZyqYTkLqNpYDuM/3nW90USXkrgcT2Ew248na+MiW9jY0Mi4oOY2oQHN4NUMZ
2bkpjhI59LxIXck6sArMmy5H61weMh6IsZzYnp6L1AnDZXUWxuEd4XZbP4lbjhs/X1Ie/qHVf5Vr
hu5n9Di328gCtdDipN9pMKL0lNy/XGitKv5YN9BWXI1eMdqCiz/qawfTdCWv+YqzXyhrt/iy68rL
n0mbk5nA2sJ8iSfZLb25SXy2qbSOE+FcWckplvS17wyFfycQczTT1ArzkMEAOEFdsUQVCTEtyum0
55/dt2Ew0fmM4oTRbWc+PnVKN7P5AgyOxDQlM3bXdvpseXdcokh3Tslujn1Unbovc+CQqWlvlVYu
bN4fIWBfmeNtbhadl9sJmOLf5E58nKJuHS2/1DJhsFw7MIlHQv1KCTOE3zsRuqupn8TgdKARfOqL
iYxnRn1l9ioDIwZLofMFhCzHhGepvWkM0dYuOsRoHU6DYa5ofBqFE7pnHPG1YaScc3TwE4XO4b/A
3KBpLo7gF67LqXOm/zPsXBXFAU+hmY+735mnSFfiBRTKZLwHxkLZpspwLN6JBVUNLgdyxNkymi7v
bXWGOrL6bMjdrLPQaqFyGwwszitoKmgzCMYZwHBuZ2WWMJzrc0G7DuGp1eczHFkRlo5Ik4HLCByg
BdiSZQ7jHcHcibqj9fCufktS1kwCgrBY2meao9nwQi5oJbx7yLB1l7Dakaiq8ubxgl99dlwi5VES
ZI6c6CVgvtRigUgbcWbWVxFt6XIMEWMTC6gNs/7MsHAZpON6JpQdPPc0SmBdsbsWv+KRZpvTKMjl
IK3QlWLo5DYWx4xRsq7NwtKcOTTSh/uRrGAHR9bqRskEHinhB4eqe48qo/DOOU3Q8r9w3jh9dBaH
Sbo6mcXhXCBnMmzAasCzNBDxDFXibxzzV1U16OE+R7pruED3vr+s0jcocuSwfQZqMkHsti/ipMi0
HLjv6XMGLbJVOeiKa8MZnlaCNQ+uff5rjpNUHBSxANRQbgyCbg6vZLeKwAZFyv/f3/8Z34qlcE6i
JVpLMYO36I6eC7NrRB8i/AewZoYAz7UCYsErdN7SdtPscdI9BuMSrV634taIe/zmSIlwCX9JOT8B
AUPQUPZh89Dj6D48Cm8nIRh4LW7hRioaZsJD2qi3Zdi8M5EqILAXBcPdQ9TtUENu1lX8l+KVr16N
Udj1Ko5TQ09r6dUYDHs/hKddQZlBB52LRTKzzJqcNRsvrpcLLKGhP0cZMlHtnoYcXcX7cZYft5RC
a5XCfMUlbE4X5FoiG6u/SiSYCawLq3eidES8bQazHB0fCrHerMq0K6IROhOL8sEQAQf0T6p8GgDn
MMD0bBGxJzqSI9+moS8AuIpINSHN4SD38PwgLpoKFD4Oc6ZnSQdHn/9ROEdbH20H4jAeDN1qYBsO
7w2AcTYOHUdpC/I5E8C4pbT3qNxokz62p2xpjrwFBKsqnj2X4zJ+Bzm29s/lAPAciEg3fNrwBBzQ
R7rEINZd3cTqc9e2ymzJ40uU3yahziESK8TjAPHMEf/OVJLEmTa9kHeKahAOUz8f5Twd00iKx6L5
UKekJmKSTf86HKEvqyiPnsfhNsNXzPnTg1yGcZUy9DgaEHJG3ShUhwOIUZc5aCizXCuUQg0c4DBd
jTESz5wbFU1VpZIHOqnh5+6h5g/DtSMwXNhdFF1ayEQeRyocr0Lr6KJhQRZ+4DD9h4JaRd4hgzGO
wFHi9NEvhGKqlB5jjlaLXDphwiSzh999OV8WudLkKC7PFjAQGIFW3aGrmyOGmS8gvwWc74+zLowf
iotooCdvo8NSNJsfLeGqnxbg/42pTOznrb5fuWi55OnOW0JqB7N/jYvwUk3husXNbjPmqGRFBuZj
6N9WxJPwXJIHqNb2Ad6D2G+10Cq90Z2s2uEvU9SRd0V/g/seTXHPWYlTjiBcF0kbqz2Do26yG4l7
imTBgVajVQIJ9XPEy3qhH9pIiBxh4v4YvgStOONAnj6G4zOeaRhLCxORow/hWPi3T9aMMgTYTlIU
bJAIBGJf5lrZ3WgaItqKSD8RDZej/VAn3RA+Ide322Kwky9llJp1ZyHAzUp1c+z5Q5Tak/U4TsgN
KsLvgW5ONg6N+WYBT23cy10DVTAW3+ClkIO246UEMQ/J5nBYmF30nNrhQgYHZ6jVbVjpQHFUkvRC
7XV+fyZRoxxMf6jyPzm8waxgRT9SARNZK+KqcTg65HphaGwy4qU0N0bdN6uLY/WrMkdY6yCOKoVj
dAHpJ2UmK3SUrDNDjaNy+dRa7P8t4z2ruxBtbstSeRZHRfOKflZBpDdbhxk+Yyjp6rgJ2RSOiwEB
SJKxLuPv7BB6lOj4WklotobB+AhBAN/8jCwCQCZGKJ7S65tF6wxptBFca0Mpu+I4YAR7swh1CIjd
VzgqLgcAxYX85PSEX9Huw9EDdaEsvFeODqgbEaALgZoTHDGSC+DqUqocZ1Yz+BeJ2isKx4F2JCMs
u4vdpUrGiG1VXi5Af2IYQCyQTNNLqEAP50kS+zYKLsNxxCUVI3lbXTzG0a2Sh4veSh9JmT85nRhB
2Riou3mkWZ9YpMVQANFLgxmxUwDKVX9TrsNb2KZEUvHQMwddFJcZMllQiaMc9TpFC641WQbJ/Bnb
q/LI+3GaoFKITJwjV1gyMj2Okouerg3UWRtzaIvzbiLIeHgIFLAmeiL3UOTB0RS/as8dIvQrY7zb
FISR8z5FqRPsxUozDm9m7+OFZLwIjCgYcPE2vxfxgo5PBbJeXcenuBqtm1++V7IK1u/LrjI3gUiI
2kxgXYnHiQyRPSJnk6N29yqNrUJmjyO5fP3wX4AVL2XxSAK00Xx86p4uysuXjfpX4S+abcn2aiW+
2D0dTc0hpFhLf6rWvlXuYlMncSG3UQX8+O2tsgr+8Stb5YbNXunJsQ/368f/AwAA//8=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7.svg"/><Relationship Id="rId5" Type="http://schemas.microsoft.com/office/2014/relationships/chartEx" Target="../charts/chartEx1.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chart" Target="../charts/chart6.xml"/><Relationship Id="rId7" Type="http://schemas.openxmlformats.org/officeDocument/2006/relationships/chart" Target="../charts/chart9.xml"/><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chart" Target="../charts/chart5.xml"/><Relationship Id="rId16" Type="http://schemas.openxmlformats.org/officeDocument/2006/relationships/image" Target="../media/image6.png"/><Relationship Id="rId20" Type="http://schemas.openxmlformats.org/officeDocument/2006/relationships/chart" Target="../charts/chart14.xml"/><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chart" Target="../charts/chart13.xml"/><Relationship Id="rId5" Type="http://schemas.openxmlformats.org/officeDocument/2006/relationships/chart" Target="../charts/chart8.xml"/><Relationship Id="rId15" Type="http://schemas.openxmlformats.org/officeDocument/2006/relationships/image" Target="../media/image5.svg"/><Relationship Id="rId10" Type="http://schemas.openxmlformats.org/officeDocument/2006/relationships/chart" Target="../charts/chart12.xml"/><Relationship Id="rId19" Type="http://schemas.openxmlformats.org/officeDocument/2006/relationships/image" Target="../media/image9.svg"/><Relationship Id="rId4" Type="http://schemas.openxmlformats.org/officeDocument/2006/relationships/chart" Target="../charts/chart7.xml"/><Relationship Id="rId9" Type="http://schemas.openxmlformats.org/officeDocument/2006/relationships/chart" Target="../charts/chart11.xml"/><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791986</xdr:colOff>
      <xdr:row>554</xdr:row>
      <xdr:rowOff>13052</xdr:rowOff>
    </xdr:from>
    <xdr:to>
      <xdr:col>9</xdr:col>
      <xdr:colOff>178153</xdr:colOff>
      <xdr:row>570</xdr:row>
      <xdr:rowOff>75141</xdr:rowOff>
    </xdr:to>
    <xdr:graphicFrame macro="">
      <xdr:nvGraphicFramePr>
        <xdr:cNvPr id="2" name="Chart 1">
          <a:extLst>
            <a:ext uri="{FF2B5EF4-FFF2-40B4-BE49-F238E27FC236}">
              <a16:creationId xmlns:a16="http://schemas.microsoft.com/office/drawing/2014/main" id="{A91FB5C0-9EEF-4F96-88C4-C0570C4F0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0</xdr:row>
      <xdr:rowOff>152400</xdr:rowOff>
    </xdr:from>
    <xdr:to>
      <xdr:col>0</xdr:col>
      <xdr:colOff>1714500</xdr:colOff>
      <xdr:row>7</xdr:row>
      <xdr:rowOff>15558</xdr:rowOff>
    </xdr:to>
    <xdr:grpSp>
      <xdr:nvGrpSpPr>
        <xdr:cNvPr id="2" name="Group 1">
          <a:extLst>
            <a:ext uri="{FF2B5EF4-FFF2-40B4-BE49-F238E27FC236}">
              <a16:creationId xmlns:a16="http://schemas.microsoft.com/office/drawing/2014/main" id="{D20C2847-DDA3-496F-BBE1-1CCF05ADBC30}"/>
            </a:ext>
          </a:extLst>
        </xdr:cNvPr>
        <xdr:cNvGrpSpPr/>
      </xdr:nvGrpSpPr>
      <xdr:grpSpPr>
        <a:xfrm>
          <a:off x="285750" y="152400"/>
          <a:ext cx="1428750" cy="1369840"/>
          <a:chOff x="333375" y="342900"/>
          <a:chExt cx="1428750" cy="1291908"/>
        </a:xfrm>
      </xdr:grpSpPr>
      <xdr:sp macro="" textlink="">
        <xdr:nvSpPr>
          <xdr:cNvPr id="3" name="Flowchart: Connector 2">
            <a:extLst>
              <a:ext uri="{FF2B5EF4-FFF2-40B4-BE49-F238E27FC236}">
                <a16:creationId xmlns:a16="http://schemas.microsoft.com/office/drawing/2014/main" id="{9FDC7BB1-BD7F-9320-D701-19D85B101F30}"/>
              </a:ext>
            </a:extLst>
          </xdr:cNvPr>
          <xdr:cNvSpPr/>
        </xdr:nvSpPr>
        <xdr:spPr>
          <a:xfrm>
            <a:off x="333375" y="342900"/>
            <a:ext cx="1428750" cy="1291908"/>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pic>
        <xdr:nvPicPr>
          <xdr:cNvPr id="4" name="Picture 3">
            <a:extLst>
              <a:ext uri="{FF2B5EF4-FFF2-40B4-BE49-F238E27FC236}">
                <a16:creationId xmlns:a16="http://schemas.microsoft.com/office/drawing/2014/main" id="{6C202CC1-17B0-1B0A-991C-F1B1C41C0F6C}"/>
              </a:ext>
            </a:extLst>
          </xdr:cNvPr>
          <xdr:cNvPicPr>
            <a:picLocks noChangeAspect="1"/>
          </xdr:cNvPicPr>
        </xdr:nvPicPr>
        <xdr:blipFill>
          <a:blip xmlns:r="http://schemas.openxmlformats.org/officeDocument/2006/relationships" r:embed="rId1"/>
          <a:stretch>
            <a:fillRect/>
          </a:stretch>
        </xdr:blipFill>
        <xdr:spPr>
          <a:xfrm>
            <a:off x="561975" y="552450"/>
            <a:ext cx="938697" cy="806682"/>
          </a:xfrm>
          <a:prstGeom prst="rect">
            <a:avLst/>
          </a:prstGeom>
        </xdr:spPr>
      </xdr:pic>
    </xdr:grpSp>
    <xdr:clientData/>
  </xdr:twoCellAnchor>
  <xdr:twoCellAnchor>
    <xdr:from>
      <xdr:col>15</xdr:col>
      <xdr:colOff>420832</xdr:colOff>
      <xdr:row>2</xdr:row>
      <xdr:rowOff>44161</xdr:rowOff>
    </xdr:from>
    <xdr:to>
      <xdr:col>20</xdr:col>
      <xdr:colOff>458932</xdr:colOff>
      <xdr:row>6</xdr:row>
      <xdr:rowOff>101311</xdr:rowOff>
    </xdr:to>
    <xdr:sp macro="" textlink="PVTB!A3">
      <xdr:nvSpPr>
        <xdr:cNvPr id="5" name="Rectangle: Rounded Corners 4">
          <a:extLst>
            <a:ext uri="{FF2B5EF4-FFF2-40B4-BE49-F238E27FC236}">
              <a16:creationId xmlns:a16="http://schemas.microsoft.com/office/drawing/2014/main" id="{31294AA1-3DB3-498A-9579-3CA6BD30042B}"/>
            </a:ext>
          </a:extLst>
        </xdr:cNvPr>
        <xdr:cNvSpPr/>
      </xdr:nvSpPr>
      <xdr:spPr>
        <a:xfrm>
          <a:off x="10621241" y="390525"/>
          <a:ext cx="3068782" cy="1044286"/>
        </a:xfrm>
        <a:prstGeom prst="round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r>
            <a:rPr lang="id-ID" sz="2000" b="1" i="0" u="none" strike="noStrike">
              <a:solidFill>
                <a:srgbClr val="000000"/>
              </a:solidFill>
              <a:latin typeface="Aptos Narrow"/>
              <a:ea typeface="+mn-ea"/>
              <a:cs typeface="+mn-cs"/>
            </a:rPr>
            <a:t>REVENUE</a:t>
          </a:r>
        </a:p>
        <a:p>
          <a:pPr marL="0" indent="0" algn="ctr"/>
          <a:fld id="{929D91C1-2115-455A-86D8-E8C8993BAC0E}" type="TxLink">
            <a:rPr lang="en-US" sz="2000" b="1" i="0" u="none" strike="noStrike">
              <a:solidFill>
                <a:srgbClr val="000000"/>
              </a:solidFill>
              <a:latin typeface="Aptos Narrow"/>
              <a:ea typeface="+mn-ea"/>
              <a:cs typeface="+mn-cs"/>
            </a:rPr>
            <a:pPr marL="0" indent="0" algn="ctr"/>
            <a:t> $146,243,494 </a:t>
          </a:fld>
          <a:endParaRPr lang="en-ID" sz="2000" b="1" i="0" u="none" strike="noStrike">
            <a:solidFill>
              <a:srgbClr val="000000"/>
            </a:solidFill>
            <a:latin typeface="Aptos Narrow"/>
            <a:ea typeface="+mn-ea"/>
            <a:cs typeface="+mn-cs"/>
          </a:endParaRPr>
        </a:p>
      </xdr:txBody>
    </xdr:sp>
    <xdr:clientData/>
  </xdr:twoCellAnchor>
  <xdr:twoCellAnchor>
    <xdr:from>
      <xdr:col>33</xdr:col>
      <xdr:colOff>76200</xdr:colOff>
      <xdr:row>2</xdr:row>
      <xdr:rowOff>9525</xdr:rowOff>
    </xdr:from>
    <xdr:to>
      <xdr:col>38</xdr:col>
      <xdr:colOff>114300</xdr:colOff>
      <xdr:row>6</xdr:row>
      <xdr:rowOff>66675</xdr:rowOff>
    </xdr:to>
    <xdr:sp macro="" textlink="PVTB!D3">
      <xdr:nvSpPr>
        <xdr:cNvPr id="6" name="Rectangle: Rounded Corners 5">
          <a:extLst>
            <a:ext uri="{FF2B5EF4-FFF2-40B4-BE49-F238E27FC236}">
              <a16:creationId xmlns:a16="http://schemas.microsoft.com/office/drawing/2014/main" id="{B4D2D1A8-DCD5-4832-A8F1-C6BE717C3F49}"/>
            </a:ext>
          </a:extLst>
        </xdr:cNvPr>
        <xdr:cNvSpPr/>
      </xdr:nvSpPr>
      <xdr:spPr>
        <a:xfrm>
          <a:off x="21288375" y="352425"/>
          <a:ext cx="3086100" cy="1038225"/>
        </a:xfrm>
        <a:prstGeom prst="roundRect">
          <a:avLst/>
        </a:prstGeom>
        <a:ln/>
      </xdr:spPr>
      <xdr:style>
        <a:lnRef idx="2">
          <a:schemeClr val="accent4"/>
        </a:lnRef>
        <a:fillRef idx="1">
          <a:schemeClr val="lt1"/>
        </a:fillRef>
        <a:effectRef idx="0">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id-ID" sz="2000" b="1" i="0" u="none" strike="noStrike">
              <a:solidFill>
                <a:srgbClr val="000000"/>
              </a:solidFill>
              <a:latin typeface="Aptos Narrow"/>
              <a:ea typeface="+mn-ea"/>
              <a:cs typeface="+mn-cs"/>
            </a:rPr>
            <a:t>ORDER</a:t>
          </a:r>
        </a:p>
        <a:p>
          <a:pPr marL="0" indent="0" algn="ctr"/>
          <a:fld id="{73E2E13A-D0FE-4D45-A8D7-670D7178573C}" type="TxLink">
            <a:rPr lang="en-US" sz="2000" b="1" i="0" u="none" strike="noStrike">
              <a:solidFill>
                <a:srgbClr val="000000"/>
              </a:solidFill>
              <a:latin typeface="Aptos Narrow"/>
              <a:ea typeface="+mn-ea"/>
              <a:cs typeface="+mn-cs"/>
            </a:rPr>
            <a:pPr marL="0" indent="0" algn="ctr"/>
            <a:t>700</a:t>
          </a:fld>
          <a:endParaRPr lang="en-ID" sz="2000" b="1" i="0" u="none" strike="noStrike">
            <a:solidFill>
              <a:srgbClr val="000000"/>
            </a:solidFill>
            <a:latin typeface="Aptos Narrow"/>
            <a:ea typeface="+mn-ea"/>
            <a:cs typeface="+mn-cs"/>
          </a:endParaRPr>
        </a:p>
      </xdr:txBody>
    </xdr:sp>
    <xdr:clientData/>
  </xdr:twoCellAnchor>
  <xdr:twoCellAnchor>
    <xdr:from>
      <xdr:col>27</xdr:col>
      <xdr:colOff>209550</xdr:colOff>
      <xdr:row>2</xdr:row>
      <xdr:rowOff>9525</xdr:rowOff>
    </xdr:from>
    <xdr:to>
      <xdr:col>32</xdr:col>
      <xdr:colOff>247650</xdr:colOff>
      <xdr:row>6</xdr:row>
      <xdr:rowOff>66675</xdr:rowOff>
    </xdr:to>
    <xdr:sp macro="" textlink="PVTB!C3">
      <xdr:nvSpPr>
        <xdr:cNvPr id="7" name="Rectangle: Rounded Corners 6">
          <a:extLst>
            <a:ext uri="{FF2B5EF4-FFF2-40B4-BE49-F238E27FC236}">
              <a16:creationId xmlns:a16="http://schemas.microsoft.com/office/drawing/2014/main" id="{170DE732-9C4E-42D1-979B-2F51F513964C}"/>
            </a:ext>
          </a:extLst>
        </xdr:cNvPr>
        <xdr:cNvSpPr/>
      </xdr:nvSpPr>
      <xdr:spPr>
        <a:xfrm>
          <a:off x="17764125" y="352425"/>
          <a:ext cx="3086100" cy="1038225"/>
        </a:xfrm>
        <a:prstGeom prst="roundRect">
          <a:avLst/>
        </a:prstGeom>
        <a:ln/>
      </xdr:spPr>
      <xdr:style>
        <a:lnRef idx="2">
          <a:schemeClr val="accent4"/>
        </a:lnRef>
        <a:fillRef idx="1">
          <a:schemeClr val="lt1"/>
        </a:fillRef>
        <a:effectRef idx="0">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id-ID" sz="2000" b="1" i="0" u="none" strike="noStrike">
              <a:solidFill>
                <a:srgbClr val="000000"/>
              </a:solidFill>
              <a:latin typeface="Aptos Narrow"/>
              <a:ea typeface="+mn-ea"/>
              <a:cs typeface="+mn-cs"/>
            </a:rPr>
            <a:t>UNIT SOLDS</a:t>
          </a:r>
        </a:p>
        <a:p>
          <a:pPr marL="0" indent="0" algn="ctr"/>
          <a:fld id="{E4B71966-0B77-4D96-893C-367EFA6540FC}" type="TxLink">
            <a:rPr lang="en-US" sz="2000" b="1" i="0" u="none" strike="noStrike">
              <a:solidFill>
                <a:srgbClr val="000000"/>
              </a:solidFill>
              <a:latin typeface="Aptos Narrow"/>
              <a:ea typeface="+mn-ea"/>
              <a:cs typeface="+mn-cs"/>
            </a:rPr>
            <a:pPr marL="0" indent="0" algn="ctr"/>
            <a:t>1125788</a:t>
          </a:fld>
          <a:endParaRPr lang="en-ID" sz="2000" b="1" i="0" u="none" strike="noStrike">
            <a:solidFill>
              <a:srgbClr val="000000"/>
            </a:solidFill>
            <a:latin typeface="Aptos Narrow"/>
            <a:ea typeface="+mn-ea"/>
            <a:cs typeface="+mn-cs"/>
          </a:endParaRPr>
        </a:p>
      </xdr:txBody>
    </xdr:sp>
    <xdr:clientData/>
  </xdr:twoCellAnchor>
  <xdr:twoCellAnchor>
    <xdr:from>
      <xdr:col>21</xdr:col>
      <xdr:colOff>342900</xdr:colOff>
      <xdr:row>2</xdr:row>
      <xdr:rowOff>9525</xdr:rowOff>
    </xdr:from>
    <xdr:to>
      <xdr:col>26</xdr:col>
      <xdr:colOff>381000</xdr:colOff>
      <xdr:row>6</xdr:row>
      <xdr:rowOff>66675</xdr:rowOff>
    </xdr:to>
    <xdr:sp macro="" textlink="PVTB!B3">
      <xdr:nvSpPr>
        <xdr:cNvPr id="8" name="Rectangle: Rounded Corners 7">
          <a:extLst>
            <a:ext uri="{FF2B5EF4-FFF2-40B4-BE49-F238E27FC236}">
              <a16:creationId xmlns:a16="http://schemas.microsoft.com/office/drawing/2014/main" id="{67330CFB-A81B-4A6A-817E-F01C04FDAD24}"/>
            </a:ext>
          </a:extLst>
        </xdr:cNvPr>
        <xdr:cNvSpPr/>
      </xdr:nvSpPr>
      <xdr:spPr>
        <a:xfrm>
          <a:off x="14239875" y="352425"/>
          <a:ext cx="3086100" cy="1038225"/>
        </a:xfrm>
        <a:prstGeom prst="round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r>
            <a:rPr lang="id-ID" sz="2000" b="1" i="0" u="none" strike="noStrike">
              <a:solidFill>
                <a:srgbClr val="000000"/>
              </a:solidFill>
              <a:latin typeface="Aptos Narrow"/>
              <a:ea typeface="+mn-ea"/>
              <a:cs typeface="+mn-cs"/>
            </a:rPr>
            <a:t>GROSS PROFIT</a:t>
          </a:r>
          <a:fld id="{47FE09B2-073C-4C43-B669-4887A64697ED}" type="TxLink">
            <a:rPr lang="en-US" sz="2000" b="1" i="0" u="none" strike="noStrike">
              <a:solidFill>
                <a:srgbClr val="000000"/>
              </a:solidFill>
              <a:latin typeface="Aptos Narrow"/>
              <a:ea typeface="+mn-ea"/>
              <a:cs typeface="+mn-cs"/>
            </a:rPr>
            <a:pPr marL="0" indent="0" algn="ctr"/>
            <a:t> $48,901,720 </a:t>
          </a:fld>
          <a:endParaRPr lang="en-ID" sz="2000" b="1" i="0" u="none" strike="noStrike">
            <a:solidFill>
              <a:srgbClr val="000000"/>
            </a:solidFill>
            <a:latin typeface="Aptos Narrow"/>
            <a:ea typeface="+mn-ea"/>
            <a:cs typeface="+mn-cs"/>
          </a:endParaRPr>
        </a:p>
      </xdr:txBody>
    </xdr:sp>
    <xdr:clientData/>
  </xdr:twoCellAnchor>
  <xdr:twoCellAnchor editAs="oneCell">
    <xdr:from>
      <xdr:col>0</xdr:col>
      <xdr:colOff>154032</xdr:colOff>
      <xdr:row>9</xdr:row>
      <xdr:rowOff>54317</xdr:rowOff>
    </xdr:from>
    <xdr:to>
      <xdr:col>0</xdr:col>
      <xdr:colOff>1982237</xdr:colOff>
      <xdr:row>13</xdr:row>
      <xdr:rowOff>68677</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F5682BFC-FCEE-4671-AF1C-2850F76165B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4032" y="1870020"/>
              <a:ext cx="1828205" cy="6890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16433</xdr:colOff>
      <xdr:row>10</xdr:row>
      <xdr:rowOff>17319</xdr:rowOff>
    </xdr:from>
    <xdr:to>
      <xdr:col>17</xdr:col>
      <xdr:colOff>479713</xdr:colOff>
      <xdr:row>24</xdr:row>
      <xdr:rowOff>55418</xdr:rowOff>
    </xdr:to>
    <xdr:grpSp>
      <xdr:nvGrpSpPr>
        <xdr:cNvPr id="10" name="Group 9">
          <a:extLst>
            <a:ext uri="{FF2B5EF4-FFF2-40B4-BE49-F238E27FC236}">
              <a16:creationId xmlns:a16="http://schemas.microsoft.com/office/drawing/2014/main" id="{4483D903-6DDD-473D-8EA6-1C5EF99A92E0}"/>
            </a:ext>
          </a:extLst>
        </xdr:cNvPr>
        <xdr:cNvGrpSpPr/>
      </xdr:nvGrpSpPr>
      <xdr:grpSpPr>
        <a:xfrm>
          <a:off x="2804660" y="2043546"/>
          <a:ext cx="9087735" cy="2462645"/>
          <a:chOff x="2762520" y="2124076"/>
          <a:chExt cx="11123304" cy="3067049"/>
        </a:xfrm>
      </xdr:grpSpPr>
      <xdr:sp macro="" textlink="">
        <xdr:nvSpPr>
          <xdr:cNvPr id="11" name="Rectangle: Rounded Corners 10">
            <a:extLst>
              <a:ext uri="{FF2B5EF4-FFF2-40B4-BE49-F238E27FC236}">
                <a16:creationId xmlns:a16="http://schemas.microsoft.com/office/drawing/2014/main" id="{BFC08479-DA3D-1C99-539F-1095317D54F2}"/>
              </a:ext>
            </a:extLst>
          </xdr:cNvPr>
          <xdr:cNvSpPr/>
        </xdr:nvSpPr>
        <xdr:spPr>
          <a:xfrm>
            <a:off x="2762520" y="2124076"/>
            <a:ext cx="11123304" cy="3067049"/>
          </a:xfrm>
          <a:prstGeom prst="roundRect">
            <a:avLst>
              <a:gd name="adj" fmla="val 82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12" name="c-revenue">
            <a:extLst>
              <a:ext uri="{FF2B5EF4-FFF2-40B4-BE49-F238E27FC236}">
                <a16:creationId xmlns:a16="http://schemas.microsoft.com/office/drawing/2014/main" id="{18C9AF6F-7877-B0C9-1463-D02E3C4A57D3}"/>
              </a:ext>
            </a:extLst>
          </xdr:cNvPr>
          <xdr:cNvGraphicFramePr>
            <a:graphicFrameLocks/>
          </xdr:cNvGraphicFramePr>
        </xdr:nvGraphicFramePr>
        <xdr:xfrm>
          <a:off x="2949778" y="2317750"/>
          <a:ext cx="6792237" cy="256945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12FE82B8-CFF6-D50E-94DA-4789CB3DDF28}"/>
              </a:ext>
            </a:extLst>
          </xdr:cNvPr>
          <xdr:cNvGraphicFramePr>
            <a:graphicFrameLocks/>
          </xdr:cNvGraphicFramePr>
        </xdr:nvGraphicFramePr>
        <xdr:xfrm>
          <a:off x="10126376" y="2589955"/>
          <a:ext cx="3262023" cy="225784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185709</xdr:colOff>
      <xdr:row>25</xdr:row>
      <xdr:rowOff>145994</xdr:rowOff>
    </xdr:from>
    <xdr:to>
      <xdr:col>0</xdr:col>
      <xdr:colOff>2014509</xdr:colOff>
      <xdr:row>36</xdr:row>
      <xdr:rowOff>36139</xdr:rowOff>
    </xdr:to>
    <mc:AlternateContent xmlns:mc="http://schemas.openxmlformats.org/markup-compatibility/2006" xmlns:a14="http://schemas.microsoft.com/office/drawing/2010/main">
      <mc:Choice Requires="a14">
        <xdr:graphicFrame macro="">
          <xdr:nvGraphicFramePr>
            <xdr:cNvPr id="17" name="Country 3">
              <a:extLst>
                <a:ext uri="{FF2B5EF4-FFF2-40B4-BE49-F238E27FC236}">
                  <a16:creationId xmlns:a16="http://schemas.microsoft.com/office/drawing/2014/main" id="{95B30701-CA5A-4821-8506-7BA69308524C}"/>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85709" y="4660447"/>
              <a:ext cx="1828800" cy="17455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166532</xdr:colOff>
      <xdr:row>14</xdr:row>
      <xdr:rowOff>59546</xdr:rowOff>
    </xdr:from>
    <xdr:to>
      <xdr:col>0</xdr:col>
      <xdr:colOff>1995332</xdr:colOff>
      <xdr:row>24</xdr:row>
      <xdr:rowOff>127726</xdr:rowOff>
    </xdr:to>
    <mc:AlternateContent xmlns:mc="http://schemas.openxmlformats.org/markup-compatibility/2006" xmlns:a14="http://schemas.microsoft.com/office/drawing/2010/main">
      <mc:Choice Requires="a14">
        <xdr:graphicFrame macro="">
          <xdr:nvGraphicFramePr>
            <xdr:cNvPr id="18" name="Buyer Segment 1">
              <a:extLst>
                <a:ext uri="{FF2B5EF4-FFF2-40B4-BE49-F238E27FC236}">
                  <a16:creationId xmlns:a16="http://schemas.microsoft.com/office/drawing/2014/main" id="{03E9FE6D-AFCA-4030-9097-5C2DC7CA27E5}"/>
                </a:ext>
              </a:extLst>
            </xdr:cNvPr>
            <xdr:cNvGraphicFramePr/>
          </xdr:nvGraphicFramePr>
          <xdr:xfrm>
            <a:off x="0" y="0"/>
            <a:ext cx="0" cy="0"/>
          </xdr:xfrm>
          <a:graphic>
            <a:graphicData uri="http://schemas.microsoft.com/office/drawing/2010/slicer">
              <sle:slicer xmlns:sle="http://schemas.microsoft.com/office/drawing/2010/slicer" name="Buyer Segment 1"/>
            </a:graphicData>
          </a:graphic>
        </xdr:graphicFrame>
      </mc:Choice>
      <mc:Fallback xmlns="">
        <xdr:sp macro="" textlink="">
          <xdr:nvSpPr>
            <xdr:cNvPr id="0" name=""/>
            <xdr:cNvSpPr>
              <a:spLocks noTextEdit="1"/>
            </xdr:cNvSpPr>
          </xdr:nvSpPr>
          <xdr:spPr>
            <a:xfrm>
              <a:off x="166532" y="2718609"/>
              <a:ext cx="1828800" cy="17548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25027</xdr:colOff>
      <xdr:row>9</xdr:row>
      <xdr:rowOff>93518</xdr:rowOff>
    </xdr:from>
    <xdr:to>
      <xdr:col>34</xdr:col>
      <xdr:colOff>25976</xdr:colOff>
      <xdr:row>28</xdr:row>
      <xdr:rowOff>55417</xdr:rowOff>
    </xdr:to>
    <xdr:grpSp>
      <xdr:nvGrpSpPr>
        <xdr:cNvPr id="19" name="Group 18">
          <a:extLst>
            <a:ext uri="{FF2B5EF4-FFF2-40B4-BE49-F238E27FC236}">
              <a16:creationId xmlns:a16="http://schemas.microsoft.com/office/drawing/2014/main" id="{37C0BB9F-1E96-41C0-8E27-6C6714ED13AB}"/>
            </a:ext>
          </a:extLst>
        </xdr:cNvPr>
        <xdr:cNvGrpSpPr/>
      </xdr:nvGrpSpPr>
      <xdr:grpSpPr>
        <a:xfrm>
          <a:off x="12649982" y="1946563"/>
          <a:ext cx="9092994" cy="3252354"/>
          <a:chOff x="2789011" y="8792936"/>
          <a:chExt cx="11527064" cy="4078514"/>
        </a:xfrm>
      </xdr:grpSpPr>
      <xdr:grpSp>
        <xdr:nvGrpSpPr>
          <xdr:cNvPr id="20" name="Group 19">
            <a:extLst>
              <a:ext uri="{FF2B5EF4-FFF2-40B4-BE49-F238E27FC236}">
                <a16:creationId xmlns:a16="http://schemas.microsoft.com/office/drawing/2014/main" id="{CDD5E2AA-5F70-3965-5095-D380C49F83E1}"/>
              </a:ext>
            </a:extLst>
          </xdr:cNvPr>
          <xdr:cNvGrpSpPr/>
        </xdr:nvGrpSpPr>
        <xdr:grpSpPr>
          <a:xfrm>
            <a:off x="2789011" y="8792936"/>
            <a:ext cx="11527064" cy="4078514"/>
            <a:chOff x="2716654" y="8793270"/>
            <a:chExt cx="10352241" cy="2920809"/>
          </a:xfrm>
        </xdr:grpSpPr>
        <xdr:sp macro="" textlink="">
          <xdr:nvSpPr>
            <xdr:cNvPr id="22" name="Rectangle: Rounded Corners 21">
              <a:extLst>
                <a:ext uri="{FF2B5EF4-FFF2-40B4-BE49-F238E27FC236}">
                  <a16:creationId xmlns:a16="http://schemas.microsoft.com/office/drawing/2014/main" id="{CE9F4453-A168-77CD-BB37-879C4C5ADBEE}"/>
                </a:ext>
              </a:extLst>
            </xdr:cNvPr>
            <xdr:cNvSpPr/>
          </xdr:nvSpPr>
          <xdr:spPr>
            <a:xfrm>
              <a:off x="2716654" y="8793270"/>
              <a:ext cx="10352241" cy="2920809"/>
            </a:xfrm>
            <a:prstGeom prst="roundRect">
              <a:avLst>
                <a:gd name="adj" fmla="val 31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23" name="Chart 22">
              <a:extLst>
                <a:ext uri="{FF2B5EF4-FFF2-40B4-BE49-F238E27FC236}">
                  <a16:creationId xmlns:a16="http://schemas.microsoft.com/office/drawing/2014/main" id="{357450E8-374C-52F0-80E8-92325E3EF2FB}"/>
                </a:ext>
              </a:extLst>
            </xdr:cNvPr>
            <xdr:cNvGraphicFramePr>
              <a:graphicFrameLocks/>
            </xdr:cNvGraphicFramePr>
          </xdr:nvGraphicFramePr>
          <xdr:xfrm>
            <a:off x="2876597" y="8911486"/>
            <a:ext cx="5153761" cy="2653680"/>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D3D9124D-7F61-43AA-F0AF-203AF2D5D561}"/>
                  </a:ext>
                </a:extLst>
              </xdr:cNvPr>
              <xdr:cNvGraphicFramePr/>
            </xdr:nvGraphicFramePr>
            <xdr:xfrm>
              <a:off x="8813369" y="8975145"/>
              <a:ext cx="4167898" cy="3551036"/>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13369" y="8975145"/>
                <a:ext cx="4167898" cy="355103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absolute">
    <xdr:from>
      <xdr:col>0</xdr:col>
      <xdr:colOff>186068</xdr:colOff>
      <xdr:row>37</xdr:row>
      <xdr:rowOff>63409</xdr:rowOff>
    </xdr:from>
    <xdr:to>
      <xdr:col>0</xdr:col>
      <xdr:colOff>2008768</xdr:colOff>
      <xdr:row>44</xdr:row>
      <xdr:rowOff>161825</xdr:rowOff>
    </xdr:to>
    <mc:AlternateContent xmlns:mc="http://schemas.openxmlformats.org/markup-compatibility/2006" xmlns:sle15="http://schemas.microsoft.com/office/drawing/2012/slicer">
      <mc:Choice Requires="sle15">
        <xdr:graphicFrame macro="">
          <xdr:nvGraphicFramePr>
            <xdr:cNvPr id="24" name="Row Labels 1">
              <a:extLst>
                <a:ext uri="{FF2B5EF4-FFF2-40B4-BE49-F238E27FC236}">
                  <a16:creationId xmlns:a16="http://schemas.microsoft.com/office/drawing/2014/main" id="{2549326B-1C89-4F0C-B76C-878DEA68309C}"/>
                </a:ext>
              </a:extLst>
            </xdr:cNvPr>
            <xdr:cNvGraphicFramePr/>
          </xdr:nvGraphicFramePr>
          <xdr:xfrm>
            <a:off x="0" y="0"/>
            <a:ext cx="0" cy="0"/>
          </xdr:xfrm>
          <a:graphic>
            <a:graphicData uri="http://schemas.microsoft.com/office/drawing/2010/slicer">
              <sle:slicer xmlns:sle="http://schemas.microsoft.com/office/drawing/2010/slicer" name="Row Labels 1"/>
            </a:graphicData>
          </a:graphic>
        </xdr:graphicFrame>
      </mc:Choice>
      <mc:Fallback xmlns="">
        <xdr:sp macro="" textlink="">
          <xdr:nvSpPr>
            <xdr:cNvPr id="0" name=""/>
            <xdr:cNvSpPr>
              <a:spLocks noTextEdit="1"/>
            </xdr:cNvSpPr>
          </xdr:nvSpPr>
          <xdr:spPr>
            <a:xfrm>
              <a:off x="186068" y="6601925"/>
              <a:ext cx="1822700" cy="1279119"/>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163129</xdr:colOff>
      <xdr:row>46</xdr:row>
      <xdr:rowOff>46127</xdr:rowOff>
    </xdr:from>
    <xdr:to>
      <xdr:col>0</xdr:col>
      <xdr:colOff>2027002</xdr:colOff>
      <xdr:row>53</xdr:row>
      <xdr:rowOff>51957</xdr:rowOff>
    </xdr:to>
    <mc:AlternateContent xmlns:mc="http://schemas.openxmlformats.org/markup-compatibility/2006" xmlns:a14="http://schemas.microsoft.com/office/drawing/2010/main">
      <mc:Choice Requires="a14">
        <xdr:graphicFrame macro="">
          <xdr:nvGraphicFramePr>
            <xdr:cNvPr id="28" name="Product Name 1">
              <a:extLst>
                <a:ext uri="{FF2B5EF4-FFF2-40B4-BE49-F238E27FC236}">
                  <a16:creationId xmlns:a16="http://schemas.microsoft.com/office/drawing/2014/main" id="{1BFE4E90-68F8-4986-BFD9-65DA22CD544C}"/>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63129" y="8102690"/>
              <a:ext cx="1863873" cy="11865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520700</xdr:colOff>
      <xdr:row>3</xdr:row>
      <xdr:rowOff>50800</xdr:rowOff>
    </xdr:from>
    <xdr:to>
      <xdr:col>17</xdr:col>
      <xdr:colOff>3569</xdr:colOff>
      <xdr:row>5</xdr:row>
      <xdr:rowOff>50800</xdr:rowOff>
    </xdr:to>
    <xdr:pic>
      <xdr:nvPicPr>
        <xdr:cNvPr id="40" name="Graphic 39" descr="Coins with solid fill">
          <a:extLst>
            <a:ext uri="{FF2B5EF4-FFF2-40B4-BE49-F238E27FC236}">
              <a16:creationId xmlns:a16="http://schemas.microsoft.com/office/drawing/2014/main" id="{3391C189-B85D-4836-AA40-9EDA0D478A2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760075" y="565150"/>
          <a:ext cx="698500" cy="638175"/>
        </a:xfrm>
        <a:prstGeom prst="rect">
          <a:avLst/>
        </a:prstGeom>
      </xdr:spPr>
    </xdr:pic>
    <xdr:clientData/>
  </xdr:twoCellAnchor>
  <xdr:twoCellAnchor editAs="oneCell">
    <xdr:from>
      <xdr:col>21</xdr:col>
      <xdr:colOff>469900</xdr:colOff>
      <xdr:row>3</xdr:row>
      <xdr:rowOff>63500</xdr:rowOff>
    </xdr:from>
    <xdr:to>
      <xdr:col>22</xdr:col>
      <xdr:colOff>419100</xdr:colOff>
      <xdr:row>4</xdr:row>
      <xdr:rowOff>152400</xdr:rowOff>
    </xdr:to>
    <xdr:pic>
      <xdr:nvPicPr>
        <xdr:cNvPr id="41" name="Graphic 40" descr="Database with solid fill">
          <a:extLst>
            <a:ext uri="{FF2B5EF4-FFF2-40B4-BE49-F238E27FC236}">
              <a16:creationId xmlns:a16="http://schemas.microsoft.com/office/drawing/2014/main" id="{E253B525-2EFA-41DF-A17A-330202DF11F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366875" y="577850"/>
          <a:ext cx="558800" cy="527050"/>
        </a:xfrm>
        <a:prstGeom prst="rect">
          <a:avLst/>
        </a:prstGeom>
      </xdr:spPr>
    </xdr:pic>
    <xdr:clientData/>
  </xdr:twoCellAnchor>
  <xdr:twoCellAnchor editAs="oneCell">
    <xdr:from>
      <xdr:col>33</xdr:col>
      <xdr:colOff>342900</xdr:colOff>
      <xdr:row>3</xdr:row>
      <xdr:rowOff>63500</xdr:rowOff>
    </xdr:from>
    <xdr:to>
      <xdr:col>34</xdr:col>
      <xdr:colOff>406400</xdr:colOff>
      <xdr:row>5</xdr:row>
      <xdr:rowOff>63500</xdr:rowOff>
    </xdr:to>
    <xdr:pic>
      <xdr:nvPicPr>
        <xdr:cNvPr id="42" name="Graphic 41" descr="Business Growth with solid fill">
          <a:extLst>
            <a:ext uri="{FF2B5EF4-FFF2-40B4-BE49-F238E27FC236}">
              <a16:creationId xmlns:a16="http://schemas.microsoft.com/office/drawing/2014/main" id="{118ACE41-56A1-419C-A9EF-51C1C64812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555075" y="577850"/>
          <a:ext cx="673100" cy="638175"/>
        </a:xfrm>
        <a:prstGeom prst="rect">
          <a:avLst/>
        </a:prstGeom>
      </xdr:spPr>
    </xdr:pic>
    <xdr:clientData/>
  </xdr:twoCellAnchor>
  <xdr:twoCellAnchor editAs="oneCell">
    <xdr:from>
      <xdr:col>27</xdr:col>
      <xdr:colOff>381000</xdr:colOff>
      <xdr:row>3</xdr:row>
      <xdr:rowOff>79375</xdr:rowOff>
    </xdr:from>
    <xdr:to>
      <xdr:col>28</xdr:col>
      <xdr:colOff>377117</xdr:colOff>
      <xdr:row>5</xdr:row>
      <xdr:rowOff>959</xdr:rowOff>
    </xdr:to>
    <xdr:pic>
      <xdr:nvPicPr>
        <xdr:cNvPr id="43" name="Graphic 42" descr="Laptop with solid fill">
          <a:extLst>
            <a:ext uri="{FF2B5EF4-FFF2-40B4-BE49-F238E27FC236}">
              <a16:creationId xmlns:a16="http://schemas.microsoft.com/office/drawing/2014/main" id="{683BC062-766A-4530-901D-E7D28ED9F2B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7935575" y="593725"/>
          <a:ext cx="605717" cy="558800"/>
        </a:xfrm>
        <a:prstGeom prst="rect">
          <a:avLst/>
        </a:prstGeom>
      </xdr:spPr>
    </xdr:pic>
    <xdr:clientData/>
  </xdr:twoCellAnchor>
  <xdr:twoCellAnchor>
    <xdr:from>
      <xdr:col>44</xdr:col>
      <xdr:colOff>241300</xdr:colOff>
      <xdr:row>2</xdr:row>
      <xdr:rowOff>133350</xdr:rowOff>
    </xdr:from>
    <xdr:to>
      <xdr:col>49</xdr:col>
      <xdr:colOff>241300</xdr:colOff>
      <xdr:row>7</xdr:row>
      <xdr:rowOff>9525</xdr:rowOff>
    </xdr:to>
    <xdr:sp macro="" textlink="">
      <xdr:nvSpPr>
        <xdr:cNvPr id="44" name="Rectangle: Rounded Corners 43">
          <a:extLst>
            <a:ext uri="{FF2B5EF4-FFF2-40B4-BE49-F238E27FC236}">
              <a16:creationId xmlns:a16="http://schemas.microsoft.com/office/drawing/2014/main" id="{DC0D7019-E6E4-45C9-BD46-3442EFC6ADF0}"/>
            </a:ext>
          </a:extLst>
        </xdr:cNvPr>
        <xdr:cNvSpPr/>
      </xdr:nvSpPr>
      <xdr:spPr>
        <a:xfrm>
          <a:off x="28168600" y="476250"/>
          <a:ext cx="3048000" cy="103822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D" sz="1100"/>
        </a:p>
      </xdr:txBody>
    </xdr:sp>
    <xdr:clientData/>
  </xdr:twoCellAnchor>
  <xdr:twoCellAnchor editAs="oneCell">
    <xdr:from>
      <xdr:col>45</xdr:col>
      <xdr:colOff>571500</xdr:colOff>
      <xdr:row>3</xdr:row>
      <xdr:rowOff>257175</xdr:rowOff>
    </xdr:from>
    <xdr:to>
      <xdr:col>46</xdr:col>
      <xdr:colOff>587375</xdr:colOff>
      <xdr:row>6</xdr:row>
      <xdr:rowOff>22225</xdr:rowOff>
    </xdr:to>
    <xdr:pic>
      <xdr:nvPicPr>
        <xdr:cNvPr id="45" name="Graphic 44" descr="Bar chart with solid fill">
          <a:extLst>
            <a:ext uri="{FF2B5EF4-FFF2-40B4-BE49-F238E27FC236}">
              <a16:creationId xmlns:a16="http://schemas.microsoft.com/office/drawing/2014/main" id="{0905C03B-42BF-4E1F-91B2-562687C73CA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108400" y="771525"/>
          <a:ext cx="625475" cy="584200"/>
        </a:xfrm>
        <a:prstGeom prst="rect">
          <a:avLst/>
        </a:prstGeom>
      </xdr:spPr>
    </xdr:pic>
    <xdr:clientData/>
  </xdr:twoCellAnchor>
  <xdr:twoCellAnchor editAs="oneCell">
    <xdr:from>
      <xdr:col>45</xdr:col>
      <xdr:colOff>305954</xdr:colOff>
      <xdr:row>3</xdr:row>
      <xdr:rowOff>117601</xdr:rowOff>
    </xdr:from>
    <xdr:to>
      <xdr:col>46</xdr:col>
      <xdr:colOff>208025</xdr:colOff>
      <xdr:row>4</xdr:row>
      <xdr:rowOff>165722</xdr:rowOff>
    </xdr:to>
    <xdr:pic>
      <xdr:nvPicPr>
        <xdr:cNvPr id="46" name="Graphic 45" descr="Back with solid fill">
          <a:extLst>
            <a:ext uri="{FF2B5EF4-FFF2-40B4-BE49-F238E27FC236}">
              <a16:creationId xmlns:a16="http://schemas.microsoft.com/office/drawing/2014/main" id="{BD6958CB-9833-413E-8A08-80598059D31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20551957">
          <a:off x="28842854" y="631951"/>
          <a:ext cx="511671" cy="486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427914</xdr:colOff>
      <xdr:row>1</xdr:row>
      <xdr:rowOff>24452</xdr:rowOff>
    </xdr:from>
    <xdr:to>
      <xdr:col>0</xdr:col>
      <xdr:colOff>1856664</xdr:colOff>
      <xdr:row>7</xdr:row>
      <xdr:rowOff>58207</xdr:rowOff>
    </xdr:to>
    <xdr:grpSp>
      <xdr:nvGrpSpPr>
        <xdr:cNvPr id="10" name="Group 9">
          <a:extLst>
            <a:ext uri="{FF2B5EF4-FFF2-40B4-BE49-F238E27FC236}">
              <a16:creationId xmlns:a16="http://schemas.microsoft.com/office/drawing/2014/main" id="{A0DF363A-372B-4A59-8EE7-45045ECF72CD}"/>
            </a:ext>
          </a:extLst>
        </xdr:cNvPr>
        <xdr:cNvGrpSpPr/>
      </xdr:nvGrpSpPr>
      <xdr:grpSpPr>
        <a:xfrm>
          <a:off x="427914" y="192540"/>
          <a:ext cx="1428750" cy="1344843"/>
          <a:chOff x="333375" y="342900"/>
          <a:chExt cx="1428750" cy="1291908"/>
        </a:xfrm>
      </xdr:grpSpPr>
      <xdr:sp macro="" textlink="">
        <xdr:nvSpPr>
          <xdr:cNvPr id="11" name="Flowchart: Connector 10">
            <a:extLst>
              <a:ext uri="{FF2B5EF4-FFF2-40B4-BE49-F238E27FC236}">
                <a16:creationId xmlns:a16="http://schemas.microsoft.com/office/drawing/2014/main" id="{9F9D797C-38CC-B038-62D4-8730C8A745D7}"/>
              </a:ext>
            </a:extLst>
          </xdr:cNvPr>
          <xdr:cNvSpPr/>
        </xdr:nvSpPr>
        <xdr:spPr>
          <a:xfrm>
            <a:off x="333375" y="342900"/>
            <a:ext cx="1428750" cy="1291908"/>
          </a:xfrm>
          <a:prstGeom prst="flowChartConnector">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pic>
        <xdr:nvPicPr>
          <xdr:cNvPr id="12" name="Picture 11">
            <a:extLst>
              <a:ext uri="{FF2B5EF4-FFF2-40B4-BE49-F238E27FC236}">
                <a16:creationId xmlns:a16="http://schemas.microsoft.com/office/drawing/2014/main" id="{F778F29B-2BD7-9CFE-71A6-848589673BE4}"/>
              </a:ext>
            </a:extLst>
          </xdr:cNvPr>
          <xdr:cNvPicPr>
            <a:picLocks noChangeAspect="1"/>
          </xdr:cNvPicPr>
        </xdr:nvPicPr>
        <xdr:blipFill>
          <a:blip xmlns:r="http://schemas.openxmlformats.org/officeDocument/2006/relationships" r:embed="rId1"/>
          <a:stretch>
            <a:fillRect/>
          </a:stretch>
        </xdr:blipFill>
        <xdr:spPr>
          <a:xfrm>
            <a:off x="561975" y="552450"/>
            <a:ext cx="938697" cy="806682"/>
          </a:xfrm>
          <a:prstGeom prst="rect">
            <a:avLst/>
          </a:prstGeom>
        </xdr:spPr>
      </xdr:pic>
    </xdr:grpSp>
    <xdr:clientData/>
  </xdr:twoCellAnchor>
  <xdr:twoCellAnchor>
    <xdr:from>
      <xdr:col>33</xdr:col>
      <xdr:colOff>590750</xdr:colOff>
      <xdr:row>2</xdr:row>
      <xdr:rowOff>9525</xdr:rowOff>
    </xdr:from>
    <xdr:to>
      <xdr:col>39</xdr:col>
      <xdr:colOff>19693</xdr:colOff>
      <xdr:row>6</xdr:row>
      <xdr:rowOff>66675</xdr:rowOff>
    </xdr:to>
    <xdr:sp macro="" textlink="PVTB!D3">
      <xdr:nvSpPr>
        <xdr:cNvPr id="14" name="Rectangle: Rounded Corners 13">
          <a:extLst>
            <a:ext uri="{FF2B5EF4-FFF2-40B4-BE49-F238E27FC236}">
              <a16:creationId xmlns:a16="http://schemas.microsoft.com/office/drawing/2014/main" id="{A4323E4F-3A18-4FAE-A376-D2AABC804ED1}"/>
            </a:ext>
          </a:extLst>
        </xdr:cNvPr>
        <xdr:cNvSpPr/>
      </xdr:nvSpPr>
      <xdr:spPr>
        <a:xfrm>
          <a:off x="21917064" y="364694"/>
          <a:ext cx="3109790" cy="1041939"/>
        </a:xfrm>
        <a:prstGeom prst="roundRect">
          <a:avLst/>
        </a:prstGeom>
        <a:ln/>
      </xdr:spPr>
      <xdr:style>
        <a:lnRef idx="2">
          <a:schemeClr val="accent4"/>
        </a:lnRef>
        <a:fillRef idx="1">
          <a:schemeClr val="lt1"/>
        </a:fillRef>
        <a:effectRef idx="0">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id-ID" sz="2000" b="1" i="0" u="none" strike="noStrike">
              <a:solidFill>
                <a:srgbClr val="000000"/>
              </a:solidFill>
              <a:latin typeface="Aptos Narrow"/>
              <a:ea typeface="+mn-ea"/>
              <a:cs typeface="+mn-cs"/>
            </a:rPr>
            <a:t>ORDER</a:t>
          </a:r>
        </a:p>
        <a:p>
          <a:pPr marL="0" indent="0" algn="ctr"/>
          <a:fld id="{73E2E13A-D0FE-4D45-A8D7-670D7178573C}" type="TxLink">
            <a:rPr lang="en-US" sz="2000" b="1" i="0" u="none" strike="noStrike">
              <a:solidFill>
                <a:srgbClr val="000000"/>
              </a:solidFill>
              <a:latin typeface="Aptos Narrow"/>
              <a:ea typeface="+mn-ea"/>
              <a:cs typeface="+mn-cs"/>
            </a:rPr>
            <a:pPr marL="0" indent="0" algn="ctr"/>
            <a:t>700</a:t>
          </a:fld>
          <a:endParaRPr lang="en-ID" sz="2000" b="1" i="0" u="none" strike="noStrike">
            <a:solidFill>
              <a:srgbClr val="000000"/>
            </a:solidFill>
            <a:latin typeface="Aptos Narrow"/>
            <a:ea typeface="+mn-ea"/>
            <a:cs typeface="+mn-cs"/>
          </a:endParaRPr>
        </a:p>
      </xdr:txBody>
    </xdr:sp>
    <xdr:clientData/>
  </xdr:twoCellAnchor>
  <xdr:twoCellAnchor>
    <xdr:from>
      <xdr:col>27</xdr:col>
      <xdr:colOff>608082</xdr:colOff>
      <xdr:row>2</xdr:row>
      <xdr:rowOff>9525</xdr:rowOff>
    </xdr:from>
    <xdr:to>
      <xdr:col>33</xdr:col>
      <xdr:colOff>32707</xdr:colOff>
      <xdr:row>6</xdr:row>
      <xdr:rowOff>66675</xdr:rowOff>
    </xdr:to>
    <xdr:sp macro="" textlink="PVTB!C3">
      <xdr:nvSpPr>
        <xdr:cNvPr id="15" name="Rectangle: Rounded Corners 14">
          <a:extLst>
            <a:ext uri="{FF2B5EF4-FFF2-40B4-BE49-F238E27FC236}">
              <a16:creationId xmlns:a16="http://schemas.microsoft.com/office/drawing/2014/main" id="{F69565A2-55BD-4F21-9735-B46E0CF2135A}"/>
            </a:ext>
          </a:extLst>
        </xdr:cNvPr>
        <xdr:cNvSpPr/>
      </xdr:nvSpPr>
      <xdr:spPr>
        <a:xfrm>
          <a:off x="18253548" y="364694"/>
          <a:ext cx="3105473" cy="1041939"/>
        </a:xfrm>
        <a:prstGeom prst="roundRect">
          <a:avLst/>
        </a:prstGeom>
        <a:ln/>
      </xdr:spPr>
      <xdr:style>
        <a:lnRef idx="2">
          <a:schemeClr val="accent4"/>
        </a:lnRef>
        <a:fillRef idx="1">
          <a:schemeClr val="lt1"/>
        </a:fillRef>
        <a:effectRef idx="0">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id-ID" sz="2000" b="1" i="0" u="none" strike="noStrike">
              <a:solidFill>
                <a:srgbClr val="000000"/>
              </a:solidFill>
              <a:latin typeface="Aptos Narrow"/>
              <a:ea typeface="+mn-ea"/>
              <a:cs typeface="+mn-cs"/>
            </a:rPr>
            <a:t>UNIT SOLDS</a:t>
          </a:r>
        </a:p>
        <a:p>
          <a:pPr marL="0" indent="0" algn="ctr"/>
          <a:fld id="{E4B71966-0B77-4D96-893C-367EFA6540FC}" type="TxLink">
            <a:rPr lang="en-US" sz="2000" b="1" i="0" u="none" strike="noStrike">
              <a:solidFill>
                <a:srgbClr val="000000"/>
              </a:solidFill>
              <a:latin typeface="Aptos Narrow"/>
              <a:ea typeface="+mn-ea"/>
              <a:cs typeface="+mn-cs"/>
            </a:rPr>
            <a:pPr marL="0" indent="0" algn="ctr"/>
            <a:t>1125788</a:t>
          </a:fld>
          <a:endParaRPr lang="en-ID" sz="2000" b="1" i="0" u="none" strike="noStrike">
            <a:solidFill>
              <a:srgbClr val="000000"/>
            </a:solidFill>
            <a:latin typeface="Aptos Narrow"/>
            <a:ea typeface="+mn-ea"/>
            <a:cs typeface="+mn-cs"/>
          </a:endParaRPr>
        </a:p>
      </xdr:txBody>
    </xdr:sp>
    <xdr:clientData/>
  </xdr:twoCellAnchor>
  <xdr:twoCellAnchor editAs="oneCell">
    <xdr:from>
      <xdr:col>0</xdr:col>
      <xdr:colOff>154032</xdr:colOff>
      <xdr:row>9</xdr:row>
      <xdr:rowOff>54317</xdr:rowOff>
    </xdr:from>
    <xdr:to>
      <xdr:col>0</xdr:col>
      <xdr:colOff>1982237</xdr:colOff>
      <xdr:row>13</xdr:row>
      <xdr:rowOff>68677</xdr:rowOff>
    </xdr:to>
    <mc:AlternateContent xmlns:mc="http://schemas.openxmlformats.org/markup-compatibility/2006" xmlns:a14="http://schemas.microsoft.com/office/drawing/2010/main">
      <mc:Choice Requires="a14">
        <xdr:graphicFrame macro="">
          <xdr:nvGraphicFramePr>
            <xdr:cNvPr id="32" name="Year">
              <a:extLst>
                <a:ext uri="{FF2B5EF4-FFF2-40B4-BE49-F238E27FC236}">
                  <a16:creationId xmlns:a16="http://schemas.microsoft.com/office/drawing/2014/main" id="{D5747445-7717-40D8-AFDB-70828FE2E8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4032" y="1975192"/>
              <a:ext cx="1828205" cy="6493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51070</xdr:colOff>
      <xdr:row>9</xdr:row>
      <xdr:rowOff>1</xdr:rowOff>
    </xdr:from>
    <xdr:to>
      <xdr:col>17</xdr:col>
      <xdr:colOff>514350</xdr:colOff>
      <xdr:row>23</xdr:row>
      <xdr:rowOff>38100</xdr:rowOff>
    </xdr:to>
    <xdr:grpSp>
      <xdr:nvGrpSpPr>
        <xdr:cNvPr id="50" name="Group 49">
          <a:extLst>
            <a:ext uri="{FF2B5EF4-FFF2-40B4-BE49-F238E27FC236}">
              <a16:creationId xmlns:a16="http://schemas.microsoft.com/office/drawing/2014/main" id="{0088410F-3867-A65D-0A6F-468CB8449D77}"/>
            </a:ext>
          </a:extLst>
        </xdr:cNvPr>
        <xdr:cNvGrpSpPr/>
      </xdr:nvGrpSpPr>
      <xdr:grpSpPr>
        <a:xfrm>
          <a:off x="2830129" y="1815354"/>
          <a:ext cx="9069397" cy="2391334"/>
          <a:chOff x="2762520" y="2124076"/>
          <a:chExt cx="11123304" cy="3067049"/>
        </a:xfrm>
      </xdr:grpSpPr>
      <xdr:sp macro="" textlink="">
        <xdr:nvSpPr>
          <xdr:cNvPr id="17" name="Rectangle: Rounded Corners 16">
            <a:extLst>
              <a:ext uri="{FF2B5EF4-FFF2-40B4-BE49-F238E27FC236}">
                <a16:creationId xmlns:a16="http://schemas.microsoft.com/office/drawing/2014/main" id="{C599E26A-41BF-3988-BD99-8C477615BCAC}"/>
              </a:ext>
            </a:extLst>
          </xdr:cNvPr>
          <xdr:cNvSpPr/>
        </xdr:nvSpPr>
        <xdr:spPr>
          <a:xfrm>
            <a:off x="2762520" y="2124076"/>
            <a:ext cx="11123304" cy="3067049"/>
          </a:xfrm>
          <a:prstGeom prst="roundRect">
            <a:avLst>
              <a:gd name="adj" fmla="val 822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27" name="c-revenue">
            <a:extLst>
              <a:ext uri="{FF2B5EF4-FFF2-40B4-BE49-F238E27FC236}">
                <a16:creationId xmlns:a16="http://schemas.microsoft.com/office/drawing/2014/main" id="{F2840188-8290-42B6-92A8-292DDAB1EF9E}"/>
              </a:ext>
            </a:extLst>
          </xdr:cNvPr>
          <xdr:cNvGraphicFramePr>
            <a:graphicFrameLocks/>
          </xdr:cNvGraphicFramePr>
        </xdr:nvGraphicFramePr>
        <xdr:xfrm>
          <a:off x="2949778" y="2317750"/>
          <a:ext cx="6792237" cy="256945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FC7A9286-D002-4BBA-936B-BBE24560E67F}"/>
              </a:ext>
            </a:extLst>
          </xdr:cNvPr>
          <xdr:cNvGraphicFramePr>
            <a:graphicFrameLocks/>
          </xdr:cNvGraphicFramePr>
        </xdr:nvGraphicFramePr>
        <xdr:xfrm>
          <a:off x="10126376" y="2589955"/>
          <a:ext cx="3262023" cy="225784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18</xdr:col>
      <xdr:colOff>147891</xdr:colOff>
      <xdr:row>8</xdr:row>
      <xdr:rowOff>166688</xdr:rowOff>
    </xdr:from>
    <xdr:to>
      <xdr:col>29</xdr:col>
      <xdr:colOff>38100</xdr:colOff>
      <xdr:row>38</xdr:row>
      <xdr:rowOff>133350</xdr:rowOff>
    </xdr:to>
    <xdr:grpSp>
      <xdr:nvGrpSpPr>
        <xdr:cNvPr id="38" name="Group 37">
          <a:extLst>
            <a:ext uri="{FF2B5EF4-FFF2-40B4-BE49-F238E27FC236}">
              <a16:creationId xmlns:a16="http://schemas.microsoft.com/office/drawing/2014/main" id="{53026611-BF62-D69C-4EEE-2FEA0DF0490B}"/>
            </a:ext>
          </a:extLst>
        </xdr:cNvPr>
        <xdr:cNvGrpSpPr/>
      </xdr:nvGrpSpPr>
      <xdr:grpSpPr>
        <a:xfrm>
          <a:off x="12138185" y="1813953"/>
          <a:ext cx="6546503" cy="5009309"/>
          <a:chOff x="15154110" y="2150679"/>
          <a:chExt cx="6643907" cy="4823373"/>
        </a:xfrm>
      </xdr:grpSpPr>
      <xdr:sp macro="" textlink="">
        <xdr:nvSpPr>
          <xdr:cNvPr id="18" name="Rectangle: Rounded Corners 17">
            <a:extLst>
              <a:ext uri="{FF2B5EF4-FFF2-40B4-BE49-F238E27FC236}">
                <a16:creationId xmlns:a16="http://schemas.microsoft.com/office/drawing/2014/main" id="{1023346E-E1A8-4CA4-B420-6919AB281878}"/>
              </a:ext>
            </a:extLst>
          </xdr:cNvPr>
          <xdr:cNvSpPr/>
        </xdr:nvSpPr>
        <xdr:spPr>
          <a:xfrm>
            <a:off x="15154110" y="2150679"/>
            <a:ext cx="6643907" cy="4823373"/>
          </a:xfrm>
          <a:prstGeom prst="roundRect">
            <a:avLst>
              <a:gd name="adj" fmla="val 31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37" name="chart_revenue_grossprofit">
            <a:extLst>
              <a:ext uri="{FF2B5EF4-FFF2-40B4-BE49-F238E27FC236}">
                <a16:creationId xmlns:a16="http://schemas.microsoft.com/office/drawing/2014/main" id="{961E2B56-4694-4F30-B64A-FD0C6EDCE5A4}"/>
              </a:ext>
            </a:extLst>
          </xdr:cNvPr>
          <xdr:cNvGraphicFramePr>
            <a:graphicFrameLocks/>
          </xdr:cNvGraphicFramePr>
        </xdr:nvGraphicFramePr>
        <xdr:xfrm>
          <a:off x="15324301" y="2259176"/>
          <a:ext cx="6252492" cy="457612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185709</xdr:colOff>
      <xdr:row>25</xdr:row>
      <xdr:rowOff>145994</xdr:rowOff>
    </xdr:from>
    <xdr:to>
      <xdr:col>0</xdr:col>
      <xdr:colOff>2014509</xdr:colOff>
      <xdr:row>36</xdr:row>
      <xdr:rowOff>36139</xdr:rowOff>
    </xdr:to>
    <mc:AlternateContent xmlns:mc="http://schemas.openxmlformats.org/markup-compatibility/2006" xmlns:a14="http://schemas.microsoft.com/office/drawing/2010/main">
      <mc:Choice Requires="a14">
        <xdr:graphicFrame macro="">
          <xdr:nvGraphicFramePr>
            <xdr:cNvPr id="42" name="Country 2">
              <a:extLst>
                <a:ext uri="{FF2B5EF4-FFF2-40B4-BE49-F238E27FC236}">
                  <a16:creationId xmlns:a16="http://schemas.microsoft.com/office/drawing/2014/main" id="{3756B144-4690-48DB-9599-305A3EAF6B59}"/>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85709" y="4606869"/>
              <a:ext cx="1828800" cy="16363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166532</xdr:colOff>
      <xdr:row>14</xdr:row>
      <xdr:rowOff>59546</xdr:rowOff>
    </xdr:from>
    <xdr:to>
      <xdr:col>0</xdr:col>
      <xdr:colOff>1995332</xdr:colOff>
      <xdr:row>24</xdr:row>
      <xdr:rowOff>127726</xdr:rowOff>
    </xdr:to>
    <mc:AlternateContent xmlns:mc="http://schemas.openxmlformats.org/markup-compatibility/2006" xmlns:a14="http://schemas.microsoft.com/office/drawing/2010/main">
      <mc:Choice Requires="a14">
        <xdr:graphicFrame macro="">
          <xdr:nvGraphicFramePr>
            <xdr:cNvPr id="43" name="Buyer Segment">
              <a:extLst>
                <a:ext uri="{FF2B5EF4-FFF2-40B4-BE49-F238E27FC236}">
                  <a16:creationId xmlns:a16="http://schemas.microsoft.com/office/drawing/2014/main" id="{3CF45B1C-B13A-45A5-ADE4-17C2F46E02B8}"/>
                </a:ext>
              </a:extLst>
            </xdr:cNvPr>
            <xdr:cNvGraphicFramePr/>
          </xdr:nvGraphicFramePr>
          <xdr:xfrm>
            <a:off x="0" y="0"/>
            <a:ext cx="0" cy="0"/>
          </xdr:xfrm>
          <a:graphic>
            <a:graphicData uri="http://schemas.microsoft.com/office/drawing/2010/slicer">
              <sle:slicer xmlns:sle="http://schemas.microsoft.com/office/drawing/2010/slicer" name="Buyer Segment"/>
            </a:graphicData>
          </a:graphic>
        </xdr:graphicFrame>
      </mc:Choice>
      <mc:Fallback xmlns="">
        <xdr:sp macro="" textlink="">
          <xdr:nvSpPr>
            <xdr:cNvPr id="0" name=""/>
            <xdr:cNvSpPr>
              <a:spLocks noTextEdit="1"/>
            </xdr:cNvSpPr>
          </xdr:nvSpPr>
          <xdr:spPr>
            <a:xfrm>
              <a:off x="166532" y="2774171"/>
              <a:ext cx="1828800" cy="16556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83911</xdr:colOff>
      <xdr:row>41</xdr:row>
      <xdr:rowOff>0</xdr:rowOff>
    </xdr:from>
    <xdr:to>
      <xdr:col>17</xdr:col>
      <xdr:colOff>552450</xdr:colOff>
      <xdr:row>59</xdr:row>
      <xdr:rowOff>133350</xdr:rowOff>
    </xdr:to>
    <xdr:grpSp>
      <xdr:nvGrpSpPr>
        <xdr:cNvPr id="9" name="Group 8">
          <a:extLst>
            <a:ext uri="{FF2B5EF4-FFF2-40B4-BE49-F238E27FC236}">
              <a16:creationId xmlns:a16="http://schemas.microsoft.com/office/drawing/2014/main" id="{006BAB8C-7311-CE7A-8142-9E9842DAAE06}"/>
            </a:ext>
          </a:extLst>
        </xdr:cNvPr>
        <xdr:cNvGrpSpPr/>
      </xdr:nvGrpSpPr>
      <xdr:grpSpPr>
        <a:xfrm>
          <a:off x="2862970" y="7194176"/>
          <a:ext cx="9074656" cy="3158939"/>
          <a:chOff x="2789011" y="8792936"/>
          <a:chExt cx="11527064" cy="4078514"/>
        </a:xfrm>
      </xdr:grpSpPr>
      <xdr:grpSp>
        <xdr:nvGrpSpPr>
          <xdr:cNvPr id="41" name="Group 40">
            <a:extLst>
              <a:ext uri="{FF2B5EF4-FFF2-40B4-BE49-F238E27FC236}">
                <a16:creationId xmlns:a16="http://schemas.microsoft.com/office/drawing/2014/main" id="{F039D678-9810-377C-D4B5-5EA24B7483D4}"/>
              </a:ext>
            </a:extLst>
          </xdr:cNvPr>
          <xdr:cNvGrpSpPr/>
        </xdr:nvGrpSpPr>
        <xdr:grpSpPr>
          <a:xfrm>
            <a:off x="2789011" y="8792936"/>
            <a:ext cx="11527064" cy="4078514"/>
            <a:chOff x="2716654" y="8793270"/>
            <a:chExt cx="10352241" cy="2920809"/>
          </a:xfrm>
        </xdr:grpSpPr>
        <xdr:sp macro="" textlink="">
          <xdr:nvSpPr>
            <xdr:cNvPr id="22" name="Rectangle: Rounded Corners 21">
              <a:extLst>
                <a:ext uri="{FF2B5EF4-FFF2-40B4-BE49-F238E27FC236}">
                  <a16:creationId xmlns:a16="http://schemas.microsoft.com/office/drawing/2014/main" id="{9A1FD847-1FA7-43B1-B7E9-D0BB7D8E7CF9}"/>
                </a:ext>
              </a:extLst>
            </xdr:cNvPr>
            <xdr:cNvSpPr/>
          </xdr:nvSpPr>
          <xdr:spPr>
            <a:xfrm>
              <a:off x="2716654" y="8793270"/>
              <a:ext cx="10352241" cy="2920809"/>
            </a:xfrm>
            <a:prstGeom prst="roundRect">
              <a:avLst>
                <a:gd name="adj" fmla="val 31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40" name="Chart 39">
              <a:extLst>
                <a:ext uri="{FF2B5EF4-FFF2-40B4-BE49-F238E27FC236}">
                  <a16:creationId xmlns:a16="http://schemas.microsoft.com/office/drawing/2014/main" id="{F0699E0B-943C-49AF-9CA3-D6709D61155B}"/>
                </a:ext>
              </a:extLst>
            </xdr:cNvPr>
            <xdr:cNvGraphicFramePr>
              <a:graphicFrameLocks/>
            </xdr:cNvGraphicFramePr>
          </xdr:nvGraphicFramePr>
          <xdr:xfrm>
            <a:off x="2876597" y="8911486"/>
            <a:ext cx="5153761" cy="2653680"/>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46DEE3B7-8340-44B1-8598-6F8F99952CB8}"/>
                  </a:ext>
                </a:extLst>
              </xdr:cNvPr>
              <xdr:cNvGraphicFramePr/>
            </xdr:nvGraphicFramePr>
            <xdr:xfrm>
              <a:off x="8813369" y="8975145"/>
              <a:ext cx="4167898" cy="3551036"/>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13369" y="8975145"/>
                <a:ext cx="4167898" cy="3551036"/>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absolute">
    <xdr:from>
      <xdr:col>0</xdr:col>
      <xdr:colOff>186068</xdr:colOff>
      <xdr:row>37</xdr:row>
      <xdr:rowOff>63409</xdr:rowOff>
    </xdr:from>
    <xdr:to>
      <xdr:col>0</xdr:col>
      <xdr:colOff>2008768</xdr:colOff>
      <xdr:row>45</xdr:row>
      <xdr:rowOff>3075</xdr:rowOff>
    </xdr:to>
    <mc:AlternateContent xmlns:mc="http://schemas.openxmlformats.org/markup-compatibility/2006" xmlns:sle15="http://schemas.microsoft.com/office/drawing/2012/slicer">
      <mc:Choice Requires="sle15">
        <xdr:graphicFrame macro="">
          <xdr:nvGraphicFramePr>
            <xdr:cNvPr id="45" name="Row Labels">
              <a:extLst>
                <a:ext uri="{FF2B5EF4-FFF2-40B4-BE49-F238E27FC236}">
                  <a16:creationId xmlns:a16="http://schemas.microsoft.com/office/drawing/2014/main" id="{ADBA9531-0C4A-41FA-A7A2-C467F740F448}"/>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mlns="">
        <xdr:sp macro="" textlink="">
          <xdr:nvSpPr>
            <xdr:cNvPr id="0" name=""/>
            <xdr:cNvSpPr>
              <a:spLocks noTextEdit="1"/>
            </xdr:cNvSpPr>
          </xdr:nvSpPr>
          <xdr:spPr>
            <a:xfrm>
              <a:off x="186068" y="6711859"/>
              <a:ext cx="1822700" cy="1298566"/>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130906</xdr:colOff>
      <xdr:row>40</xdr:row>
      <xdr:rowOff>152400</xdr:rowOff>
    </xdr:from>
    <xdr:to>
      <xdr:col>30</xdr:col>
      <xdr:colOff>190500</xdr:colOff>
      <xdr:row>59</xdr:row>
      <xdr:rowOff>127000</xdr:rowOff>
    </xdr:to>
    <xdr:grpSp>
      <xdr:nvGrpSpPr>
        <xdr:cNvPr id="48" name="Group 47">
          <a:extLst>
            <a:ext uri="{FF2B5EF4-FFF2-40B4-BE49-F238E27FC236}">
              <a16:creationId xmlns:a16="http://schemas.microsoft.com/office/drawing/2014/main" id="{36554F85-37C2-7D92-4A7F-8D214632FCB5}"/>
            </a:ext>
          </a:extLst>
        </xdr:cNvPr>
        <xdr:cNvGrpSpPr/>
      </xdr:nvGrpSpPr>
      <xdr:grpSpPr>
        <a:xfrm>
          <a:off x="12121200" y="7178488"/>
          <a:ext cx="7321006" cy="3168277"/>
          <a:chOff x="13763624" y="7000875"/>
          <a:chExt cx="4746625" cy="3190875"/>
        </a:xfrm>
      </xdr:grpSpPr>
      <xdr:sp macro="" textlink="">
        <xdr:nvSpPr>
          <xdr:cNvPr id="23" name="Rectangle: Rounded Corners 22">
            <a:extLst>
              <a:ext uri="{FF2B5EF4-FFF2-40B4-BE49-F238E27FC236}">
                <a16:creationId xmlns:a16="http://schemas.microsoft.com/office/drawing/2014/main" id="{9A05D56E-6ABE-44BE-BDCA-7B5B9F10C06B}"/>
              </a:ext>
            </a:extLst>
          </xdr:cNvPr>
          <xdr:cNvSpPr/>
        </xdr:nvSpPr>
        <xdr:spPr>
          <a:xfrm>
            <a:off x="13763624" y="7000875"/>
            <a:ext cx="4746625" cy="3190875"/>
          </a:xfrm>
          <a:prstGeom prst="roundRect">
            <a:avLst>
              <a:gd name="adj" fmla="val 31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46" name="c-revenue-product">
            <a:extLst>
              <a:ext uri="{FF2B5EF4-FFF2-40B4-BE49-F238E27FC236}">
                <a16:creationId xmlns:a16="http://schemas.microsoft.com/office/drawing/2014/main" id="{4B9B60A3-4E61-45AB-B2B5-6AEF4E57F032}"/>
              </a:ext>
            </a:extLst>
          </xdr:cNvPr>
          <xdr:cNvGraphicFramePr>
            <a:graphicFrameLocks/>
          </xdr:cNvGraphicFramePr>
        </xdr:nvGraphicFramePr>
        <xdr:xfrm>
          <a:off x="13842999" y="7207250"/>
          <a:ext cx="4523475" cy="278389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163129</xdr:colOff>
      <xdr:row>46</xdr:row>
      <xdr:rowOff>46127</xdr:rowOff>
    </xdr:from>
    <xdr:to>
      <xdr:col>0</xdr:col>
      <xdr:colOff>2027002</xdr:colOff>
      <xdr:row>53</xdr:row>
      <xdr:rowOff>51957</xdr:rowOff>
    </xdr:to>
    <mc:AlternateContent xmlns:mc="http://schemas.openxmlformats.org/markup-compatibility/2006" xmlns:a14="http://schemas.microsoft.com/office/drawing/2010/main">
      <mc:Choice Requires="a14">
        <xdr:graphicFrame macro="">
          <xdr:nvGraphicFramePr>
            <xdr:cNvPr id="51" name="Product Name">
              <a:extLst>
                <a:ext uri="{FF2B5EF4-FFF2-40B4-BE49-F238E27FC236}">
                  <a16:creationId xmlns:a16="http://schemas.microsoft.com/office/drawing/2014/main" id="{D0087900-B1A9-403F-B04D-728D5D0C51AF}"/>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63129" y="7840752"/>
              <a:ext cx="1863873" cy="11170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361950</xdr:colOff>
      <xdr:row>40</xdr:row>
      <xdr:rowOff>133350</xdr:rowOff>
    </xdr:from>
    <xdr:to>
      <xdr:col>39</xdr:col>
      <xdr:colOff>142728</xdr:colOff>
      <xdr:row>59</xdr:row>
      <xdr:rowOff>127000</xdr:rowOff>
    </xdr:to>
    <xdr:grpSp>
      <xdr:nvGrpSpPr>
        <xdr:cNvPr id="63" name="Group 62">
          <a:extLst>
            <a:ext uri="{FF2B5EF4-FFF2-40B4-BE49-F238E27FC236}">
              <a16:creationId xmlns:a16="http://schemas.microsoft.com/office/drawing/2014/main" id="{9A2BB32E-272E-9761-AA8B-6CB5B334C9AE}"/>
            </a:ext>
          </a:extLst>
        </xdr:cNvPr>
        <xdr:cNvGrpSpPr/>
      </xdr:nvGrpSpPr>
      <xdr:grpSpPr>
        <a:xfrm>
          <a:off x="19613656" y="7159438"/>
          <a:ext cx="5226837" cy="3187327"/>
          <a:chOff x="2703852" y="12000478"/>
          <a:chExt cx="4823544" cy="3094001"/>
        </a:xfrm>
      </xdr:grpSpPr>
      <xdr:sp macro="" textlink="">
        <xdr:nvSpPr>
          <xdr:cNvPr id="59" name="Rectangle: Rounded Corners 58">
            <a:extLst>
              <a:ext uri="{FF2B5EF4-FFF2-40B4-BE49-F238E27FC236}">
                <a16:creationId xmlns:a16="http://schemas.microsoft.com/office/drawing/2014/main" id="{F9BE1EB3-6540-4816-B913-69DE52672514}"/>
              </a:ext>
            </a:extLst>
          </xdr:cNvPr>
          <xdr:cNvSpPr/>
        </xdr:nvSpPr>
        <xdr:spPr>
          <a:xfrm>
            <a:off x="2703852" y="12000478"/>
            <a:ext cx="4823544" cy="3094001"/>
          </a:xfrm>
          <a:prstGeom prst="roundRect">
            <a:avLst>
              <a:gd name="adj" fmla="val 57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62" name="qty-buyer">
            <a:extLst>
              <a:ext uri="{FF2B5EF4-FFF2-40B4-BE49-F238E27FC236}">
                <a16:creationId xmlns:a16="http://schemas.microsoft.com/office/drawing/2014/main" id="{307BDDEC-9918-4C77-A008-D88F67B7D664}"/>
              </a:ext>
            </a:extLst>
          </xdr:cNvPr>
          <xdr:cNvGraphicFramePr>
            <a:graphicFrameLocks/>
          </xdr:cNvGraphicFramePr>
        </xdr:nvGraphicFramePr>
        <xdr:xfrm>
          <a:off x="2870731" y="12254278"/>
          <a:ext cx="4472273" cy="2565767"/>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xdr:col>
      <xdr:colOff>50642</xdr:colOff>
      <xdr:row>24</xdr:row>
      <xdr:rowOff>66758</xdr:rowOff>
    </xdr:from>
    <xdr:to>
      <xdr:col>17</xdr:col>
      <xdr:colOff>495300</xdr:colOff>
      <xdr:row>39</xdr:row>
      <xdr:rowOff>19050</xdr:rowOff>
    </xdr:to>
    <xdr:grpSp>
      <xdr:nvGrpSpPr>
        <xdr:cNvPr id="8" name="Group 7">
          <a:extLst>
            <a:ext uri="{FF2B5EF4-FFF2-40B4-BE49-F238E27FC236}">
              <a16:creationId xmlns:a16="http://schemas.microsoft.com/office/drawing/2014/main" id="{D4B88A43-1274-910B-6044-A71DD2D98E0E}"/>
            </a:ext>
          </a:extLst>
        </xdr:cNvPr>
        <xdr:cNvGrpSpPr/>
      </xdr:nvGrpSpPr>
      <xdr:grpSpPr>
        <a:xfrm>
          <a:off x="2829701" y="4403434"/>
          <a:ext cx="9050775" cy="2473616"/>
          <a:chOff x="2774792" y="5419808"/>
          <a:chExt cx="11900805" cy="2924783"/>
        </a:xfrm>
      </xdr:grpSpPr>
      <xdr:grpSp>
        <xdr:nvGrpSpPr>
          <xdr:cNvPr id="36" name="Group 35">
            <a:extLst>
              <a:ext uri="{FF2B5EF4-FFF2-40B4-BE49-F238E27FC236}">
                <a16:creationId xmlns:a16="http://schemas.microsoft.com/office/drawing/2014/main" id="{B1F9F345-2F62-390D-6E2C-6BD035E040DA}"/>
              </a:ext>
            </a:extLst>
          </xdr:cNvPr>
          <xdr:cNvGrpSpPr/>
        </xdr:nvGrpSpPr>
        <xdr:grpSpPr>
          <a:xfrm>
            <a:off x="2774792" y="5419808"/>
            <a:ext cx="11900805" cy="2924783"/>
            <a:chOff x="15204265" y="2161443"/>
            <a:chExt cx="11931661" cy="3011365"/>
          </a:xfrm>
        </xdr:grpSpPr>
        <xdr:sp macro="" textlink="">
          <xdr:nvSpPr>
            <xdr:cNvPr id="20" name="Rectangle: Rounded Corners 19">
              <a:extLst>
                <a:ext uri="{FF2B5EF4-FFF2-40B4-BE49-F238E27FC236}">
                  <a16:creationId xmlns:a16="http://schemas.microsoft.com/office/drawing/2014/main" id="{023ACFFF-7245-41B2-9593-B28921A8DAD8}"/>
                </a:ext>
              </a:extLst>
            </xdr:cNvPr>
            <xdr:cNvSpPr/>
          </xdr:nvSpPr>
          <xdr:spPr>
            <a:xfrm>
              <a:off x="15204265" y="2161443"/>
              <a:ext cx="11931661" cy="3011365"/>
            </a:xfrm>
            <a:prstGeom prst="roundRect">
              <a:avLst>
                <a:gd name="adj" fmla="val 96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35" name="Chart 34">
              <a:extLst>
                <a:ext uri="{FF2B5EF4-FFF2-40B4-BE49-F238E27FC236}">
                  <a16:creationId xmlns:a16="http://schemas.microsoft.com/office/drawing/2014/main" id="{B4CF52AD-D6D0-4F3C-8279-E294F39CDC03}"/>
                </a:ext>
              </a:extLst>
            </xdr:cNvPr>
            <xdr:cNvGraphicFramePr>
              <a:graphicFrameLocks/>
            </xdr:cNvGraphicFramePr>
          </xdr:nvGraphicFramePr>
          <xdr:xfrm>
            <a:off x="15471632" y="2267260"/>
            <a:ext cx="6999802" cy="2883054"/>
          </xdr:xfrm>
          <a:graphic>
            <a:graphicData uri="http://schemas.openxmlformats.org/drawingml/2006/chart">
              <c:chart xmlns:c="http://schemas.openxmlformats.org/drawingml/2006/chart" xmlns:r="http://schemas.openxmlformats.org/officeDocument/2006/relationships" r:id="rId9"/>
            </a:graphicData>
          </a:graphic>
        </xdr:graphicFrame>
      </xdr:grpSp>
      <xdr:graphicFrame macro="">
        <xdr:nvGraphicFramePr>
          <xdr:cNvPr id="69" name="grossprofit-y">
            <a:extLst>
              <a:ext uri="{FF2B5EF4-FFF2-40B4-BE49-F238E27FC236}">
                <a16:creationId xmlns:a16="http://schemas.microsoft.com/office/drawing/2014/main" id="{B477606E-66DC-4557-87A0-31861A2DCD3A}"/>
              </a:ext>
            </a:extLst>
          </xdr:cNvPr>
          <xdr:cNvGraphicFramePr>
            <a:graphicFrameLocks/>
          </xdr:cNvGraphicFramePr>
        </xdr:nvGraphicFramePr>
        <xdr:xfrm>
          <a:off x="10645149" y="5619750"/>
          <a:ext cx="3557741" cy="221458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29</xdr:col>
      <xdr:colOff>247650</xdr:colOff>
      <xdr:row>22</xdr:row>
      <xdr:rowOff>38100</xdr:rowOff>
    </xdr:from>
    <xdr:to>
      <xdr:col>39</xdr:col>
      <xdr:colOff>190500</xdr:colOff>
      <xdr:row>39</xdr:row>
      <xdr:rowOff>0</xdr:rowOff>
    </xdr:to>
    <xdr:grpSp>
      <xdr:nvGrpSpPr>
        <xdr:cNvPr id="75" name="Group 74">
          <a:extLst>
            <a:ext uri="{FF2B5EF4-FFF2-40B4-BE49-F238E27FC236}">
              <a16:creationId xmlns:a16="http://schemas.microsoft.com/office/drawing/2014/main" id="{4366469C-300B-BEF3-3334-952A6A11A85D}"/>
            </a:ext>
          </a:extLst>
        </xdr:cNvPr>
        <xdr:cNvGrpSpPr/>
      </xdr:nvGrpSpPr>
      <xdr:grpSpPr>
        <a:xfrm>
          <a:off x="18894238" y="4038600"/>
          <a:ext cx="5994027" cy="2819400"/>
          <a:chOff x="12657162" y="15608711"/>
          <a:chExt cx="8830789" cy="6319640"/>
        </a:xfrm>
      </xdr:grpSpPr>
      <xdr:sp macro="" textlink="">
        <xdr:nvSpPr>
          <xdr:cNvPr id="55" name="Rectangle: Rounded Corners 54">
            <a:extLst>
              <a:ext uri="{FF2B5EF4-FFF2-40B4-BE49-F238E27FC236}">
                <a16:creationId xmlns:a16="http://schemas.microsoft.com/office/drawing/2014/main" id="{8E8FE433-0E61-4A21-804C-7E40245D476D}"/>
              </a:ext>
            </a:extLst>
          </xdr:cNvPr>
          <xdr:cNvSpPr/>
        </xdr:nvSpPr>
        <xdr:spPr>
          <a:xfrm>
            <a:off x="12657162" y="15608711"/>
            <a:ext cx="8830789" cy="6319640"/>
          </a:xfrm>
          <a:prstGeom prst="roundRect">
            <a:avLst>
              <a:gd name="adj" fmla="val 57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74" name="chart_financial_breakdown">
            <a:extLst>
              <a:ext uri="{FF2B5EF4-FFF2-40B4-BE49-F238E27FC236}">
                <a16:creationId xmlns:a16="http://schemas.microsoft.com/office/drawing/2014/main" id="{F968CBBF-9FCC-486F-A59B-3605EB7B48E9}"/>
              </a:ext>
            </a:extLst>
          </xdr:cNvPr>
          <xdr:cNvGraphicFramePr>
            <a:graphicFrameLocks/>
          </xdr:cNvGraphicFramePr>
        </xdr:nvGraphicFramePr>
        <xdr:xfrm>
          <a:off x="12907878" y="15946694"/>
          <a:ext cx="8412927" cy="556137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15</xdr:col>
      <xdr:colOff>502726</xdr:colOff>
      <xdr:row>2</xdr:row>
      <xdr:rowOff>9525</xdr:rowOff>
    </xdr:from>
    <xdr:to>
      <xdr:col>20</xdr:col>
      <xdr:colOff>540826</xdr:colOff>
      <xdr:row>6</xdr:row>
      <xdr:rowOff>66675</xdr:rowOff>
    </xdr:to>
    <xdr:sp macro="" textlink="PVTB!A3">
      <xdr:nvSpPr>
        <xdr:cNvPr id="13" name="Rectangle: Rounded Corners 12">
          <a:extLst>
            <a:ext uri="{FF2B5EF4-FFF2-40B4-BE49-F238E27FC236}">
              <a16:creationId xmlns:a16="http://schemas.microsoft.com/office/drawing/2014/main" id="{B49E0721-5861-68E0-B343-1D4747CB1639}"/>
            </a:ext>
          </a:extLst>
        </xdr:cNvPr>
        <xdr:cNvSpPr/>
      </xdr:nvSpPr>
      <xdr:spPr>
        <a:xfrm>
          <a:off x="10786497" y="364694"/>
          <a:ext cx="3105473" cy="1041939"/>
        </a:xfrm>
        <a:prstGeom prst="round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r>
            <a:rPr lang="id-ID" sz="2000" b="1" i="0" u="none" strike="noStrike">
              <a:solidFill>
                <a:srgbClr val="000000"/>
              </a:solidFill>
              <a:latin typeface="Aptos Narrow"/>
              <a:ea typeface="+mn-ea"/>
              <a:cs typeface="+mn-cs"/>
            </a:rPr>
            <a:t>REVENUE</a:t>
          </a:r>
        </a:p>
        <a:p>
          <a:pPr marL="0" indent="0" algn="ctr"/>
          <a:fld id="{929D91C1-2115-455A-86D8-E8C8993BAC0E}" type="TxLink">
            <a:rPr lang="en-US" sz="2000" b="1" i="0" u="none" strike="noStrike">
              <a:solidFill>
                <a:srgbClr val="000000"/>
              </a:solidFill>
              <a:latin typeface="Aptos Narrow"/>
              <a:ea typeface="+mn-ea"/>
              <a:cs typeface="+mn-cs"/>
            </a:rPr>
            <a:pPr marL="0" indent="0" algn="ctr"/>
            <a:t> $146,243,494 </a:t>
          </a:fld>
          <a:endParaRPr lang="en-ID" sz="2000" b="1" i="0" u="none" strike="noStrike">
            <a:solidFill>
              <a:srgbClr val="000000"/>
            </a:solidFill>
            <a:latin typeface="Aptos Narrow"/>
            <a:ea typeface="+mn-ea"/>
            <a:cs typeface="+mn-cs"/>
          </a:endParaRPr>
        </a:p>
      </xdr:txBody>
    </xdr:sp>
    <xdr:clientData/>
  </xdr:twoCellAnchor>
  <xdr:twoCellAnchor>
    <xdr:from>
      <xdr:col>15</xdr:col>
      <xdr:colOff>586314</xdr:colOff>
      <xdr:row>3</xdr:row>
      <xdr:rowOff>45288</xdr:rowOff>
    </xdr:from>
    <xdr:to>
      <xdr:col>17</xdr:col>
      <xdr:colOff>62762</xdr:colOff>
      <xdr:row>5</xdr:row>
      <xdr:rowOff>56243</xdr:rowOff>
    </xdr:to>
    <xdr:pic>
      <xdr:nvPicPr>
        <xdr:cNvPr id="5" name="Graphic 4" descr="Coins with solid fill">
          <a:extLst>
            <a:ext uri="{FF2B5EF4-FFF2-40B4-BE49-F238E27FC236}">
              <a16:creationId xmlns:a16="http://schemas.microsoft.com/office/drawing/2014/main" id="{EBE47190-F35A-97F1-73F9-E08C338B765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70085" y="578042"/>
          <a:ext cx="703397" cy="640574"/>
        </a:xfrm>
        <a:prstGeom prst="rect">
          <a:avLst/>
        </a:prstGeom>
      </xdr:spPr>
    </xdr:pic>
    <xdr:clientData/>
  </xdr:twoCellAnchor>
  <xdr:twoCellAnchor>
    <xdr:from>
      <xdr:col>21</xdr:col>
      <xdr:colOff>536628</xdr:colOff>
      <xdr:row>2</xdr:row>
      <xdr:rowOff>9525</xdr:rowOff>
    </xdr:from>
    <xdr:to>
      <xdr:col>26</xdr:col>
      <xdr:colOff>574728</xdr:colOff>
      <xdr:row>6</xdr:row>
      <xdr:rowOff>66675</xdr:rowOff>
    </xdr:to>
    <xdr:sp macro="" textlink="PVTB!B3">
      <xdr:nvSpPr>
        <xdr:cNvPr id="16" name="Rectangle: Rounded Corners 15">
          <a:extLst>
            <a:ext uri="{FF2B5EF4-FFF2-40B4-BE49-F238E27FC236}">
              <a16:creationId xmlns:a16="http://schemas.microsoft.com/office/drawing/2014/main" id="{07C1EA0D-610A-439B-8114-BFD9321AAC41}"/>
            </a:ext>
          </a:extLst>
        </xdr:cNvPr>
        <xdr:cNvSpPr/>
      </xdr:nvSpPr>
      <xdr:spPr>
        <a:xfrm>
          <a:off x="14501247" y="364694"/>
          <a:ext cx="3105473" cy="1041939"/>
        </a:xfrm>
        <a:prstGeom prst="round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marL="0" indent="0" algn="ctr"/>
          <a:r>
            <a:rPr lang="id-ID" sz="2000" b="1" i="0" u="none" strike="noStrike">
              <a:solidFill>
                <a:srgbClr val="000000"/>
              </a:solidFill>
              <a:latin typeface="Aptos Narrow"/>
              <a:ea typeface="+mn-ea"/>
              <a:cs typeface="+mn-cs"/>
            </a:rPr>
            <a:t>GROSS PROFIT</a:t>
          </a:r>
          <a:fld id="{47FE09B2-073C-4C43-B669-4887A64697ED}" type="TxLink">
            <a:rPr lang="en-US" sz="2000" b="1" i="0" u="none" strike="noStrike">
              <a:solidFill>
                <a:srgbClr val="000000"/>
              </a:solidFill>
              <a:latin typeface="Aptos Narrow"/>
              <a:ea typeface="+mn-ea"/>
              <a:cs typeface="+mn-cs"/>
            </a:rPr>
            <a:pPr marL="0" indent="0" algn="ctr"/>
            <a:t> $48,901,720 </a:t>
          </a:fld>
          <a:endParaRPr lang="en-ID" sz="2000" b="1" i="0" u="none" strike="noStrike">
            <a:solidFill>
              <a:srgbClr val="000000"/>
            </a:solidFill>
            <a:latin typeface="Aptos Narrow"/>
            <a:ea typeface="+mn-ea"/>
            <a:cs typeface="+mn-cs"/>
          </a:endParaRPr>
        </a:p>
      </xdr:txBody>
    </xdr:sp>
    <xdr:clientData/>
  </xdr:twoCellAnchor>
  <xdr:twoCellAnchor>
    <xdr:from>
      <xdr:col>22</xdr:col>
      <xdr:colOff>35607</xdr:colOff>
      <xdr:row>3</xdr:row>
      <xdr:rowOff>57954</xdr:rowOff>
    </xdr:from>
    <xdr:to>
      <xdr:col>22</xdr:col>
      <xdr:colOff>597546</xdr:colOff>
      <xdr:row>4</xdr:row>
      <xdr:rowOff>142612</xdr:rowOff>
    </xdr:to>
    <xdr:pic>
      <xdr:nvPicPr>
        <xdr:cNvPr id="26" name="Graphic 25" descr="Database with solid fill">
          <a:extLst>
            <a:ext uri="{FF2B5EF4-FFF2-40B4-BE49-F238E27FC236}">
              <a16:creationId xmlns:a16="http://schemas.microsoft.com/office/drawing/2014/main" id="{BBBD98D1-8040-9253-4612-3273CD09866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613700" y="590708"/>
          <a:ext cx="561939" cy="520548"/>
        </a:xfrm>
        <a:prstGeom prst="rect">
          <a:avLst/>
        </a:prstGeom>
      </xdr:spPr>
    </xdr:pic>
    <xdr:clientData/>
  </xdr:twoCellAnchor>
  <xdr:twoCellAnchor editAs="oneCell">
    <xdr:from>
      <xdr:col>34</xdr:col>
      <xdr:colOff>198921</xdr:colOff>
      <xdr:row>3</xdr:row>
      <xdr:rowOff>63500</xdr:rowOff>
    </xdr:from>
    <xdr:to>
      <xdr:col>35</xdr:col>
      <xdr:colOff>262421</xdr:colOff>
      <xdr:row>5</xdr:row>
      <xdr:rowOff>63500</xdr:rowOff>
    </xdr:to>
    <xdr:pic>
      <xdr:nvPicPr>
        <xdr:cNvPr id="29" name="Graphic 28" descr="Business Growth with solid fill">
          <a:extLst>
            <a:ext uri="{FF2B5EF4-FFF2-40B4-BE49-F238E27FC236}">
              <a16:creationId xmlns:a16="http://schemas.microsoft.com/office/drawing/2014/main" id="{5519FB7F-0FA7-C7D7-39A7-F4B318C2BA9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017816" y="561901"/>
          <a:ext cx="672657" cy="642384"/>
        </a:xfrm>
        <a:prstGeom prst="rect">
          <a:avLst/>
        </a:prstGeom>
      </xdr:spPr>
    </xdr:pic>
    <xdr:clientData/>
  </xdr:twoCellAnchor>
  <xdr:twoCellAnchor editAs="oneCell">
    <xdr:from>
      <xdr:col>28</xdr:col>
      <xdr:colOff>154981</xdr:colOff>
      <xdr:row>3</xdr:row>
      <xdr:rowOff>79375</xdr:rowOff>
    </xdr:from>
    <xdr:to>
      <xdr:col>29</xdr:col>
      <xdr:colOff>151099</xdr:colOff>
      <xdr:row>5</xdr:row>
      <xdr:rowOff>6400</xdr:rowOff>
    </xdr:to>
    <xdr:pic>
      <xdr:nvPicPr>
        <xdr:cNvPr id="64" name="Graphic 63" descr="Laptop with solid fill">
          <a:extLst>
            <a:ext uri="{FF2B5EF4-FFF2-40B4-BE49-F238E27FC236}">
              <a16:creationId xmlns:a16="http://schemas.microsoft.com/office/drawing/2014/main" id="{FE079754-75CB-8D39-BA96-F86D6AAEC6E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8413922" y="612129"/>
          <a:ext cx="609592" cy="556644"/>
        </a:xfrm>
        <a:prstGeom prst="rect">
          <a:avLst/>
        </a:prstGeom>
      </xdr:spPr>
    </xdr:pic>
    <xdr:clientData/>
  </xdr:twoCellAnchor>
  <xdr:twoCellAnchor>
    <xdr:from>
      <xdr:col>29</xdr:col>
      <xdr:colOff>228600</xdr:colOff>
      <xdr:row>8</xdr:row>
      <xdr:rowOff>143694</xdr:rowOff>
    </xdr:from>
    <xdr:to>
      <xdr:col>39</xdr:col>
      <xdr:colOff>114300</xdr:colOff>
      <xdr:row>20</xdr:row>
      <xdr:rowOff>133350</xdr:rowOff>
    </xdr:to>
    <xdr:grpSp>
      <xdr:nvGrpSpPr>
        <xdr:cNvPr id="7" name="Group 6">
          <a:extLst>
            <a:ext uri="{FF2B5EF4-FFF2-40B4-BE49-F238E27FC236}">
              <a16:creationId xmlns:a16="http://schemas.microsoft.com/office/drawing/2014/main" id="{E0800BD9-6EB5-576D-9E72-28C799CF2C53}"/>
            </a:ext>
          </a:extLst>
        </xdr:cNvPr>
        <xdr:cNvGrpSpPr/>
      </xdr:nvGrpSpPr>
      <xdr:grpSpPr>
        <a:xfrm>
          <a:off x="18875188" y="1790959"/>
          <a:ext cx="5936877" cy="2006715"/>
          <a:chOff x="29184156" y="8768053"/>
          <a:chExt cx="5224459" cy="4155339"/>
        </a:xfrm>
      </xdr:grpSpPr>
      <xdr:sp macro="" textlink="">
        <xdr:nvSpPr>
          <xdr:cNvPr id="4" name="Rectangle: Rounded Corners 3">
            <a:extLst>
              <a:ext uri="{FF2B5EF4-FFF2-40B4-BE49-F238E27FC236}">
                <a16:creationId xmlns:a16="http://schemas.microsoft.com/office/drawing/2014/main" id="{4E22A41C-E959-3013-CCC6-051FBD926BB8}"/>
              </a:ext>
            </a:extLst>
          </xdr:cNvPr>
          <xdr:cNvSpPr/>
        </xdr:nvSpPr>
        <xdr:spPr>
          <a:xfrm>
            <a:off x="29184156" y="8768053"/>
            <a:ext cx="5224459" cy="4155339"/>
          </a:xfrm>
          <a:prstGeom prst="roundRect">
            <a:avLst>
              <a:gd name="adj" fmla="val 57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aphicFrame macro="">
        <xdr:nvGraphicFramePr>
          <xdr:cNvPr id="2" name="chart_netprofit">
            <a:extLst>
              <a:ext uri="{FF2B5EF4-FFF2-40B4-BE49-F238E27FC236}">
                <a16:creationId xmlns:a16="http://schemas.microsoft.com/office/drawing/2014/main" id="{5DB4EE6D-7C90-4C6B-B680-0131F8598D0F}"/>
              </a:ext>
            </a:extLst>
          </xdr:cNvPr>
          <xdr:cNvGraphicFramePr>
            <a:graphicFrameLocks/>
          </xdr:cNvGraphicFramePr>
        </xdr:nvGraphicFramePr>
        <xdr:xfrm>
          <a:off x="29434515" y="9084624"/>
          <a:ext cx="4731939" cy="3546092"/>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791986</xdr:colOff>
      <xdr:row>554</xdr:row>
      <xdr:rowOff>13052</xdr:rowOff>
    </xdr:from>
    <xdr:to>
      <xdr:col>9</xdr:col>
      <xdr:colOff>178153</xdr:colOff>
      <xdr:row>570</xdr:row>
      <xdr:rowOff>75141</xdr:rowOff>
    </xdr:to>
    <xdr:graphicFrame macro="">
      <xdr:nvGraphicFramePr>
        <xdr:cNvPr id="14" name="Chart 13">
          <a:extLst>
            <a:ext uri="{FF2B5EF4-FFF2-40B4-BE49-F238E27FC236}">
              <a16:creationId xmlns:a16="http://schemas.microsoft.com/office/drawing/2014/main" id="{594DAB04-EB87-682D-0AAB-155B0F52B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908024652781" createdVersion="8" refreshedVersion="8" minRefreshableVersion="3" recordCount="3" xr:uid="{B6F46AA8-87A5-410B-9272-39188432375D}">
  <cacheSource type="worksheet">
    <worksheetSource name="FinancialsTable"/>
  </cacheSource>
  <cacheFields count="8">
    <cacheField name="Year" numFmtId="0">
      <sharedItems containsSemiMixedTypes="0" containsString="0" containsNumber="1" containsInteger="1" minValue="2013" maxValue="2015" count="3">
        <n v="2013"/>
        <n v="2014"/>
        <n v="2015"/>
      </sharedItems>
    </cacheField>
    <cacheField name="G&amp;A Cost" numFmtId="164">
      <sharedItems containsSemiMixedTypes="0" containsString="0" containsNumber="1" containsInteger="1" minValue="0" maxValue="3532853"/>
    </cacheField>
    <cacheField name="Handling Cost" numFmtId="164">
      <sharedItems containsSemiMixedTypes="0" containsString="0" containsNumber="1" containsInteger="1" minValue="0" maxValue="9213451"/>
    </cacheField>
    <cacheField name="Tax" numFmtId="164">
      <sharedItems containsSemiMixedTypes="0" containsString="0" containsNumber="1" containsInteger="1" minValue="0" maxValue="3659693"/>
    </cacheField>
    <cacheField name="Gross Profit" numFmtId="164">
      <sharedItems containsSemiMixedTypes="0" containsString="0" containsNumber="1" minValue="0" maxValue="37681934.389202423"/>
    </cacheField>
    <cacheField name="Operating Profit" numFmtId="164">
      <sharedItems containsSemiMixedTypes="0" containsString="0" containsNumber="1" minValue="0" maxValue="24935630.389202423"/>
    </cacheField>
    <cacheField name="Net Profit" numFmtId="164">
      <sharedItems containsSemiMixedTypes="0" containsString="0" containsNumber="1" minValue="6432964.2799999826" maxValue="21275937.389202423"/>
    </cacheField>
    <cacheField name="Revenue" numFmtId="164">
      <sharedItems containsSemiMixedTypes="0" containsString="0" containsNumber="1" minValue="34187987.279999971" maxValue="112055506.3892023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90803136574" createdVersion="8" refreshedVersion="8" minRefreshableVersion="3" recordCount="2" xr:uid="{17966E25-4AC6-45FE-8096-7273CD9FD1B4}">
  <cacheSource type="worksheet">
    <worksheetSource ref="F1:I3" sheet="Other financials"/>
  </cacheSource>
  <cacheFields count="4">
    <cacheField name="Year" numFmtId="0">
      <sharedItems containsSemiMixedTypes="0" containsString="0" containsNumber="1" containsInteger="1" minValue="2013" maxValue="2014" count="2">
        <n v="2013"/>
        <n v="2014"/>
      </sharedItems>
    </cacheField>
    <cacheField name="Gross Profit" numFmtId="167">
      <sharedItems/>
    </cacheField>
    <cacheField name="Operating Profit" numFmtId="166">
      <sharedItems/>
    </cacheField>
    <cacheField name="Net Profit" numFmtId="166">
      <sharedItems/>
    </cacheField>
  </cacheFields>
  <extLst>
    <ext xmlns:x14="http://schemas.microsoft.com/office/spreadsheetml/2009/9/main" uri="{725AE2AE-9491-48be-B2B4-4EB974FC3084}">
      <x14:pivotCacheDefinition pivotCacheId="6557355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3.532037268516" createdVersion="8" refreshedVersion="8" minRefreshableVersion="3" recordCount="700" xr:uid="{668E010A-A982-4AB8-BB05-AF29A9B489E0}">
  <cacheSource type="worksheet">
    <worksheetSource name="SalesTable"/>
  </cacheSource>
  <cacheFields count="13">
    <cacheField name="Order Code" numFmtId="0">
      <sharedItems/>
    </cacheField>
    <cacheField name="Country" numFmtId="0">
      <sharedItems count="5">
        <s v="Canada"/>
        <s v="Germany"/>
        <s v="France"/>
        <s v="Mexico"/>
        <s v="United States of America"/>
      </sharedItems>
    </cacheField>
    <cacheField name="Buyer Segment" numFmtId="0">
      <sharedItems count="5">
        <s v="Government"/>
        <s v="Midmarket"/>
        <s v="Channel Partners"/>
        <s v="Enterprise"/>
        <s v="Small Business"/>
      </sharedItems>
    </cacheField>
    <cacheField name="Product Name" numFmtId="0">
      <sharedItems count="6">
        <s v="Carretera"/>
        <s v="Montana"/>
        <s v="Paseo"/>
        <s v="Velo"/>
        <s v="VTT"/>
        <s v="Amarilla"/>
      </sharedItems>
    </cacheField>
    <cacheField name="Qty Sold" numFmtId="0">
      <sharedItems containsSemiMixedTypes="0" containsString="0" containsNumber="1" containsInteger="1" minValue="200" maxValue="4492" count="508">
        <n v="1618"/>
        <n v="1321"/>
        <n v="2178"/>
        <n v="888"/>
        <n v="2470"/>
        <n v="1513"/>
        <n v="921"/>
        <n v="2518"/>
        <n v="1899"/>
        <n v="1545"/>
        <n v="2665"/>
        <n v="958"/>
        <n v="2146"/>
        <n v="345"/>
        <n v="615"/>
        <n v="292"/>
        <n v="974"/>
        <n v="1006"/>
        <n v="367"/>
        <n v="883"/>
        <n v="549"/>
        <n v="788"/>
        <n v="2472"/>
        <n v="1143"/>
        <n v="1725"/>
        <n v="912"/>
        <n v="2152"/>
        <n v="1817"/>
        <n v="1493"/>
        <n v="1804"/>
        <n v="2161"/>
        <n v="2821"/>
        <n v="2001"/>
        <n v="2838"/>
        <n v="1527"/>
        <n v="2151"/>
        <n v="2750"/>
        <n v="1953"/>
        <n v="4219"/>
        <n v="1686"/>
        <n v="2141"/>
        <n v="3945"/>
        <n v="2296"/>
        <n v="1030"/>
        <n v="639"/>
        <n v="1326"/>
        <n v="1858"/>
        <n v="1210"/>
        <n v="2529"/>
        <n v="1445"/>
        <n v="330"/>
        <n v="2671"/>
        <n v="766"/>
        <n v="494"/>
        <n v="1397"/>
        <n v="2155"/>
        <n v="2214"/>
        <n v="2301"/>
        <n v="1375"/>
        <n v="1830"/>
        <n v="2498"/>
        <n v="663"/>
        <n v="1514"/>
        <n v="4492"/>
        <n v="727"/>
        <n v="787"/>
        <n v="1823"/>
        <n v="747"/>
        <n v="2905"/>
        <n v="3864"/>
        <n v="362"/>
        <n v="923"/>
        <n v="2092"/>
        <n v="263"/>
        <n v="943"/>
        <n v="986"/>
        <n v="1744"/>
        <n v="1989"/>
        <n v="321"/>
        <n v="742"/>
        <n v="1295"/>
        <n v="214"/>
        <n v="2145"/>
        <n v="2852"/>
        <n v="1142"/>
        <n v="1566"/>
        <n v="690"/>
        <n v="1660"/>
        <n v="2363"/>
        <n v="918"/>
        <n v="1728"/>
        <n v="662"/>
        <n v="809"/>
        <n v="1785"/>
        <n v="1916"/>
        <n v="2729"/>
        <n v="1925"/>
        <n v="2013"/>
        <n v="1055"/>
        <n v="1084"/>
        <n v="2966"/>
        <n v="2877"/>
        <n v="544"/>
        <n v="266"/>
        <n v="1940"/>
        <n v="259"/>
        <n v="1101"/>
        <n v="2276"/>
        <n v="1236"/>
        <n v="941"/>
        <n v="4243"/>
        <n v="2580"/>
        <n v="689"/>
        <n v="1947"/>
        <n v="908"/>
        <n v="1958"/>
        <n v="1901"/>
        <n v="1797"/>
        <n v="1287"/>
        <n v="1706"/>
        <n v="2434"/>
        <n v="1774"/>
        <n v="1570"/>
        <n v="1369"/>
        <n v="2009"/>
        <n v="1945"/>
        <n v="2844"/>
        <n v="1874"/>
        <n v="1642"/>
        <n v="831"/>
        <n v="1760"/>
        <n v="3850"/>
        <n v="2479"/>
        <n v="2031"/>
        <n v="2261"/>
        <n v="736"/>
        <n v="2851"/>
        <n v="2021"/>
        <n v="274"/>
        <n v="1967"/>
        <n v="1859"/>
        <n v="1138"/>
        <n v="4251"/>
        <n v="795"/>
        <n v="1414"/>
        <n v="2918"/>
        <n v="3450"/>
        <n v="2988"/>
        <n v="218"/>
        <n v="2074"/>
        <n v="1056"/>
        <n v="671"/>
        <n v="1465"/>
        <n v="2646"/>
        <n v="2177"/>
        <n v="866"/>
        <n v="349"/>
        <n v="1865"/>
        <n v="1074"/>
        <n v="1907"/>
        <n v="1778"/>
        <n v="1159"/>
        <n v="1372"/>
        <n v="2349"/>
        <n v="2689"/>
        <n v="2431"/>
        <n v="1683"/>
        <n v="1123"/>
        <n v="1116"/>
        <n v="1563"/>
        <n v="991"/>
        <n v="1016"/>
        <n v="2791"/>
        <n v="570"/>
        <n v="2487"/>
        <n v="1384"/>
        <n v="3627"/>
        <n v="720"/>
        <n v="2342"/>
        <n v="1100"/>
        <n v="1303"/>
        <n v="2992"/>
        <n v="2385"/>
        <n v="1607"/>
        <n v="2327"/>
        <n v="602"/>
        <n v="2620"/>
        <n v="1228"/>
        <n v="1389"/>
        <n v="861"/>
        <n v="704"/>
        <n v="1802"/>
        <n v="2663"/>
        <n v="2136"/>
        <n v="2116"/>
        <n v="555"/>
        <n v="2861"/>
        <n v="807"/>
        <n v="2832"/>
        <n v="1579"/>
        <n v="1033"/>
        <n v="1250"/>
        <n v="1265"/>
        <n v="2297"/>
        <n v="1350"/>
        <n v="552"/>
        <n v="3801"/>
        <n v="1117"/>
        <n v="562"/>
        <n v="2299"/>
        <n v="2030"/>
        <n v="887"/>
        <n v="980"/>
        <n v="1460"/>
        <n v="1403"/>
        <n v="2723"/>
        <n v="1496"/>
        <n v="952"/>
        <n v="2755"/>
        <n v="1530"/>
        <n v="1498"/>
        <n v="1221"/>
        <n v="2076"/>
        <n v="2436"/>
        <n v="1987"/>
        <n v="1679"/>
        <n v="1757"/>
        <n v="2198"/>
        <n v="1743"/>
        <n v="1153"/>
        <n v="1001"/>
        <n v="1333"/>
        <n v="1884"/>
        <n v="1834"/>
        <n v="2340"/>
        <n v="1031"/>
        <n v="1262"/>
        <n v="1135"/>
        <n v="547"/>
        <n v="1582"/>
        <n v="1738"/>
        <n v="2215"/>
        <n v="1761"/>
        <n v="448"/>
        <n v="2181"/>
        <n v="1976"/>
        <n v="2500"/>
        <n v="1702"/>
        <n v="3513"/>
        <n v="2101"/>
        <n v="2931"/>
        <n v="1535"/>
        <n v="1404"/>
        <n v="2763"/>
        <n v="2125"/>
        <n v="1659"/>
        <n v="609"/>
        <n v="2087"/>
        <n v="1421"/>
        <n v="588"/>
        <n v="3244"/>
        <n v="959"/>
        <n v="2747"/>
        <n v="1645"/>
        <n v="2876"/>
        <n v="994"/>
        <n v="1118"/>
        <n v="488"/>
        <n v="1282"/>
        <n v="257"/>
        <n v="1540"/>
        <n v="490"/>
        <n v="1362"/>
        <n v="2501"/>
        <n v="708"/>
        <n v="645"/>
        <n v="1562"/>
        <n v="1283"/>
        <n v="711"/>
        <n v="1114"/>
        <n v="1259"/>
        <n v="1095"/>
        <n v="1366"/>
        <n v="2460"/>
        <n v="678"/>
        <n v="1598"/>
        <n v="2409"/>
        <n v="1934"/>
        <n v="2993"/>
        <n v="1946"/>
        <n v="598"/>
        <n v="2907"/>
        <n v="2338"/>
        <n v="386"/>
        <n v="635"/>
        <n v="574"/>
        <n v="381"/>
        <n v="422"/>
        <n v="2134"/>
        <n v="808"/>
        <n v="1520"/>
        <n v="436"/>
        <n v="1094"/>
        <n v="3802"/>
        <n v="1666"/>
        <n v="322"/>
        <n v="2321"/>
        <n v="1857"/>
        <n v="1611"/>
        <n v="2797"/>
        <n v="334"/>
        <n v="2565"/>
        <n v="2417"/>
        <n v="3675"/>
        <n v="1227"/>
        <n v="1324"/>
        <n v="1775"/>
        <n v="245"/>
        <n v="3793"/>
        <n v="1307"/>
        <n v="567"/>
        <n v="2110"/>
        <n v="1269"/>
        <n v="1956"/>
        <n v="2659"/>
        <n v="1351"/>
        <n v="880"/>
        <n v="1867"/>
        <n v="2234"/>
        <n v="877"/>
        <n v="2071"/>
        <n v="970"/>
        <n v="1694"/>
        <n v="819"/>
        <n v="1580"/>
        <n v="521"/>
        <n v="973"/>
        <n v="1038"/>
        <n v="360"/>
        <n v="2628"/>
        <n v="2682"/>
        <n v="1630"/>
        <n v="306"/>
        <n v="2328"/>
        <n v="3445"/>
        <n v="1482"/>
        <n v="2313"/>
        <n v="2072"/>
        <n v="1954"/>
        <n v="591"/>
        <n v="2167"/>
        <n v="241"/>
        <n v="681"/>
        <n v="510"/>
        <n v="790"/>
        <n v="1596"/>
        <n v="2294"/>
        <n v="853"/>
        <n v="341"/>
        <n v="641"/>
        <n v="2807"/>
        <n v="432"/>
        <n v="1870"/>
        <n v="579"/>
        <n v="2240"/>
        <n v="3520"/>
        <n v="2039"/>
        <n v="2574"/>
        <n v="707"/>
        <n v="1198"/>
        <n v="2532"/>
        <n v="384"/>
        <n v="472"/>
        <n v="1005"/>
        <n v="3199"/>
        <n v="1937"/>
        <n v="792"/>
        <n v="2811"/>
        <n v="2441"/>
        <n v="1560"/>
        <n v="2706"/>
        <n v="2157"/>
        <n v="873"/>
        <n v="1122"/>
        <n v="2104"/>
        <n v="4026"/>
        <n v="2425"/>
        <n v="2394"/>
        <n v="1984"/>
        <n v="2805"/>
        <n v="655"/>
        <n v="344"/>
        <n v="1808"/>
        <n v="1734"/>
        <n v="554"/>
        <n v="2935"/>
        <n v="3165"/>
        <n v="2629"/>
        <n v="1433"/>
        <n v="947"/>
        <n v="380"/>
        <n v="886"/>
        <n v="2416"/>
        <n v="2156"/>
        <n v="677"/>
        <n v="1773"/>
        <n v="2420"/>
        <n v="2734"/>
        <n v="1715"/>
        <n v="1186"/>
        <n v="3495"/>
        <n v="905"/>
        <n v="1594"/>
        <n v="1359"/>
        <n v="2150"/>
        <n v="1197"/>
        <n v="1233"/>
        <n v="1395"/>
        <n v="2109"/>
        <n v="3874"/>
        <n v="623"/>
        <n v="2387"/>
        <n v="270"/>
        <n v="3421"/>
        <n v="2548"/>
        <n v="2521"/>
        <n v="2661"/>
        <n v="1531"/>
        <n v="1491"/>
        <n v="2761"/>
        <n v="2567"/>
        <n v="1790"/>
        <n v="442"/>
        <n v="982"/>
        <n v="1298"/>
        <n v="604"/>
        <n v="2255"/>
        <n v="1249"/>
        <n v="1438"/>
        <n v="2641"/>
        <n v="2708"/>
        <n v="2632"/>
        <n v="1583"/>
        <n v="571"/>
        <n v="2696"/>
        <n v="1565"/>
        <n v="357"/>
        <n v="1013"/>
        <n v="3997"/>
        <n v="1190"/>
        <n v="660"/>
        <n v="410"/>
        <n v="2605"/>
        <n v="1770"/>
        <n v="2579"/>
        <n v="2996"/>
        <n v="280"/>
        <n v="293"/>
        <n v="278"/>
        <n v="2428"/>
        <n v="1767"/>
        <n v="1393"/>
        <n v="2015"/>
        <n v="801"/>
        <n v="1023"/>
        <n v="1010"/>
        <n v="2300"/>
        <n v="2227"/>
        <n v="1199"/>
        <n v="200"/>
        <n v="388"/>
        <n v="1727"/>
        <n v="260"/>
        <n v="2914"/>
        <n v="1731"/>
        <n v="700"/>
        <n v="2222"/>
        <n v="1177"/>
        <n v="1922"/>
        <n v="1575"/>
        <n v="606"/>
        <n v="269"/>
        <n v="2536"/>
        <n v="2903"/>
        <n v="2541"/>
        <n v="1281"/>
        <n v="2475"/>
        <n v="1174"/>
        <n v="2767"/>
        <n v="1085"/>
        <n v="546"/>
        <n v="1158"/>
        <n v="1614"/>
        <n v="2535"/>
        <n v="2559"/>
        <n v="267"/>
        <n v="1175"/>
        <n v="2007"/>
        <n v="914"/>
        <n v="500"/>
        <n v="2826"/>
        <n v="2438"/>
        <n v="865"/>
        <n v="492"/>
        <n v="2954"/>
        <n v="1368"/>
        <n v="723"/>
        <n v="1806"/>
      </sharedItems>
    </cacheField>
    <cacheField name="Discount %" numFmtId="165">
      <sharedItems containsSemiMixedTypes="0" containsString="0" containsNumber="1" minValue="0" maxValue="0.15008670520231213"/>
    </cacheField>
    <cacheField name="Order Date" numFmtId="14">
      <sharedItems containsSemiMixedTypes="0" containsNonDate="0" containsDate="1" containsString="0" minDate="2013-09-01T00:00:00" maxDate="2014-12-02T00:00:00"/>
    </cacheField>
    <cacheField name="Date" numFmtId="0">
      <sharedItems containsSemiMixedTypes="0" containsString="0" containsNumber="1" containsInteger="1" minValue="1" maxValue="1"/>
    </cacheField>
    <cacheField name="Month" numFmtId="0">
      <sharedItems containsSemiMixedTypes="0" containsString="0" containsNumber="1" containsInteger="1" minValue="1" maxValue="12" count="12">
        <n v="1"/>
        <n v="6"/>
        <n v="12"/>
        <n v="3"/>
        <n v="7"/>
        <n v="8"/>
        <n v="9"/>
        <n v="10"/>
        <n v="2"/>
        <n v="11"/>
        <n v="4"/>
        <n v="5"/>
      </sharedItems>
    </cacheField>
    <cacheField name="Year" numFmtId="0">
      <sharedItems containsSemiMixedTypes="0" containsString="0" containsNumber="1" containsInteger="1" minValue="2013" maxValue="2014" count="2">
        <n v="2014"/>
        <n v="2013"/>
      </sharedItems>
    </cacheField>
    <cacheField name="Total Price" numFmtId="168">
      <sharedItems containsSemiMixedTypes="0" containsString="0" containsNumber="1" containsInteger="1" minValue="3000" maxValue="1476650"/>
    </cacheField>
    <cacheField name="Revenue" numFmtId="168">
      <sharedItems containsSemiMixedTypes="0" containsString="0" containsNumber="1" minValue="2999.86" maxValue="1476650" count="677">
        <n v="32360"/>
        <n v="26420"/>
        <n v="43560"/>
        <n v="17760"/>
        <n v="49400"/>
        <n v="30260"/>
        <n v="13815"/>
        <n v="37770"/>
        <n v="28485"/>
        <n v="23175"/>
        <n v="37050"/>
        <n v="39975"/>
        <n v="14370"/>
        <n v="32190"/>
        <n v="5175"/>
        <n v="9225"/>
        <n v="5840"/>
        <n v="19480"/>
        <n v="50360"/>
        <n v="20120"/>
        <n v="7340"/>
        <n v="17660"/>
        <n v="10980"/>
        <n v="15760"/>
        <n v="49440"/>
        <n v="22860"/>
        <n v="34500"/>
        <n v="18240"/>
        <n v="43040"/>
        <n v="36340"/>
        <n v="268740"/>
        <n v="324720"/>
        <n v="388980"/>
        <n v="181080"/>
        <n v="278100"/>
        <n v="507780"/>
        <n v="62100"/>
        <n v="600300"/>
        <n v="851400"/>
        <n v="653400"/>
        <n v="266400"/>
        <n v="458100"/>
        <n v="645300"/>
        <n v="545100"/>
        <n v="962500"/>
        <n v="683550"/>
        <n v="1476650"/>
        <n v="664650"/>
        <n v="590100"/>
        <n v="749350"/>
        <n v="400050"/>
        <n v="215250"/>
        <n v="78899.990000000005"/>
        <n v="45919.99"/>
        <n v="20599.990000000002"/>
        <n v="115019.99"/>
        <n v="397799.99"/>
        <n v="37159.99"/>
        <n v="24199.99"/>
        <n v="50579.99"/>
        <n v="28899.99"/>
        <n v="6599.99"/>
        <n v="53419.99"/>
        <n v="15319.99"/>
        <n v="9879.99"/>
        <n v="27939.99"/>
        <n v="43099.99"/>
        <n v="33209.99"/>
        <n v="34514.99"/>
        <n v="20624.989996363638"/>
        <n v="27449.99"/>
        <n v="37469.99"/>
        <n v="9944.99"/>
        <n v="30279.99"/>
        <n v="89839.989998727891"/>
        <n v="14539.99"/>
        <n v="15739.99"/>
        <n v="36459.99"/>
        <n v="14939.99"/>
        <n v="58099.99"/>
        <n v="695519.99"/>
        <n v="65159.99"/>
        <n v="166139.99"/>
        <n v="119339.99"/>
        <n v="376559.99"/>
        <n v="282899.9899946978"/>
        <n v="218099.99"/>
        <n v="236099.99"/>
        <n v="295799.99"/>
        <n v="148199.99"/>
        <n v="419099.99"/>
        <n v="523199.99"/>
        <n v="696149.99"/>
        <n v="112349.99"/>
        <n v="14839.979986522911"/>
        <n v="25899.98"/>
        <n v="4279.9799999999996"/>
        <n v="42899.98"/>
        <n v="57039.98"/>
        <n v="17129.98"/>
        <n v="23489.98"/>
        <n v="10349.98"/>
        <n v="24899.98"/>
        <n v="47259.98"/>
        <n v="18359.98"/>
        <n v="34559.980000000003"/>
        <n v="22839.98"/>
        <n v="13239.98"/>
        <n v="16179.98"/>
        <n v="35699.980000000003"/>
        <n v="38319.980000000003"/>
        <n v="54579.98"/>
        <n v="38499.980000000003"/>
        <n v="40259.980000000003"/>
        <n v="21099.98"/>
        <n v="21679.98"/>
        <n v="281879.98"/>
        <n v="533879.98"/>
        <n v="517859.98"/>
        <n v="145619.98000000001"/>
        <n v="386099.98"/>
        <n v="189899.98"/>
        <n v="97919.98"/>
        <n v="195119.98"/>
        <n v="198599.98"/>
        <n v="64199.98"/>
        <n v="863099.98"/>
        <n v="818699.98"/>
        <n v="79799.98"/>
        <n v="581999.98"/>
        <n v="90649.98"/>
        <n v="385349.98"/>
        <n v="796599.98"/>
        <n v="1038099.98"/>
        <n v="432599.98"/>
        <n v="329349.98"/>
        <n v="670599.98"/>
        <n v="84859.969996455344"/>
        <n v="51599.97"/>
        <n v="13779.97"/>
        <n v="38939.97"/>
        <n v="18159.97"/>
        <n v="29369.97"/>
        <n v="28514.97"/>
        <n v="8159.97"/>
        <n v="26954.97"/>
        <n v="19304.97"/>
        <n v="25589.97"/>
        <n v="48679.969993837301"/>
        <n v="35479.97"/>
        <n v="38019.97"/>
        <n v="31399.97"/>
        <n v="27379.969989043097"/>
        <n v="40179.97"/>
        <n v="38899.97"/>
        <n v="25739.97"/>
        <n v="34119.97"/>
        <n v="361619.97"/>
        <n v="853199.97"/>
        <n v="574799.97"/>
        <n v="470999.97"/>
        <n v="562199.97"/>
        <n v="492599.97"/>
        <n v="583499.97"/>
        <n v="16619.97"/>
        <n v="35199.97"/>
        <n v="692999.9699961039"/>
        <n v="743699.97"/>
        <n v="30464.959999999999"/>
        <n v="40619.96"/>
        <n v="45219.96"/>
        <n v="132479.96"/>
        <n v="57019.96"/>
        <n v="40419.96"/>
        <n v="5479.96"/>
        <n v="29504.959999999999"/>
        <n v="27884.959999999999"/>
        <n v="42764.959999999999"/>
        <n v="30314.959999999999"/>
        <n v="17069.96"/>
        <n v="85019.96"/>
        <n v="15899.96"/>
        <n v="28279.959985855727"/>
        <n v="58359.96"/>
        <n v="68999.960000000006"/>
        <n v="59759.96"/>
        <n v="4359.96"/>
        <n v="41479.96"/>
        <n v="21119.96"/>
        <n v="13419.96"/>
        <n v="30279.96"/>
        <n v="22759.96"/>
        <n v="263699.96000000002"/>
        <n v="476279.96"/>
        <n v="391859.96"/>
        <n v="259799.96"/>
        <n v="104699.96"/>
        <n v="653099.96"/>
        <n v="454199.96"/>
        <n v="652749.96"/>
        <n v="375899.96"/>
        <n v="667449.96"/>
        <n v="234849.96"/>
        <n v="622299.96"/>
        <n v="17384.95"/>
        <n v="27439.95"/>
        <n v="46979.95"/>
        <n v="53779.95"/>
        <n v="48619.95"/>
        <n v="437579.95"/>
        <n v="806699.95"/>
        <n v="589049.94999999995"/>
        <n v="393049.95"/>
        <n v="405649.95"/>
        <n v="37299.949999999997"/>
        <n v="22319.95"/>
        <n v="31259.95"/>
        <n v="19819.95"/>
        <n v="20319.95"/>
        <n v="55819.95"/>
        <n v="11399.95"/>
        <n v="49739.95"/>
        <n v="20759.949981936417"/>
        <n v="54404.95"/>
        <n v="10799.95"/>
        <n v="35129.949999999997"/>
        <n v="16499.95"/>
        <n v="26059.95"/>
        <n v="59839.95"/>
        <n v="47699.95"/>
        <n v="32139.95"/>
        <n v="46539.95"/>
        <n v="12039.95"/>
        <n v="52399.95"/>
        <n v="24559.95"/>
        <n v="27779.95"/>
        <n v="17219.95"/>
        <n v="14079.95"/>
        <n v="36039.949999999997"/>
        <n v="53259.95"/>
        <n v="42719.95"/>
        <n v="42319.95"/>
        <n v="99899.95"/>
        <n v="514979.95"/>
        <n v="145259.95000000001"/>
        <n v="108359.95"/>
        <n v="509759.95"/>
        <n v="284219.95"/>
        <n v="154979.95000000001"/>
        <n v="126719.95"/>
        <n v="185939.95"/>
        <n v="224999.95"/>
        <n v="416699.95"/>
        <n v="379499.95"/>
        <n v="689099.95"/>
        <n v="798899.95"/>
        <n v="170999.95"/>
        <n v="746099.95"/>
        <n v="472499.95"/>
        <n v="193199.95"/>
        <n v="429799.95"/>
        <n v="437499.95"/>
        <n v="76019.94"/>
        <n v="22339.939973142347"/>
        <n v="56879.94"/>
        <n v="11239.94"/>
        <n v="45979.94"/>
        <n v="40599.94"/>
        <n v="5259.94"/>
        <n v="17739.939999999999"/>
        <n v="14699.94"/>
        <n v="21899.94"/>
        <n v="21044.94"/>
        <n v="40844.94"/>
        <n v="29919.94"/>
        <n v="14539.94"/>
        <n v="171359.94"/>
        <n v="495899.94"/>
        <n v="275399.94"/>
        <n v="269279.94"/>
        <n v="269639.94"/>
        <n v="219779.94"/>
        <n v="373679.94"/>
        <n v="853199.94"/>
        <n v="449399.94"/>
        <n v="366299.94"/>
        <n v="336899.94"/>
        <n v="730799.94"/>
        <n v="695449.93998490181"/>
        <n v="587649.93999999994"/>
        <n v="254449.94"/>
        <n v="491049.94"/>
        <n v="726599.94"/>
        <n v="26354.94"/>
        <n v="43959.94"/>
        <n v="34859.94"/>
        <n v="23059.94"/>
        <n v="35139.94"/>
        <n v="180179.94"/>
        <n v="239939.94"/>
        <n v="345899.94"/>
        <n v="14539.93"/>
        <n v="37679.93"/>
        <n v="36679.93"/>
        <n v="35099.93"/>
        <n v="35129.93"/>
        <n v="20619.93"/>
        <n v="227159.93"/>
        <n v="204299.93"/>
        <n v="98459.93"/>
        <n v="284759.93"/>
        <n v="521399.92997986189"/>
        <n v="664499.93000000005"/>
        <n v="474599.93"/>
        <n v="397249.93"/>
        <n v="35219.93"/>
        <n v="8959.93"/>
        <n v="43619.93"/>
        <n v="29639.93"/>
        <n v="32714.93"/>
        <n v="37499.93"/>
        <n v="34039.93"/>
        <n v="70259.929999999993"/>
        <n v="42019.93"/>
        <n v="58619.93"/>
        <n v="30699.93"/>
        <n v="22459.93"/>
        <n v="28079.93"/>
        <n v="55259.93"/>
        <n v="42499.93"/>
        <n v="298619.93"/>
        <n v="109619.93"/>
        <n v="375659.93"/>
        <n v="355679.93"/>
        <n v="255779.93"/>
        <n v="246959.93"/>
        <n v="105839.93"/>
        <n v="973199.9299892108"/>
        <n v="287699.93"/>
        <n v="824099.93"/>
        <n v="575749.93000000005"/>
        <n v="1006599.93"/>
        <n v="347899.93"/>
        <n v="391299.93"/>
        <n v="480199.93"/>
        <n v="7319.92"/>
        <n v="19229.919999999998"/>
        <n v="5139.92"/>
        <n v="448699.92"/>
        <n v="30799.919999999998"/>
        <n v="9799.92"/>
        <n v="27239.919999999998"/>
        <n v="37514.92"/>
        <n v="10619.92"/>
        <n v="9674.92"/>
        <n v="23429.919999999998"/>
        <n v="19244.919999999998"/>
        <n v="10664.92"/>
        <n v="22279.919999999998"/>
        <n v="25179.919999999998"/>
        <n v="21899.919999999998"/>
        <n v="27319.919999999998"/>
        <n v="49199.92"/>
        <n v="13559.92"/>
        <n v="31959.919999999998"/>
        <n v="48179.92"/>
        <n v="38679.919999999998"/>
        <n v="59859.92"/>
        <n v="42919.92"/>
        <n v="38919.919999999998"/>
        <n v="107639.92"/>
        <n v="523259.92"/>
        <n v="420839.92"/>
        <n v="69479.92"/>
        <n v="114299.92"/>
        <n v="172199.9199303136"/>
        <n v="701399.92"/>
        <n v="126599.92"/>
        <n v="640199.92000000004"/>
        <n v="242399.92"/>
        <n v="247799.92"/>
        <n v="1017449.92"/>
        <n v="478099.92"/>
        <n v="860999.92"/>
        <n v="531999.92000000004"/>
        <n v="248849.92000000001"/>
        <n v="481249.92"/>
        <n v="222249.92"/>
        <n v="130799.91990825688"/>
        <n v="21879.91"/>
        <n v="7339.91"/>
        <n v="57029.909988164123"/>
        <n v="24989.91"/>
        <n v="4829.91"/>
        <n v="34814.910000000003"/>
        <n v="27854.91"/>
        <n v="24164.91"/>
        <n v="41954.91"/>
        <n v="5009.91"/>
        <n v="51299.91"/>
        <n v="48339.91"/>
        <n v="73499.91"/>
        <n v="24539.91"/>
        <n v="26479.91"/>
        <n v="35499.910000000003"/>
        <n v="55939.91"/>
        <n v="44099.91"/>
        <n v="682739.90998813603"/>
        <n v="235259.91"/>
        <n v="102059.91"/>
        <n v="379799.91"/>
        <n v="228419.91"/>
        <n v="586799.91"/>
        <n v="797699.91"/>
        <n v="405299.90996669134"/>
        <n v="263999.90999999997"/>
        <n v="560099.91"/>
        <n v="670199.91"/>
        <n v="368099.91"/>
        <n v="263099.90999999997"/>
        <n v="724849.91"/>
        <n v="444149.91"/>
        <n v="339499.91"/>
        <n v="592899.91"/>
        <n v="13259.91"/>
        <n v="16379.91"/>
        <n v="31599.91"/>
        <n v="10419.91"/>
        <n v="19459.91"/>
        <n v="20759.91"/>
        <n v="7199.91"/>
        <n v="354059.91"/>
        <n v="473039.91"/>
        <n v="107999.91"/>
        <n v="804599.91"/>
        <n v="156299.91"/>
        <n v="363299.91"/>
        <n v="570499.90997218818"/>
        <n v="107099.91"/>
        <n v="7719.9"/>
        <n v="34919.9"/>
        <n v="68899.899985486205"/>
        <n v="29639.9"/>
        <n v="34694.9"/>
        <n v="27059.9"/>
        <n v="31079.9"/>
        <n v="39079.9"/>
        <n v="11819.9"/>
        <n v="43339.9"/>
        <n v="4819.8999999999996"/>
        <n v="122579.9"/>
        <n v="91799.9"/>
        <n v="142199.9"/>
        <n v="115019.9"/>
        <n v="287279.90000000002"/>
        <n v="412919.9"/>
        <n v="43379.9"/>
        <n v="479699.9"/>
        <n v="344879.9"/>
        <n v="153539.9"/>
        <n v="102299.9"/>
        <n v="192299.9"/>
        <n v="842099.9"/>
        <n v="129599.9"/>
        <n v="688199.9"/>
        <n v="650099.9"/>
        <n v="758699.9"/>
        <n v="560999.9"/>
        <n v="202649.9"/>
        <n v="783999.9"/>
        <n v="1047549.9"/>
        <n v="1231999.8999857954"/>
        <n v="713649.9"/>
        <n v="900899.9"/>
        <n v="247449.9"/>
        <n v="725199.9"/>
        <n v="298549.90000000002"/>
        <n v="23959.89"/>
        <n v="50639.89"/>
        <n v="69119.89"/>
        <n v="84959.89"/>
        <n v="473699.89"/>
        <n v="301499.89"/>
        <n v="1119649.8899827029"/>
        <n v="165199.89000000001"/>
        <n v="38739.89"/>
        <n v="15839.89"/>
        <n v="56219.89"/>
        <n v="48819.89"/>
        <n v="31199.89"/>
        <n v="54119.89"/>
        <n v="11489.89"/>
        <n v="44879.89"/>
        <n v="32354.89"/>
        <n v="17459.89"/>
        <n v="22439.89"/>
        <n v="42079.889973859317"/>
        <n v="80519.89"/>
        <n v="48499.889977319588"/>
        <n v="47879.89"/>
        <n v="39679.89"/>
        <n v="59839.89"/>
        <n v="27319.89"/>
        <n v="504899.89"/>
        <n v="117899.89"/>
        <n v="61919.89"/>
        <n v="325439.89"/>
        <n v="520199.89"/>
        <n v="166199.89000000001"/>
        <n v="880499.89"/>
        <n v="1107749.8899999999"/>
        <n v="920149.89"/>
        <n v="501549.89"/>
        <n v="331449.89"/>
        <n v="120399.89"/>
        <n v="754949.89"/>
        <n v="7599.89"/>
        <n v="17719.88"/>
        <n v="48319.88"/>
        <n v="43119.88"/>
        <n v="53779.88"/>
        <n v="10154.879999999999"/>
        <n v="26594.880000000001"/>
        <n v="36299.879999999997"/>
        <n v="41009.879999999997"/>
        <n v="25724.880000000001"/>
        <n v="17789.88"/>
        <n v="69899.88"/>
        <n v="18099.88"/>
        <n v="34299.879999999997"/>
        <n v="31879.88"/>
        <n v="27179.88"/>
        <n v="42999.88"/>
        <n v="23939.88"/>
        <n v="7599.88"/>
        <n v="24659.88"/>
        <n v="251099.88"/>
        <n v="177479.88"/>
        <n v="162899.88"/>
        <n v="632699.88"/>
        <n v="1162199.8799845122"/>
        <n v="186899.88"/>
        <n v="295799.88"/>
        <n v="716099.88"/>
        <n v="369899.88"/>
        <n v="94499.88"/>
        <n v="1197349.8799824612"/>
        <n v="956899.88"/>
        <n v="891799.88"/>
        <n v="50419.879976199918"/>
        <n v="39914.879999999997"/>
        <n v="30619.88"/>
        <n v="447299.88"/>
        <n v="459299.88"/>
        <n v="966349.88"/>
        <n v="51339.87"/>
        <n v="770099.87"/>
        <n v="18459.87"/>
        <n v="35799.870000000003"/>
        <n v="8839.8700000000008"/>
        <n v="14729.869933808553"/>
        <n v="19469.87"/>
        <n v="9059.8700000000008"/>
        <n v="33824.870000000003"/>
        <n v="18734.87"/>
        <n v="28759.869954301608"/>
        <n v="16139.87"/>
        <n v="52819.87"/>
        <n v="54159.87"/>
        <n v="52639.87"/>
        <n v="31659.87"/>
        <n v="11419.87"/>
        <n v="53919.87"/>
        <n v="31299.87"/>
        <n v="24979.87"/>
        <n v="7139.87"/>
        <n v="20259.87"/>
        <n v="719459.86998365435"/>
        <n v="473759.87"/>
        <n v="214199.87"/>
        <n v="108719.87"/>
        <n v="118799.87"/>
        <n v="73799.87"/>
        <n v="468899.87"/>
        <n v="182339.87"/>
        <n v="474899.87"/>
        <n v="469499.87"/>
        <n v="580649.87"/>
        <n v="416499.87"/>
        <n v="143499.87"/>
        <n v="619499.87"/>
        <n v="51579.86"/>
        <n v="34859.86"/>
        <n v="59919.86"/>
        <n v="5599.86"/>
        <n v="4394.8599999999997"/>
        <n v="44939.86"/>
        <n v="5559.86"/>
        <n v="48559.86"/>
        <n v="35339.86"/>
        <n v="27859.86"/>
        <n v="83999.86"/>
        <n v="487549.86"/>
        <n v="705249.86"/>
        <n v="16019.86"/>
        <n v="20459.86"/>
        <n v="29919.86"/>
        <n v="20199.86"/>
        <n v="30259.86"/>
        <n v="45999.86"/>
        <n v="56419.86"/>
        <n v="33404.85996856758"/>
        <n v="17984.86"/>
        <n v="2999.86"/>
        <n v="5819.86"/>
        <n v="25904.86"/>
        <n v="34499.86"/>
        <n v="5199.8599999999997"/>
        <n v="49399.86"/>
        <n v="58279.86"/>
        <n v="34619.86"/>
        <n v="13999.86"/>
        <n v="44439.86"/>
        <n v="23539.86"/>
        <n v="38439.86"/>
        <n v="283499.86"/>
        <n v="109079.86"/>
        <n v="442799.86"/>
        <n v="48419.86"/>
        <n v="456479.86"/>
        <n v="870899.86"/>
        <n v="762299.86"/>
        <n v="80699.86"/>
        <n v="448799.86"/>
        <n v="302999.86"/>
        <n v="384299.86"/>
        <n v="310799.86"/>
        <n v="995399.86"/>
        <n v="866249.86"/>
        <n v="610049.86"/>
        <n v="1019899.86"/>
        <n v="605849.86"/>
        <n v="604449.86"/>
        <n v="654499.86"/>
        <n v="23479.85"/>
        <n v="55339.85"/>
        <n v="21699.85"/>
        <n v="8189.85"/>
        <n v="23159.85"/>
        <n v="32279.85"/>
        <n v="50699.85"/>
        <n v="57019.85"/>
        <n v="51179.85"/>
        <n v="5339.85"/>
        <n v="23499.85"/>
        <n v="40139.85"/>
        <n v="43019.85"/>
        <n v="18279.849999999999"/>
        <n v="5859.85"/>
        <n v="89999.85"/>
        <n v="508679.85"/>
        <n v="119339.85"/>
        <n v="463319.85"/>
        <n v="438839.85"/>
        <n v="164519.85"/>
        <n v="259499.84991329481"/>
        <n v="147599.85"/>
        <n v="80099.850000000006"/>
        <n v="352499.85"/>
        <n v="886199.85"/>
        <n v="165599.85"/>
        <n v="87899.85"/>
        <n v="866249.85"/>
        <n v="191099.85"/>
        <n v="20519.849999999999"/>
        <n v="14459.85"/>
        <n v="541799.85"/>
      </sharedItems>
    </cacheField>
    <cacheField name="Gross Profit" numFmtId="168">
      <sharedItems containsSemiMixedTypes="0" containsString="0" containsNumber="1" minValue="1999.8600000000001" maxValue="632850"/>
    </cacheField>
  </cacheFields>
  <extLst>
    <ext xmlns:x14="http://schemas.microsoft.com/office/spreadsheetml/2009/9/main" uri="{725AE2AE-9491-48be-B2B4-4EB974FC3084}">
      <x14:pivotCacheDefinition pivotCacheId="419371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854023"/>
    <n v="2895322"/>
    <n v="1037476"/>
    <n v="11219785.279999983"/>
    <n v="7470440.2799999826"/>
    <n v="6432964.2799999826"/>
    <n v="34187987.279999971"/>
  </r>
  <r>
    <x v="1"/>
    <n v="3532853"/>
    <n v="9213451"/>
    <n v="3659693"/>
    <n v="37681934.389202423"/>
    <n v="24935630.389202423"/>
    <n v="21275937.389202423"/>
    <n v="112055506.38920239"/>
  </r>
  <r>
    <x v="2"/>
    <n v="0"/>
    <n v="0"/>
    <n v="0"/>
    <n v="0"/>
    <n v="0"/>
    <n v="16652123"/>
    <n v="395821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e v="#REF!"/>
    <e v="#REF!"/>
    <e v="#REF!"/>
  </r>
  <r>
    <x v="1"/>
    <e v="#REF!"/>
    <e v="#REF!"/>
    <e v="#REF!"/>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CND-GOV-20140101"/>
    <x v="0"/>
    <x v="0"/>
    <x v="0"/>
    <x v="0"/>
    <n v="0"/>
    <d v="2014-01-01T00:00:00"/>
    <n v="1"/>
    <x v="0"/>
    <x v="0"/>
    <n v="32360"/>
    <x v="0"/>
    <n v="27506"/>
  </r>
  <r>
    <s v="GER-GOV-20140101"/>
    <x v="1"/>
    <x v="0"/>
    <x v="0"/>
    <x v="1"/>
    <n v="0"/>
    <d v="2014-01-01T00:00:00"/>
    <n v="1"/>
    <x v="0"/>
    <x v="0"/>
    <n v="26420"/>
    <x v="1"/>
    <n v="22457"/>
  </r>
  <r>
    <s v="FRA-MDM-20140601"/>
    <x v="2"/>
    <x v="1"/>
    <x v="0"/>
    <x v="2"/>
    <n v="0"/>
    <d v="2014-06-01T00:00:00"/>
    <n v="1"/>
    <x v="1"/>
    <x v="0"/>
    <n v="43560"/>
    <x v="2"/>
    <n v="37026"/>
  </r>
  <r>
    <s v="GER-MDM-20140601"/>
    <x v="1"/>
    <x v="1"/>
    <x v="0"/>
    <x v="3"/>
    <n v="0"/>
    <d v="2014-06-01T00:00:00"/>
    <n v="1"/>
    <x v="1"/>
    <x v="0"/>
    <n v="17760"/>
    <x v="3"/>
    <n v="15096"/>
  </r>
  <r>
    <s v="MXC-MDM-20140601"/>
    <x v="3"/>
    <x v="1"/>
    <x v="0"/>
    <x v="4"/>
    <n v="0"/>
    <d v="2014-06-01T00:00:00"/>
    <n v="1"/>
    <x v="1"/>
    <x v="0"/>
    <n v="49400"/>
    <x v="4"/>
    <n v="41990"/>
  </r>
  <r>
    <s v="GER-GOV-20141201"/>
    <x v="1"/>
    <x v="0"/>
    <x v="0"/>
    <x v="5"/>
    <n v="0"/>
    <d v="2014-12-01T00:00:00"/>
    <n v="1"/>
    <x v="2"/>
    <x v="0"/>
    <n v="30260"/>
    <x v="5"/>
    <n v="25721"/>
  </r>
  <r>
    <s v="GER-MDM-20140301"/>
    <x v="1"/>
    <x v="1"/>
    <x v="1"/>
    <x v="6"/>
    <n v="0"/>
    <d v="2014-03-01T00:00:00"/>
    <n v="1"/>
    <x v="3"/>
    <x v="0"/>
    <n v="13815"/>
    <x v="6"/>
    <n v="9210"/>
  </r>
  <r>
    <s v="CND-CPR-20140601"/>
    <x v="0"/>
    <x v="2"/>
    <x v="1"/>
    <x v="7"/>
    <n v="0"/>
    <d v="2014-06-01T00:00:00"/>
    <n v="1"/>
    <x v="1"/>
    <x v="0"/>
    <n v="37770"/>
    <x v="7"/>
    <n v="25180"/>
  </r>
  <r>
    <s v="FRA-GOV-20140601"/>
    <x v="2"/>
    <x v="0"/>
    <x v="1"/>
    <x v="8"/>
    <n v="0"/>
    <d v="2014-06-01T00:00:00"/>
    <n v="1"/>
    <x v="1"/>
    <x v="0"/>
    <n v="28485"/>
    <x v="8"/>
    <n v="18990"/>
  </r>
  <r>
    <s v="GER-CPR-20140601"/>
    <x v="1"/>
    <x v="2"/>
    <x v="1"/>
    <x v="9"/>
    <n v="0"/>
    <d v="2014-06-01T00:00:00"/>
    <n v="1"/>
    <x v="1"/>
    <x v="0"/>
    <n v="23175"/>
    <x v="9"/>
    <n v="15450"/>
  </r>
  <r>
    <s v="MXC-MDM-20140601"/>
    <x v="3"/>
    <x v="1"/>
    <x v="1"/>
    <x v="4"/>
    <n v="0"/>
    <d v="2014-06-01T00:00:00"/>
    <n v="1"/>
    <x v="1"/>
    <x v="0"/>
    <n v="37050"/>
    <x v="10"/>
    <n v="24700"/>
  </r>
  <r>
    <s v="CND-ENT-20140701"/>
    <x v="0"/>
    <x v="3"/>
    <x v="1"/>
    <x v="10"/>
    <n v="0"/>
    <d v="2014-07-01T00:00:00"/>
    <n v="1"/>
    <x v="4"/>
    <x v="0"/>
    <n v="39975"/>
    <x v="11"/>
    <n v="26650"/>
  </r>
  <r>
    <s v="MXC-SMB-20140801"/>
    <x v="3"/>
    <x v="4"/>
    <x v="1"/>
    <x v="11"/>
    <n v="0"/>
    <d v="2014-08-01T00:00:00"/>
    <n v="1"/>
    <x v="5"/>
    <x v="0"/>
    <n v="14370"/>
    <x v="12"/>
    <n v="9580"/>
  </r>
  <r>
    <s v="GER-GOV-20140901"/>
    <x v="1"/>
    <x v="0"/>
    <x v="1"/>
    <x v="12"/>
    <n v="0"/>
    <d v="2014-09-01T00:00:00"/>
    <n v="1"/>
    <x v="6"/>
    <x v="0"/>
    <n v="32190"/>
    <x v="13"/>
    <n v="21460"/>
  </r>
  <r>
    <s v="CND-ENT-20131001"/>
    <x v="0"/>
    <x v="3"/>
    <x v="1"/>
    <x v="13"/>
    <n v="0"/>
    <d v="2013-10-01T00:00:00"/>
    <n v="1"/>
    <x v="7"/>
    <x v="1"/>
    <n v="5175"/>
    <x v="14"/>
    <n v="3450"/>
  </r>
  <r>
    <s v="USA-MDM-20141201"/>
    <x v="4"/>
    <x v="1"/>
    <x v="1"/>
    <x v="14"/>
    <n v="0"/>
    <d v="2014-12-01T00:00:00"/>
    <n v="1"/>
    <x v="2"/>
    <x v="0"/>
    <n v="9225"/>
    <x v="15"/>
    <n v="6150"/>
  </r>
  <r>
    <s v="CND-GOV-20140201"/>
    <x v="0"/>
    <x v="0"/>
    <x v="2"/>
    <x v="15"/>
    <n v="0"/>
    <d v="2014-02-01T00:00:00"/>
    <n v="1"/>
    <x v="8"/>
    <x v="0"/>
    <n v="5840"/>
    <x v="16"/>
    <n v="2920"/>
  </r>
  <r>
    <s v="MXC-MDM-20140201"/>
    <x v="3"/>
    <x v="1"/>
    <x v="2"/>
    <x v="16"/>
    <n v="0"/>
    <d v="2014-02-01T00:00:00"/>
    <n v="1"/>
    <x v="8"/>
    <x v="0"/>
    <n v="19480"/>
    <x v="17"/>
    <n v="9740"/>
  </r>
  <r>
    <s v="CND-CPR-20140601"/>
    <x v="0"/>
    <x v="2"/>
    <x v="2"/>
    <x v="7"/>
    <n v="0"/>
    <d v="2014-06-01T00:00:00"/>
    <n v="1"/>
    <x v="1"/>
    <x v="0"/>
    <n v="50360"/>
    <x v="18"/>
    <n v="25180"/>
  </r>
  <r>
    <s v="GER-GOV-20140601"/>
    <x v="1"/>
    <x v="0"/>
    <x v="2"/>
    <x v="17"/>
    <n v="0"/>
    <d v="2014-06-01T00:00:00"/>
    <n v="1"/>
    <x v="1"/>
    <x v="0"/>
    <n v="20120"/>
    <x v="19"/>
    <n v="10060"/>
  </r>
  <r>
    <s v="GER-CPR-20140701"/>
    <x v="1"/>
    <x v="2"/>
    <x v="2"/>
    <x v="18"/>
    <n v="0"/>
    <d v="2014-07-01T00:00:00"/>
    <n v="1"/>
    <x v="4"/>
    <x v="0"/>
    <n v="7340"/>
    <x v="20"/>
    <n v="3670"/>
  </r>
  <r>
    <s v="MXC-GOV-20140801"/>
    <x v="3"/>
    <x v="0"/>
    <x v="2"/>
    <x v="19"/>
    <n v="0"/>
    <d v="2014-08-01T00:00:00"/>
    <n v="1"/>
    <x v="5"/>
    <x v="0"/>
    <n v="17660"/>
    <x v="21"/>
    <n v="8830"/>
  </r>
  <r>
    <s v="FRA-MDM-20130901"/>
    <x v="2"/>
    <x v="1"/>
    <x v="2"/>
    <x v="20"/>
    <n v="0"/>
    <d v="2013-09-01T00:00:00"/>
    <n v="1"/>
    <x v="6"/>
    <x v="1"/>
    <n v="10980"/>
    <x v="22"/>
    <n v="5490"/>
  </r>
  <r>
    <s v="MXC-SMB-20130901"/>
    <x v="3"/>
    <x v="4"/>
    <x v="2"/>
    <x v="21"/>
    <n v="0"/>
    <d v="2013-09-01T00:00:00"/>
    <n v="1"/>
    <x v="6"/>
    <x v="1"/>
    <n v="15760"/>
    <x v="23"/>
    <n v="7880"/>
  </r>
  <r>
    <s v="MXC-MDM-20140901"/>
    <x v="3"/>
    <x v="1"/>
    <x v="2"/>
    <x v="22"/>
    <n v="0"/>
    <d v="2014-09-01T00:00:00"/>
    <n v="1"/>
    <x v="6"/>
    <x v="0"/>
    <n v="49440"/>
    <x v="24"/>
    <n v="24720"/>
  </r>
  <r>
    <s v="USA-GOV-20141001"/>
    <x v="4"/>
    <x v="0"/>
    <x v="2"/>
    <x v="23"/>
    <n v="0"/>
    <d v="2014-10-01T00:00:00"/>
    <n v="1"/>
    <x v="7"/>
    <x v="0"/>
    <n v="22860"/>
    <x v="25"/>
    <n v="11430"/>
  </r>
  <r>
    <s v="CND-GOV-20131101"/>
    <x v="0"/>
    <x v="0"/>
    <x v="2"/>
    <x v="24"/>
    <n v="0"/>
    <d v="2013-11-01T00:00:00"/>
    <n v="1"/>
    <x v="9"/>
    <x v="1"/>
    <n v="34500"/>
    <x v="26"/>
    <n v="17250"/>
  </r>
  <r>
    <s v="USA-CPR-20131101"/>
    <x v="4"/>
    <x v="2"/>
    <x v="2"/>
    <x v="25"/>
    <n v="0"/>
    <d v="2013-11-01T00:00:00"/>
    <n v="1"/>
    <x v="9"/>
    <x v="1"/>
    <n v="18240"/>
    <x v="27"/>
    <n v="9120"/>
  </r>
  <r>
    <s v="CND-MDM-20131201"/>
    <x v="0"/>
    <x v="1"/>
    <x v="2"/>
    <x v="26"/>
    <n v="0"/>
    <d v="2013-12-01T00:00:00"/>
    <n v="1"/>
    <x v="2"/>
    <x v="1"/>
    <n v="43040"/>
    <x v="28"/>
    <n v="21520"/>
  </r>
  <r>
    <s v="CND-GOV-20141201"/>
    <x v="0"/>
    <x v="0"/>
    <x v="2"/>
    <x v="27"/>
    <n v="0"/>
    <d v="2014-12-01T00:00:00"/>
    <n v="1"/>
    <x v="2"/>
    <x v="0"/>
    <n v="36340"/>
    <x v="29"/>
    <n v="18170"/>
  </r>
  <r>
    <s v="GER-GOV-20141201"/>
    <x v="1"/>
    <x v="0"/>
    <x v="2"/>
    <x v="5"/>
    <n v="0"/>
    <d v="2014-12-01T00:00:00"/>
    <n v="1"/>
    <x v="2"/>
    <x v="0"/>
    <n v="30260"/>
    <x v="5"/>
    <n v="15130"/>
  </r>
  <r>
    <s v="MXC-GOV-20140101"/>
    <x v="3"/>
    <x v="0"/>
    <x v="3"/>
    <x v="28"/>
    <n v="0"/>
    <d v="2014-01-01T00:00:00"/>
    <n v="1"/>
    <x v="0"/>
    <x v="0"/>
    <n v="268740"/>
    <x v="30"/>
    <n v="89580"/>
  </r>
  <r>
    <s v="FRA-ENT-20140201"/>
    <x v="2"/>
    <x v="3"/>
    <x v="3"/>
    <x v="29"/>
    <n v="0"/>
    <d v="2014-02-01T00:00:00"/>
    <n v="1"/>
    <x v="8"/>
    <x v="0"/>
    <n v="324720"/>
    <x v="31"/>
    <n v="108240"/>
  </r>
  <r>
    <s v="GER-CPR-20140301"/>
    <x v="1"/>
    <x v="2"/>
    <x v="3"/>
    <x v="30"/>
    <n v="0"/>
    <d v="2014-03-01T00:00:00"/>
    <n v="1"/>
    <x v="3"/>
    <x v="0"/>
    <n v="388980"/>
    <x v="32"/>
    <n v="129660"/>
  </r>
  <r>
    <s v="GER-GOV-20140601"/>
    <x v="1"/>
    <x v="0"/>
    <x v="3"/>
    <x v="17"/>
    <n v="0"/>
    <d v="2014-06-01T00:00:00"/>
    <n v="1"/>
    <x v="1"/>
    <x v="0"/>
    <n v="181080"/>
    <x v="33"/>
    <n v="60360"/>
  </r>
  <r>
    <s v="GER-CPR-20140601"/>
    <x v="1"/>
    <x v="2"/>
    <x v="3"/>
    <x v="9"/>
    <n v="0"/>
    <d v="2014-06-01T00:00:00"/>
    <n v="1"/>
    <x v="1"/>
    <x v="0"/>
    <n v="278100"/>
    <x v="34"/>
    <n v="92700"/>
  </r>
  <r>
    <s v="USA-ENT-20140801"/>
    <x v="4"/>
    <x v="3"/>
    <x v="3"/>
    <x v="31"/>
    <n v="0"/>
    <d v="2014-08-01T00:00:00"/>
    <n v="1"/>
    <x v="5"/>
    <x v="0"/>
    <n v="507780"/>
    <x v="35"/>
    <n v="169260"/>
  </r>
  <r>
    <s v="CND-ENT-20131001"/>
    <x v="0"/>
    <x v="3"/>
    <x v="3"/>
    <x v="13"/>
    <n v="0"/>
    <d v="2013-10-01T00:00:00"/>
    <n v="1"/>
    <x v="7"/>
    <x v="1"/>
    <n v="62100"/>
    <x v="36"/>
    <n v="20700"/>
  </r>
  <r>
    <s v="CND-SMB-20140201"/>
    <x v="0"/>
    <x v="4"/>
    <x v="4"/>
    <x v="32"/>
    <n v="0"/>
    <d v="2014-02-01T00:00:00"/>
    <n v="1"/>
    <x v="8"/>
    <x v="0"/>
    <n v="600300"/>
    <x v="37"/>
    <n v="100050"/>
  </r>
  <r>
    <s v="GER-CPR-20140401"/>
    <x v="1"/>
    <x v="2"/>
    <x v="4"/>
    <x v="33"/>
    <n v="0"/>
    <d v="2014-04-01T00:00:00"/>
    <n v="1"/>
    <x v="10"/>
    <x v="0"/>
    <n v="851400"/>
    <x v="38"/>
    <n v="141900"/>
  </r>
  <r>
    <s v="FRA-MDM-20140601"/>
    <x v="2"/>
    <x v="1"/>
    <x v="4"/>
    <x v="2"/>
    <n v="0"/>
    <d v="2014-06-01T00:00:00"/>
    <n v="1"/>
    <x v="1"/>
    <x v="0"/>
    <n v="653400"/>
    <x v="39"/>
    <n v="108900"/>
  </r>
  <r>
    <s v="GER-MDM-20140601"/>
    <x v="1"/>
    <x v="1"/>
    <x v="4"/>
    <x v="3"/>
    <n v="0"/>
    <d v="2014-06-01T00:00:00"/>
    <n v="1"/>
    <x v="1"/>
    <x v="0"/>
    <n v="266400"/>
    <x v="40"/>
    <n v="44400"/>
  </r>
  <r>
    <s v="FRA-GOV-20130901"/>
    <x v="2"/>
    <x v="0"/>
    <x v="4"/>
    <x v="34"/>
    <n v="0"/>
    <d v="2013-09-01T00:00:00"/>
    <n v="1"/>
    <x v="6"/>
    <x v="1"/>
    <n v="458100"/>
    <x v="41"/>
    <n v="76350"/>
  </r>
  <r>
    <s v="FRA-SMB-20140901"/>
    <x v="2"/>
    <x v="4"/>
    <x v="4"/>
    <x v="35"/>
    <n v="0"/>
    <d v="2014-09-01T00:00:00"/>
    <n v="1"/>
    <x v="6"/>
    <x v="0"/>
    <n v="645300"/>
    <x v="42"/>
    <n v="107550"/>
  </r>
  <r>
    <s v="CND-GOV-20141201"/>
    <x v="0"/>
    <x v="0"/>
    <x v="4"/>
    <x v="27"/>
    <n v="0"/>
    <d v="2014-12-01T00:00:00"/>
    <n v="1"/>
    <x v="2"/>
    <x v="0"/>
    <n v="545100"/>
    <x v="43"/>
    <n v="90850"/>
  </r>
  <r>
    <s v="FRA-GOV-20140201"/>
    <x v="2"/>
    <x v="0"/>
    <x v="5"/>
    <x v="36"/>
    <n v="0"/>
    <d v="2014-02-01T00:00:00"/>
    <n v="1"/>
    <x v="8"/>
    <x v="0"/>
    <n v="962500"/>
    <x v="44"/>
    <n v="412500"/>
  </r>
  <r>
    <s v="USA-CPR-20140401"/>
    <x v="4"/>
    <x v="2"/>
    <x v="5"/>
    <x v="37"/>
    <n v="0"/>
    <d v="2014-04-01T00:00:00"/>
    <n v="1"/>
    <x v="10"/>
    <x v="0"/>
    <n v="683550"/>
    <x v="45"/>
    <n v="292950"/>
  </r>
  <r>
    <s v="GER-ENT-20140401"/>
    <x v="1"/>
    <x v="3"/>
    <x v="5"/>
    <x v="38"/>
    <n v="0"/>
    <d v="2014-04-01T00:00:00"/>
    <n v="1"/>
    <x v="10"/>
    <x v="0"/>
    <n v="1476650"/>
    <x v="46"/>
    <n v="632850"/>
  </r>
  <r>
    <s v="FRA-GOV-20140601"/>
    <x v="2"/>
    <x v="0"/>
    <x v="5"/>
    <x v="8"/>
    <n v="0"/>
    <d v="2014-06-01T00:00:00"/>
    <n v="1"/>
    <x v="1"/>
    <x v="0"/>
    <n v="664650"/>
    <x v="47"/>
    <n v="284850"/>
  </r>
  <r>
    <s v="GER-GOV-20140701"/>
    <x v="1"/>
    <x v="0"/>
    <x v="5"/>
    <x v="39"/>
    <n v="0"/>
    <d v="2014-07-01T00:00:00"/>
    <n v="1"/>
    <x v="4"/>
    <x v="0"/>
    <n v="590100"/>
    <x v="48"/>
    <n v="252900"/>
  </r>
  <r>
    <s v="USA-CPR-20140801"/>
    <x v="4"/>
    <x v="2"/>
    <x v="5"/>
    <x v="40"/>
    <n v="0"/>
    <d v="2014-08-01T00:00:00"/>
    <n v="1"/>
    <x v="5"/>
    <x v="0"/>
    <n v="749350"/>
    <x v="49"/>
    <n v="321150"/>
  </r>
  <r>
    <s v="USA-GOV-20141001"/>
    <x v="4"/>
    <x v="0"/>
    <x v="5"/>
    <x v="23"/>
    <n v="0"/>
    <d v="2014-10-01T00:00:00"/>
    <n v="1"/>
    <x v="7"/>
    <x v="0"/>
    <n v="400050"/>
    <x v="50"/>
    <n v="171450"/>
  </r>
  <r>
    <s v="USA-MDM-20141201"/>
    <x v="4"/>
    <x v="1"/>
    <x v="5"/>
    <x v="14"/>
    <n v="0"/>
    <d v="2014-12-01T00:00:00"/>
    <n v="1"/>
    <x v="2"/>
    <x v="0"/>
    <n v="215250"/>
    <x v="51"/>
    <n v="92250"/>
  </r>
  <r>
    <s v="FRA-GOV-20140101"/>
    <x v="2"/>
    <x v="0"/>
    <x v="2"/>
    <x v="41"/>
    <n v="9.9999999999999985E-3"/>
    <d v="2014-01-01T00:00:00"/>
    <n v="1"/>
    <x v="0"/>
    <x v="0"/>
    <n v="78900"/>
    <x v="52"/>
    <n v="39449.990000000005"/>
  </r>
  <r>
    <s v="FRA-MDM-20140201"/>
    <x v="2"/>
    <x v="1"/>
    <x v="2"/>
    <x v="42"/>
    <n v="9.9999999999999985E-3"/>
    <d v="2014-02-01T00:00:00"/>
    <n v="1"/>
    <x v="8"/>
    <x v="0"/>
    <n v="45920"/>
    <x v="53"/>
    <n v="22959.989999999998"/>
  </r>
  <r>
    <s v="FRA-GOV-20140501"/>
    <x v="2"/>
    <x v="0"/>
    <x v="2"/>
    <x v="43"/>
    <n v="9.9999999999999985E-3"/>
    <d v="2014-05-01T00:00:00"/>
    <n v="1"/>
    <x v="11"/>
    <x v="0"/>
    <n v="20600"/>
    <x v="54"/>
    <n v="10299.990000000002"/>
  </r>
  <r>
    <s v="FRA-GOV-20141101"/>
    <x v="2"/>
    <x v="0"/>
    <x v="3"/>
    <x v="44"/>
    <n v="9.9999999999999985E-3"/>
    <d v="2014-11-01T00:00:00"/>
    <n v="1"/>
    <x v="9"/>
    <x v="0"/>
    <n v="115020"/>
    <x v="55"/>
    <n v="38339.990000000005"/>
  </r>
  <r>
    <s v="CND-GOV-20140301"/>
    <x v="0"/>
    <x v="0"/>
    <x v="4"/>
    <x v="45"/>
    <n v="9.9999999999999985E-3"/>
    <d v="2014-03-01T00:00:00"/>
    <n v="1"/>
    <x v="3"/>
    <x v="0"/>
    <n v="397800"/>
    <x v="56"/>
    <n v="66299.989999999991"/>
  </r>
  <r>
    <s v="USA-CPR-20140201"/>
    <x v="4"/>
    <x v="2"/>
    <x v="0"/>
    <x v="46"/>
    <n v="0.01"/>
    <d v="2014-02-01T00:00:00"/>
    <n v="1"/>
    <x v="8"/>
    <x v="0"/>
    <n v="37160"/>
    <x v="57"/>
    <n v="31585.989999999998"/>
  </r>
  <r>
    <s v="MXC-GOV-20140301"/>
    <x v="3"/>
    <x v="0"/>
    <x v="0"/>
    <x v="47"/>
    <n v="0.01"/>
    <d v="2014-03-01T00:00:00"/>
    <n v="1"/>
    <x v="3"/>
    <x v="0"/>
    <n v="24200"/>
    <x v="58"/>
    <n v="20569.990000000002"/>
  </r>
  <r>
    <s v="USA-GOV-20140701"/>
    <x v="4"/>
    <x v="0"/>
    <x v="0"/>
    <x v="48"/>
    <n v="0.01"/>
    <d v="2014-07-01T00:00:00"/>
    <n v="1"/>
    <x v="4"/>
    <x v="0"/>
    <n v="50580"/>
    <x v="59"/>
    <n v="42992.99"/>
  </r>
  <r>
    <s v="CND-CPR-20140901"/>
    <x v="0"/>
    <x v="2"/>
    <x v="0"/>
    <x v="49"/>
    <n v="0.01"/>
    <d v="2014-09-01T00:00:00"/>
    <n v="1"/>
    <x v="6"/>
    <x v="0"/>
    <n v="28900"/>
    <x v="60"/>
    <n v="24564.99"/>
  </r>
  <r>
    <s v="USA-ENT-20130901"/>
    <x v="4"/>
    <x v="3"/>
    <x v="0"/>
    <x v="50"/>
    <n v="0.01"/>
    <d v="2013-09-01T00:00:00"/>
    <n v="1"/>
    <x v="6"/>
    <x v="1"/>
    <n v="6600"/>
    <x v="61"/>
    <n v="5609.99"/>
  </r>
  <r>
    <s v="FRA-CPR-20140901"/>
    <x v="2"/>
    <x v="2"/>
    <x v="0"/>
    <x v="51"/>
    <n v="0.01"/>
    <d v="2014-09-01T00:00:00"/>
    <n v="1"/>
    <x v="6"/>
    <x v="0"/>
    <n v="53420"/>
    <x v="62"/>
    <n v="45406.99"/>
  </r>
  <r>
    <s v="GER-CPR-20131001"/>
    <x v="1"/>
    <x v="2"/>
    <x v="0"/>
    <x v="52"/>
    <n v="0.01"/>
    <d v="2013-10-01T00:00:00"/>
    <n v="1"/>
    <x v="7"/>
    <x v="1"/>
    <n v="15320"/>
    <x v="63"/>
    <n v="13021.99"/>
  </r>
  <r>
    <s v="MXC-SMB-20131001"/>
    <x v="3"/>
    <x v="4"/>
    <x v="0"/>
    <x v="53"/>
    <n v="0.01"/>
    <d v="2013-10-01T00:00:00"/>
    <n v="1"/>
    <x v="7"/>
    <x v="1"/>
    <n v="9880"/>
    <x v="64"/>
    <n v="8397.99"/>
  </r>
  <r>
    <s v="MXC-GOV-20141001"/>
    <x v="3"/>
    <x v="0"/>
    <x v="0"/>
    <x v="54"/>
    <n v="0.01"/>
    <d v="2014-10-01T00:00:00"/>
    <n v="1"/>
    <x v="7"/>
    <x v="0"/>
    <n v="27940"/>
    <x v="65"/>
    <n v="23748.99"/>
  </r>
  <r>
    <s v="FRA-GOV-20141201"/>
    <x v="2"/>
    <x v="0"/>
    <x v="0"/>
    <x v="55"/>
    <n v="0.01"/>
    <d v="2014-12-01T00:00:00"/>
    <n v="1"/>
    <x v="2"/>
    <x v="0"/>
    <n v="43100"/>
    <x v="66"/>
    <n v="36634.99"/>
  </r>
  <r>
    <s v="MXC-MDM-20140301"/>
    <x v="3"/>
    <x v="1"/>
    <x v="1"/>
    <x v="56"/>
    <n v="0.01"/>
    <d v="2014-03-01T00:00:00"/>
    <n v="1"/>
    <x v="3"/>
    <x v="0"/>
    <n v="33210"/>
    <x v="67"/>
    <n v="22139.989999999998"/>
  </r>
  <r>
    <s v="USA-SMB-20140401"/>
    <x v="4"/>
    <x v="4"/>
    <x v="1"/>
    <x v="57"/>
    <n v="0.01"/>
    <d v="2014-04-01T00:00:00"/>
    <n v="1"/>
    <x v="10"/>
    <x v="0"/>
    <n v="34515"/>
    <x v="68"/>
    <n v="23009.989999999998"/>
  </r>
  <r>
    <s v="FRA-GOV-20140701"/>
    <x v="2"/>
    <x v="0"/>
    <x v="1"/>
    <x v="58"/>
    <n v="1.0003636363636364E-2"/>
    <d v="2014-07-01T00:00:00"/>
    <n v="1"/>
    <x v="4"/>
    <x v="0"/>
    <n v="20625"/>
    <x v="69"/>
    <n v="13749.989996363638"/>
  </r>
  <r>
    <s v="CND-GOV-20140801"/>
    <x v="0"/>
    <x v="0"/>
    <x v="1"/>
    <x v="59"/>
    <n v="0.01"/>
    <d v="2014-08-01T00:00:00"/>
    <n v="1"/>
    <x v="5"/>
    <x v="0"/>
    <n v="27450"/>
    <x v="70"/>
    <n v="18299.990000000002"/>
  </r>
  <r>
    <s v="USA-SMB-20130901"/>
    <x v="4"/>
    <x v="4"/>
    <x v="1"/>
    <x v="60"/>
    <n v="0.01"/>
    <d v="2013-09-01T00:00:00"/>
    <n v="1"/>
    <x v="6"/>
    <x v="1"/>
    <n v="37470"/>
    <x v="71"/>
    <n v="24979.989999999998"/>
  </r>
  <r>
    <s v="USA-ENT-20131001"/>
    <x v="4"/>
    <x v="3"/>
    <x v="1"/>
    <x v="61"/>
    <n v="0.01"/>
    <d v="2013-10-01T00:00:00"/>
    <n v="1"/>
    <x v="7"/>
    <x v="1"/>
    <n v="9945"/>
    <x v="72"/>
    <n v="6629.99"/>
  </r>
  <r>
    <s v="USA-MDM-20140201"/>
    <x v="4"/>
    <x v="1"/>
    <x v="2"/>
    <x v="62"/>
    <n v="0.01"/>
    <d v="2014-02-01T00:00:00"/>
    <n v="1"/>
    <x v="8"/>
    <x v="0"/>
    <n v="30280"/>
    <x v="73"/>
    <n v="15139.990000000002"/>
  </r>
  <r>
    <s v="USA-GOV-20140401"/>
    <x v="4"/>
    <x v="0"/>
    <x v="2"/>
    <x v="63"/>
    <n v="1.0001272102785905E-2"/>
    <d v="2014-04-01T00:00:00"/>
    <n v="1"/>
    <x v="10"/>
    <x v="0"/>
    <n v="89840"/>
    <x v="74"/>
    <n v="44919.989998727891"/>
  </r>
  <r>
    <s v="USA-ENT-20140601"/>
    <x v="4"/>
    <x v="3"/>
    <x v="2"/>
    <x v="64"/>
    <n v="0.01"/>
    <d v="2014-06-01T00:00:00"/>
    <n v="1"/>
    <x v="1"/>
    <x v="0"/>
    <n v="14540"/>
    <x v="75"/>
    <n v="7269.99"/>
  </r>
  <r>
    <s v="FRA-ENT-20140601"/>
    <x v="2"/>
    <x v="3"/>
    <x v="2"/>
    <x v="65"/>
    <n v="0.01"/>
    <d v="2014-06-01T00:00:00"/>
    <n v="1"/>
    <x v="1"/>
    <x v="0"/>
    <n v="15740"/>
    <x v="76"/>
    <n v="7869.99"/>
  </r>
  <r>
    <s v="MXC-ENT-20140701"/>
    <x v="3"/>
    <x v="3"/>
    <x v="2"/>
    <x v="66"/>
    <n v="0.01"/>
    <d v="2014-07-01T00:00:00"/>
    <n v="1"/>
    <x v="4"/>
    <x v="0"/>
    <n v="36460"/>
    <x v="77"/>
    <n v="18229.989999999998"/>
  </r>
  <r>
    <s v="GER-MDM-20140901"/>
    <x v="1"/>
    <x v="1"/>
    <x v="2"/>
    <x v="67"/>
    <n v="0.01"/>
    <d v="2014-09-01T00:00:00"/>
    <n v="1"/>
    <x v="6"/>
    <x v="0"/>
    <n v="14940"/>
    <x v="78"/>
    <n v="7469.99"/>
  </r>
  <r>
    <s v="GER-CPR-20131001"/>
    <x v="1"/>
    <x v="2"/>
    <x v="2"/>
    <x v="52"/>
    <n v="0.01"/>
    <d v="2013-10-01T00:00:00"/>
    <n v="1"/>
    <x v="7"/>
    <x v="1"/>
    <n v="15320"/>
    <x v="63"/>
    <n v="7659.99"/>
  </r>
  <r>
    <s v="USA-SMB-20141101"/>
    <x v="4"/>
    <x v="4"/>
    <x v="2"/>
    <x v="68"/>
    <n v="0.01"/>
    <d v="2014-11-01T00:00:00"/>
    <n v="1"/>
    <x v="9"/>
    <x v="0"/>
    <n v="58100"/>
    <x v="79"/>
    <n v="29049.989999999998"/>
  </r>
  <r>
    <s v="FRA-GOV-20141201"/>
    <x v="2"/>
    <x v="0"/>
    <x v="2"/>
    <x v="55"/>
    <n v="0.01"/>
    <d v="2014-12-01T00:00:00"/>
    <n v="1"/>
    <x v="2"/>
    <x v="0"/>
    <n v="43100"/>
    <x v="66"/>
    <n v="21549.989999999998"/>
  </r>
  <r>
    <s v="FRA-GOV-20140401"/>
    <x v="2"/>
    <x v="0"/>
    <x v="3"/>
    <x v="69"/>
    <n v="0.01"/>
    <d v="2014-04-01T00:00:00"/>
    <n v="1"/>
    <x v="10"/>
    <x v="0"/>
    <n v="695520"/>
    <x v="80"/>
    <n v="231839.99"/>
  </r>
  <r>
    <s v="MXC-GOV-20140501"/>
    <x v="3"/>
    <x v="0"/>
    <x v="3"/>
    <x v="70"/>
    <n v="0.01"/>
    <d v="2014-05-01T00:00:00"/>
    <n v="1"/>
    <x v="11"/>
    <x v="0"/>
    <n v="65160"/>
    <x v="81"/>
    <n v="21719.989999999998"/>
  </r>
  <r>
    <s v="CND-ENT-20140801"/>
    <x v="0"/>
    <x v="3"/>
    <x v="3"/>
    <x v="71"/>
    <n v="0.01"/>
    <d v="2014-08-01T00:00:00"/>
    <n v="1"/>
    <x v="5"/>
    <x v="0"/>
    <n v="166140"/>
    <x v="82"/>
    <n v="55379.989999999991"/>
  </r>
  <r>
    <s v="USA-ENT-20131001"/>
    <x v="4"/>
    <x v="3"/>
    <x v="3"/>
    <x v="61"/>
    <n v="0.01"/>
    <d v="2013-10-01T00:00:00"/>
    <n v="1"/>
    <x v="7"/>
    <x v="1"/>
    <n v="119340"/>
    <x v="83"/>
    <n v="39779.990000000005"/>
  </r>
  <r>
    <s v="CND-GOV-20131101"/>
    <x v="0"/>
    <x v="0"/>
    <x v="3"/>
    <x v="72"/>
    <n v="0.01"/>
    <d v="2013-11-01T00:00:00"/>
    <n v="1"/>
    <x v="9"/>
    <x v="1"/>
    <n v="376560"/>
    <x v="84"/>
    <n v="125519.98999999999"/>
  </r>
  <r>
    <s v="GER-GOV-20140301"/>
    <x v="1"/>
    <x v="0"/>
    <x v="4"/>
    <x v="73"/>
    <n v="0.01"/>
    <d v="2014-03-01T00:00:00"/>
    <n v="1"/>
    <x v="3"/>
    <x v="0"/>
    <n v="78900"/>
    <x v="52"/>
    <n v="13149.990000000005"/>
  </r>
  <r>
    <s v="CND-GOV-20140401"/>
    <x v="0"/>
    <x v="0"/>
    <x v="4"/>
    <x v="74"/>
    <n v="1.0005302226935313E-2"/>
    <d v="2014-04-01T00:00:00"/>
    <n v="1"/>
    <x v="10"/>
    <x v="0"/>
    <n v="282900"/>
    <x v="85"/>
    <n v="47149.989994697797"/>
  </r>
  <r>
    <s v="USA-ENT-20140601"/>
    <x v="4"/>
    <x v="3"/>
    <x v="4"/>
    <x v="64"/>
    <n v="0.01"/>
    <d v="2014-06-01T00:00:00"/>
    <n v="1"/>
    <x v="1"/>
    <x v="0"/>
    <n v="218100"/>
    <x v="86"/>
    <n v="36349.989999999991"/>
  </r>
  <r>
    <s v="FRA-ENT-20140601"/>
    <x v="2"/>
    <x v="3"/>
    <x v="4"/>
    <x v="65"/>
    <n v="0.01"/>
    <d v="2014-06-01T00:00:00"/>
    <n v="1"/>
    <x v="1"/>
    <x v="0"/>
    <n v="236100"/>
    <x v="87"/>
    <n v="39349.989999999991"/>
  </r>
  <r>
    <s v="GER-SMB-20140901"/>
    <x v="1"/>
    <x v="4"/>
    <x v="4"/>
    <x v="75"/>
    <n v="0.01"/>
    <d v="2014-09-01T00:00:00"/>
    <n v="1"/>
    <x v="6"/>
    <x v="0"/>
    <n v="295800"/>
    <x v="88"/>
    <n v="49299.989999999991"/>
  </r>
  <r>
    <s v="MXC-SMB-20131001"/>
    <x v="3"/>
    <x v="4"/>
    <x v="4"/>
    <x v="53"/>
    <n v="0.01"/>
    <d v="2013-10-01T00:00:00"/>
    <n v="1"/>
    <x v="7"/>
    <x v="1"/>
    <n v="148200"/>
    <x v="89"/>
    <n v="24699.989999999991"/>
  </r>
  <r>
    <s v="MXC-GOV-20141001"/>
    <x v="3"/>
    <x v="0"/>
    <x v="4"/>
    <x v="54"/>
    <n v="0.01"/>
    <d v="2014-10-01T00:00:00"/>
    <n v="1"/>
    <x v="7"/>
    <x v="0"/>
    <n v="419100"/>
    <x v="90"/>
    <n v="69849.989999999991"/>
  </r>
  <r>
    <s v="FRA-ENT-20141101"/>
    <x v="2"/>
    <x v="3"/>
    <x v="4"/>
    <x v="76"/>
    <n v="0.01"/>
    <d v="2014-11-01T00:00:00"/>
    <n v="1"/>
    <x v="9"/>
    <x v="0"/>
    <n v="523200"/>
    <x v="91"/>
    <n v="87199.989999999991"/>
  </r>
  <r>
    <s v="USA-CPR-20130901"/>
    <x v="4"/>
    <x v="2"/>
    <x v="5"/>
    <x v="77"/>
    <n v="0.01"/>
    <d v="2013-09-01T00:00:00"/>
    <n v="1"/>
    <x v="6"/>
    <x v="1"/>
    <n v="696150"/>
    <x v="92"/>
    <n v="298349.99"/>
  </r>
  <r>
    <s v="FRA-MDM-20131101"/>
    <x v="2"/>
    <x v="1"/>
    <x v="5"/>
    <x v="78"/>
    <n v="0.01"/>
    <d v="2013-11-01T00:00:00"/>
    <n v="1"/>
    <x v="9"/>
    <x v="1"/>
    <n v="112350"/>
    <x v="93"/>
    <n v="48149.990000000005"/>
  </r>
  <r>
    <s v="CND-ENT-20140401"/>
    <x v="0"/>
    <x v="3"/>
    <x v="0"/>
    <x v="79"/>
    <n v="2.0013477088948788E-2"/>
    <d v="2014-04-01T00:00:00"/>
    <n v="1"/>
    <x v="10"/>
    <x v="0"/>
    <n v="14840"/>
    <x v="94"/>
    <n v="12613.979986522911"/>
  </r>
  <r>
    <s v="CND-CPR-20141001"/>
    <x v="0"/>
    <x v="2"/>
    <x v="0"/>
    <x v="80"/>
    <n v="0.02"/>
    <d v="2014-10-01T00:00:00"/>
    <n v="1"/>
    <x v="7"/>
    <x v="0"/>
    <n v="25900"/>
    <x v="95"/>
    <n v="22014.98"/>
  </r>
  <r>
    <s v="GER-SMB-20131001"/>
    <x v="1"/>
    <x v="4"/>
    <x v="0"/>
    <x v="81"/>
    <n v="0.02"/>
    <d v="2013-10-01T00:00:00"/>
    <n v="1"/>
    <x v="7"/>
    <x v="1"/>
    <n v="4280"/>
    <x v="96"/>
    <n v="3637.9799999999996"/>
  </r>
  <r>
    <s v="FRA-GOV-20131101"/>
    <x v="2"/>
    <x v="0"/>
    <x v="0"/>
    <x v="82"/>
    <n v="0.02"/>
    <d v="2013-11-01T00:00:00"/>
    <n v="1"/>
    <x v="9"/>
    <x v="1"/>
    <n v="42900"/>
    <x v="97"/>
    <n v="36464.980000000003"/>
  </r>
  <r>
    <s v="CND-GOV-20141201"/>
    <x v="0"/>
    <x v="0"/>
    <x v="0"/>
    <x v="83"/>
    <n v="0.02"/>
    <d v="2014-12-01T00:00:00"/>
    <n v="1"/>
    <x v="2"/>
    <x v="0"/>
    <n v="57040"/>
    <x v="98"/>
    <n v="48483.98"/>
  </r>
  <r>
    <s v="USA-CPR-20140601"/>
    <x v="4"/>
    <x v="2"/>
    <x v="1"/>
    <x v="84"/>
    <n v="0.02"/>
    <d v="2014-06-01T00:00:00"/>
    <n v="1"/>
    <x v="1"/>
    <x v="0"/>
    <n v="17130"/>
    <x v="99"/>
    <n v="11419.98"/>
  </r>
  <r>
    <s v="USA-GOV-20141001"/>
    <x v="4"/>
    <x v="0"/>
    <x v="1"/>
    <x v="85"/>
    <n v="0.02"/>
    <d v="2014-10-01T00:00:00"/>
    <n v="1"/>
    <x v="7"/>
    <x v="0"/>
    <n v="23490"/>
    <x v="100"/>
    <n v="15659.98"/>
  </r>
  <r>
    <s v="MXC-CPR-20141101"/>
    <x v="3"/>
    <x v="2"/>
    <x v="1"/>
    <x v="86"/>
    <n v="0.02"/>
    <d v="2014-11-01T00:00:00"/>
    <n v="1"/>
    <x v="9"/>
    <x v="0"/>
    <n v="10350"/>
    <x v="101"/>
    <n v="6899.98"/>
  </r>
  <r>
    <s v="MXC-ENT-20131101"/>
    <x v="3"/>
    <x v="3"/>
    <x v="1"/>
    <x v="87"/>
    <n v="0.02"/>
    <d v="2013-11-01T00:00:00"/>
    <n v="1"/>
    <x v="9"/>
    <x v="1"/>
    <n v="24900"/>
    <x v="102"/>
    <n v="16599.98"/>
  </r>
  <r>
    <s v="CND-MDM-20140201"/>
    <x v="0"/>
    <x v="1"/>
    <x v="2"/>
    <x v="88"/>
    <n v="0.02"/>
    <d v="2014-02-01T00:00:00"/>
    <n v="1"/>
    <x v="8"/>
    <x v="0"/>
    <n v="47260"/>
    <x v="103"/>
    <n v="23629.980000000003"/>
  </r>
  <r>
    <s v="FRA-SMB-20140501"/>
    <x v="2"/>
    <x v="4"/>
    <x v="2"/>
    <x v="89"/>
    <n v="0.02"/>
    <d v="2014-05-01T00:00:00"/>
    <n v="1"/>
    <x v="11"/>
    <x v="0"/>
    <n v="18360"/>
    <x v="104"/>
    <n v="9179.98"/>
  </r>
  <r>
    <s v="GER-SMB-20140501"/>
    <x v="1"/>
    <x v="4"/>
    <x v="2"/>
    <x v="90"/>
    <n v="0.02"/>
    <d v="2014-05-01T00:00:00"/>
    <n v="1"/>
    <x v="11"/>
    <x v="0"/>
    <n v="34560"/>
    <x v="105"/>
    <n v="17279.980000000003"/>
  </r>
  <r>
    <s v="USA-CPR-20140601"/>
    <x v="4"/>
    <x v="2"/>
    <x v="2"/>
    <x v="84"/>
    <n v="0.02"/>
    <d v="2014-06-01T00:00:00"/>
    <n v="1"/>
    <x v="1"/>
    <x v="0"/>
    <n v="22840"/>
    <x v="106"/>
    <n v="11419.98"/>
  </r>
  <r>
    <s v="MXC-ENT-20140601"/>
    <x v="3"/>
    <x v="3"/>
    <x v="2"/>
    <x v="91"/>
    <n v="0.02"/>
    <d v="2014-06-01T00:00:00"/>
    <n v="1"/>
    <x v="1"/>
    <x v="0"/>
    <n v="13240"/>
    <x v="107"/>
    <n v="6619.98"/>
  </r>
  <r>
    <s v="CND-CPR-20141001"/>
    <x v="0"/>
    <x v="2"/>
    <x v="2"/>
    <x v="80"/>
    <n v="0.02"/>
    <d v="2014-10-01T00:00:00"/>
    <n v="1"/>
    <x v="7"/>
    <x v="0"/>
    <n v="25900"/>
    <x v="95"/>
    <n v="12949.98"/>
  </r>
  <r>
    <s v="GER-ENT-20131001"/>
    <x v="1"/>
    <x v="3"/>
    <x v="2"/>
    <x v="92"/>
    <n v="0.02"/>
    <d v="2013-10-01T00:00:00"/>
    <n v="1"/>
    <x v="7"/>
    <x v="1"/>
    <n v="16180"/>
    <x v="108"/>
    <n v="8089.98"/>
  </r>
  <r>
    <s v="MXC-ENT-20131001"/>
    <x v="3"/>
    <x v="3"/>
    <x v="2"/>
    <x v="82"/>
    <n v="0.02"/>
    <d v="2013-10-01T00:00:00"/>
    <n v="1"/>
    <x v="7"/>
    <x v="1"/>
    <n v="42900"/>
    <x v="97"/>
    <n v="21449.980000000003"/>
  </r>
  <r>
    <s v="FRA-CPR-20131101"/>
    <x v="2"/>
    <x v="2"/>
    <x v="2"/>
    <x v="93"/>
    <n v="0.02"/>
    <d v="2013-11-01T00:00:00"/>
    <n v="1"/>
    <x v="9"/>
    <x v="1"/>
    <n v="35700"/>
    <x v="109"/>
    <n v="17849.980000000003"/>
  </r>
  <r>
    <s v="CND-SMB-20141201"/>
    <x v="0"/>
    <x v="4"/>
    <x v="2"/>
    <x v="94"/>
    <n v="0.02"/>
    <d v="2014-12-01T00:00:00"/>
    <n v="1"/>
    <x v="2"/>
    <x v="0"/>
    <n v="38320"/>
    <x v="110"/>
    <n v="19159.980000000003"/>
  </r>
  <r>
    <s v="CND-GOV-20141201"/>
    <x v="0"/>
    <x v="0"/>
    <x v="2"/>
    <x v="83"/>
    <n v="0.02"/>
    <d v="2014-12-01T00:00:00"/>
    <n v="1"/>
    <x v="2"/>
    <x v="0"/>
    <n v="57040"/>
    <x v="98"/>
    <n v="28519.980000000003"/>
  </r>
  <r>
    <s v="CND-ENT-20141201"/>
    <x v="0"/>
    <x v="3"/>
    <x v="2"/>
    <x v="95"/>
    <n v="0.02"/>
    <d v="2014-12-01T00:00:00"/>
    <n v="1"/>
    <x v="2"/>
    <x v="0"/>
    <n v="54580"/>
    <x v="111"/>
    <n v="27289.980000000003"/>
  </r>
  <r>
    <s v="USA-MDM-20131201"/>
    <x v="4"/>
    <x v="1"/>
    <x v="2"/>
    <x v="96"/>
    <n v="0.02"/>
    <d v="2013-12-01T00:00:00"/>
    <n v="1"/>
    <x v="2"/>
    <x v="1"/>
    <n v="38500"/>
    <x v="112"/>
    <n v="19249.980000000003"/>
  </r>
  <r>
    <s v="USA-GOV-20131201"/>
    <x v="4"/>
    <x v="0"/>
    <x v="2"/>
    <x v="97"/>
    <n v="0.02"/>
    <d v="2013-12-01T00:00:00"/>
    <n v="1"/>
    <x v="2"/>
    <x v="1"/>
    <n v="40260"/>
    <x v="113"/>
    <n v="20129.980000000003"/>
  </r>
  <r>
    <s v="FRA-CPR-20141201"/>
    <x v="2"/>
    <x v="2"/>
    <x v="2"/>
    <x v="98"/>
    <n v="0.02"/>
    <d v="2014-12-01T00:00:00"/>
    <n v="1"/>
    <x v="2"/>
    <x v="0"/>
    <n v="21100"/>
    <x v="114"/>
    <n v="10549.98"/>
  </r>
  <r>
    <s v="MXC-CPR-20141201"/>
    <x v="3"/>
    <x v="2"/>
    <x v="2"/>
    <x v="99"/>
    <n v="0.02"/>
    <d v="2014-12-01T00:00:00"/>
    <n v="1"/>
    <x v="2"/>
    <x v="0"/>
    <n v="21680"/>
    <x v="115"/>
    <n v="10839.98"/>
  </r>
  <r>
    <s v="USA-GOV-20141001"/>
    <x v="4"/>
    <x v="0"/>
    <x v="3"/>
    <x v="85"/>
    <n v="0.02"/>
    <d v="2014-10-01T00:00:00"/>
    <n v="1"/>
    <x v="7"/>
    <x v="0"/>
    <n v="281880"/>
    <x v="116"/>
    <n v="93959.979999999981"/>
  </r>
  <r>
    <s v="GER-GOV-20131001"/>
    <x v="1"/>
    <x v="0"/>
    <x v="3"/>
    <x v="100"/>
    <n v="0.02"/>
    <d v="2013-10-01T00:00:00"/>
    <n v="1"/>
    <x v="7"/>
    <x v="1"/>
    <n v="533880"/>
    <x v="117"/>
    <n v="177959.97999999998"/>
  </r>
  <r>
    <s v="GER-GOV-20141001"/>
    <x v="1"/>
    <x v="0"/>
    <x v="3"/>
    <x v="101"/>
    <n v="0.02"/>
    <d v="2014-10-01T00:00:00"/>
    <n v="1"/>
    <x v="7"/>
    <x v="0"/>
    <n v="517860"/>
    <x v="118"/>
    <n v="172619.97999999998"/>
  </r>
  <r>
    <s v="GER-ENT-20131001"/>
    <x v="1"/>
    <x v="3"/>
    <x v="3"/>
    <x v="92"/>
    <n v="0.02"/>
    <d v="2013-10-01T00:00:00"/>
    <n v="1"/>
    <x v="7"/>
    <x v="1"/>
    <n v="145620"/>
    <x v="119"/>
    <n v="48539.98000000001"/>
  </r>
  <r>
    <s v="MXC-ENT-20131001"/>
    <x v="3"/>
    <x v="3"/>
    <x v="3"/>
    <x v="82"/>
    <n v="0.02"/>
    <d v="2013-10-01T00:00:00"/>
    <n v="1"/>
    <x v="7"/>
    <x v="1"/>
    <n v="386100"/>
    <x v="120"/>
    <n v="128699.97999999998"/>
  </r>
  <r>
    <s v="FRA-CPR-20141201"/>
    <x v="2"/>
    <x v="2"/>
    <x v="3"/>
    <x v="98"/>
    <n v="0.02"/>
    <d v="2014-12-01T00:00:00"/>
    <n v="1"/>
    <x v="2"/>
    <x v="0"/>
    <n v="189900"/>
    <x v="121"/>
    <n v="63299.98000000001"/>
  </r>
  <r>
    <s v="MXC-GOV-20131201"/>
    <x v="3"/>
    <x v="0"/>
    <x v="3"/>
    <x v="102"/>
    <n v="0.02"/>
    <d v="2013-12-01T00:00:00"/>
    <n v="1"/>
    <x v="2"/>
    <x v="1"/>
    <n v="97920"/>
    <x v="122"/>
    <n v="32639.979999999996"/>
  </r>
  <r>
    <s v="MXC-CPR-20141201"/>
    <x v="3"/>
    <x v="2"/>
    <x v="3"/>
    <x v="99"/>
    <n v="0.02"/>
    <d v="2014-12-01T00:00:00"/>
    <n v="1"/>
    <x v="2"/>
    <x v="0"/>
    <n v="195120"/>
    <x v="123"/>
    <n v="65039.98000000001"/>
  </r>
  <r>
    <s v="MXC-ENT-20140601"/>
    <x v="3"/>
    <x v="3"/>
    <x v="4"/>
    <x v="91"/>
    <n v="0.02"/>
    <d v="2014-06-01T00:00:00"/>
    <n v="1"/>
    <x v="1"/>
    <x v="0"/>
    <n v="198600"/>
    <x v="124"/>
    <n v="33099.98000000001"/>
  </r>
  <r>
    <s v="GER-SMB-20131001"/>
    <x v="1"/>
    <x v="4"/>
    <x v="4"/>
    <x v="81"/>
    <n v="0.02"/>
    <d v="2013-10-01T00:00:00"/>
    <n v="1"/>
    <x v="7"/>
    <x v="1"/>
    <n v="64200"/>
    <x v="125"/>
    <n v="10699.980000000003"/>
  </r>
  <r>
    <s v="GER-GOV-20141001"/>
    <x v="1"/>
    <x v="0"/>
    <x v="4"/>
    <x v="101"/>
    <n v="0.02"/>
    <d v="2014-10-01T00:00:00"/>
    <n v="1"/>
    <x v="7"/>
    <x v="0"/>
    <n v="863100"/>
    <x v="126"/>
    <n v="143849.97999999998"/>
  </r>
  <r>
    <s v="CND-ENT-20141201"/>
    <x v="0"/>
    <x v="3"/>
    <x v="4"/>
    <x v="95"/>
    <n v="0.02"/>
    <d v="2014-12-01T00:00:00"/>
    <n v="1"/>
    <x v="2"/>
    <x v="0"/>
    <n v="818700"/>
    <x v="127"/>
    <n v="136449.97999999998"/>
  </r>
  <r>
    <s v="USA-GOV-20131201"/>
    <x v="4"/>
    <x v="0"/>
    <x v="4"/>
    <x v="103"/>
    <n v="0.02"/>
    <d v="2013-12-01T00:00:00"/>
    <n v="1"/>
    <x v="2"/>
    <x v="1"/>
    <n v="79800"/>
    <x v="128"/>
    <n v="13299.979999999996"/>
  </r>
  <r>
    <s v="MXC-GOV-20131201"/>
    <x v="3"/>
    <x v="0"/>
    <x v="4"/>
    <x v="104"/>
    <n v="0.02"/>
    <d v="2013-12-01T00:00:00"/>
    <n v="1"/>
    <x v="2"/>
    <x v="1"/>
    <n v="582000"/>
    <x v="129"/>
    <n v="96999.979999999981"/>
  </r>
  <r>
    <s v="GER-SMB-20140301"/>
    <x v="1"/>
    <x v="4"/>
    <x v="5"/>
    <x v="105"/>
    <n v="0.02"/>
    <d v="2014-03-01T00:00:00"/>
    <n v="1"/>
    <x v="3"/>
    <x v="0"/>
    <n v="90650"/>
    <x v="130"/>
    <n v="38849.979999999996"/>
  </r>
  <r>
    <s v="MXC-SMB-20140301"/>
    <x v="3"/>
    <x v="4"/>
    <x v="5"/>
    <x v="106"/>
    <n v="0.02"/>
    <d v="2014-03-01T00:00:00"/>
    <n v="1"/>
    <x v="3"/>
    <x v="0"/>
    <n v="385350"/>
    <x v="131"/>
    <n v="165149.97999999998"/>
  </r>
  <r>
    <s v="GER-ENT-20140501"/>
    <x v="1"/>
    <x v="3"/>
    <x v="5"/>
    <x v="107"/>
    <n v="0.02"/>
    <d v="2014-05-01T00:00:00"/>
    <n v="1"/>
    <x v="11"/>
    <x v="0"/>
    <n v="796600"/>
    <x v="132"/>
    <n v="341399.98"/>
  </r>
  <r>
    <s v="GER-GOV-20131001"/>
    <x v="1"/>
    <x v="0"/>
    <x v="5"/>
    <x v="100"/>
    <n v="0.02"/>
    <d v="2013-10-01T00:00:00"/>
    <n v="1"/>
    <x v="7"/>
    <x v="1"/>
    <n v="1038100"/>
    <x v="133"/>
    <n v="444899.98"/>
  </r>
  <r>
    <s v="USA-GOV-20141101"/>
    <x v="4"/>
    <x v="0"/>
    <x v="5"/>
    <x v="108"/>
    <n v="0.02"/>
    <d v="2014-11-01T00:00:00"/>
    <n v="1"/>
    <x v="9"/>
    <x v="0"/>
    <n v="432600"/>
    <x v="134"/>
    <n v="185399.97999999998"/>
  </r>
  <r>
    <s v="FRA-GOV-20141101"/>
    <x v="2"/>
    <x v="0"/>
    <x v="5"/>
    <x v="109"/>
    <n v="0.02"/>
    <d v="2014-11-01T00:00:00"/>
    <n v="1"/>
    <x v="9"/>
    <x v="0"/>
    <n v="329350"/>
    <x v="135"/>
    <n v="141149.97999999998"/>
  </r>
  <r>
    <s v="CND-SMB-20141201"/>
    <x v="0"/>
    <x v="4"/>
    <x v="5"/>
    <x v="94"/>
    <n v="0.02"/>
    <d v="2014-12-01T00:00:00"/>
    <n v="1"/>
    <x v="2"/>
    <x v="0"/>
    <n v="670600"/>
    <x v="136"/>
    <n v="287399.98"/>
  </r>
  <r>
    <s v="FRA-ENT-20140401"/>
    <x v="2"/>
    <x v="3"/>
    <x v="0"/>
    <x v="110"/>
    <n v="3.0003544661795896E-2"/>
    <d v="2014-04-01T00:00:00"/>
    <n v="1"/>
    <x v="10"/>
    <x v="0"/>
    <n v="84860"/>
    <x v="137"/>
    <n v="72130.969996455344"/>
  </r>
  <r>
    <s v="GER-GOV-20140401"/>
    <x v="1"/>
    <x v="0"/>
    <x v="0"/>
    <x v="111"/>
    <n v="0.03"/>
    <d v="2014-04-01T00:00:00"/>
    <n v="1"/>
    <x v="10"/>
    <x v="0"/>
    <n v="51600"/>
    <x v="138"/>
    <n v="43859.97"/>
  </r>
  <r>
    <s v="GER-SMB-20140601"/>
    <x v="1"/>
    <x v="4"/>
    <x v="0"/>
    <x v="112"/>
    <n v="0.03"/>
    <d v="2014-06-01T00:00:00"/>
    <n v="1"/>
    <x v="1"/>
    <x v="0"/>
    <n v="13780"/>
    <x v="139"/>
    <n v="11712.97"/>
  </r>
  <r>
    <s v="USA-CPR-20140901"/>
    <x v="4"/>
    <x v="2"/>
    <x v="0"/>
    <x v="113"/>
    <n v="0.03"/>
    <d v="2014-09-01T00:00:00"/>
    <n v="1"/>
    <x v="6"/>
    <x v="0"/>
    <n v="38940"/>
    <x v="140"/>
    <n v="33098.97"/>
  </r>
  <r>
    <s v="CND-CPR-20131201"/>
    <x v="0"/>
    <x v="2"/>
    <x v="0"/>
    <x v="114"/>
    <n v="0.03"/>
    <d v="2013-12-01T00:00:00"/>
    <n v="1"/>
    <x v="2"/>
    <x v="1"/>
    <n v="18160"/>
    <x v="141"/>
    <n v="15435.970000000001"/>
  </r>
  <r>
    <s v="GER-GOV-20140201"/>
    <x v="1"/>
    <x v="0"/>
    <x v="1"/>
    <x v="115"/>
    <n v="0.03"/>
    <d v="2014-02-01T00:00:00"/>
    <n v="1"/>
    <x v="8"/>
    <x v="0"/>
    <n v="29370"/>
    <x v="142"/>
    <n v="19579.97"/>
  </r>
  <r>
    <s v="FRA-CPR-20140601"/>
    <x v="2"/>
    <x v="2"/>
    <x v="1"/>
    <x v="116"/>
    <n v="0.03"/>
    <d v="2014-06-01T00:00:00"/>
    <n v="1"/>
    <x v="1"/>
    <x v="0"/>
    <n v="28515"/>
    <x v="143"/>
    <n v="19009.97"/>
  </r>
  <r>
    <s v="FRA-GOV-20140901"/>
    <x v="2"/>
    <x v="0"/>
    <x v="1"/>
    <x v="102"/>
    <n v="0.03"/>
    <d v="2014-09-01T00:00:00"/>
    <n v="1"/>
    <x v="6"/>
    <x v="0"/>
    <n v="8160"/>
    <x v="144"/>
    <n v="5439.97"/>
  </r>
  <r>
    <s v="GER-GOV-20130901"/>
    <x v="1"/>
    <x v="0"/>
    <x v="1"/>
    <x v="117"/>
    <n v="0.03"/>
    <d v="2013-09-01T00:00:00"/>
    <n v="1"/>
    <x v="6"/>
    <x v="1"/>
    <n v="26955"/>
    <x v="145"/>
    <n v="17969.97"/>
  </r>
  <r>
    <s v="FRA-ENT-20141201"/>
    <x v="2"/>
    <x v="3"/>
    <x v="1"/>
    <x v="118"/>
    <n v="0.03"/>
    <d v="2014-12-01T00:00:00"/>
    <n v="1"/>
    <x v="2"/>
    <x v="0"/>
    <n v="19305"/>
    <x v="146"/>
    <n v="12869.970000000001"/>
  </r>
  <r>
    <s v="GER-ENT-20141201"/>
    <x v="1"/>
    <x v="3"/>
    <x v="1"/>
    <x v="119"/>
    <n v="0.03"/>
    <d v="2014-12-01T00:00:00"/>
    <n v="1"/>
    <x v="2"/>
    <x v="0"/>
    <n v="25590"/>
    <x v="147"/>
    <n v="17059.97"/>
  </r>
  <r>
    <s v="FRA-SMB-20140101"/>
    <x v="2"/>
    <x v="4"/>
    <x v="2"/>
    <x v="120"/>
    <n v="3.0006162695152012E-2"/>
    <d v="2014-01-01T00:00:00"/>
    <n v="1"/>
    <x v="0"/>
    <x v="0"/>
    <n v="48680"/>
    <x v="148"/>
    <n v="24339.969993837301"/>
  </r>
  <r>
    <s v="CND-ENT-20140301"/>
    <x v="0"/>
    <x v="3"/>
    <x v="2"/>
    <x v="121"/>
    <n v="0.03"/>
    <d v="2014-03-01T00:00:00"/>
    <n v="1"/>
    <x v="3"/>
    <x v="0"/>
    <n v="35480"/>
    <x v="149"/>
    <n v="17739.97"/>
  </r>
  <r>
    <s v="FRA-CPR-20140601"/>
    <x v="2"/>
    <x v="2"/>
    <x v="2"/>
    <x v="116"/>
    <n v="0.03"/>
    <d v="2014-06-01T00:00:00"/>
    <n v="1"/>
    <x v="1"/>
    <x v="0"/>
    <n v="38020"/>
    <x v="150"/>
    <n v="19009.97"/>
  </r>
  <r>
    <s v="GER-SMB-20140601"/>
    <x v="1"/>
    <x v="4"/>
    <x v="2"/>
    <x v="112"/>
    <n v="0.03"/>
    <d v="2014-06-01T00:00:00"/>
    <n v="1"/>
    <x v="1"/>
    <x v="0"/>
    <n v="13780"/>
    <x v="139"/>
    <n v="6889.9699999999993"/>
  </r>
  <r>
    <s v="GER-ENT-20140601"/>
    <x v="1"/>
    <x v="3"/>
    <x v="2"/>
    <x v="122"/>
    <n v="0.03"/>
    <d v="2014-06-01T00:00:00"/>
    <n v="1"/>
    <x v="1"/>
    <x v="0"/>
    <n v="31400"/>
    <x v="151"/>
    <n v="15699.970000000001"/>
  </r>
  <r>
    <s v="USA-CPR-20140701"/>
    <x v="4"/>
    <x v="2"/>
    <x v="2"/>
    <x v="123"/>
    <n v="3.0010956902848794E-2"/>
    <d v="2014-07-01T00:00:00"/>
    <n v="1"/>
    <x v="4"/>
    <x v="0"/>
    <n v="27380"/>
    <x v="152"/>
    <n v="13689.969989043097"/>
  </r>
  <r>
    <s v="CND-ENT-20141001"/>
    <x v="0"/>
    <x v="3"/>
    <x v="2"/>
    <x v="124"/>
    <n v="0.03"/>
    <d v="2014-10-01T00:00:00"/>
    <n v="1"/>
    <x v="7"/>
    <x v="0"/>
    <n v="40180"/>
    <x v="153"/>
    <n v="20089.97"/>
  </r>
  <r>
    <s v="GER-MDM-20131001"/>
    <x v="1"/>
    <x v="1"/>
    <x v="2"/>
    <x v="125"/>
    <n v="0.03"/>
    <d v="2013-10-01T00:00:00"/>
    <n v="1"/>
    <x v="7"/>
    <x v="1"/>
    <n v="38900"/>
    <x v="154"/>
    <n v="19449.97"/>
  </r>
  <r>
    <s v="FRA-ENT-20141201"/>
    <x v="2"/>
    <x v="3"/>
    <x v="2"/>
    <x v="118"/>
    <n v="0.03"/>
    <d v="2014-12-01T00:00:00"/>
    <n v="1"/>
    <x v="2"/>
    <x v="0"/>
    <n v="25740"/>
    <x v="155"/>
    <n v="12869.970000000001"/>
  </r>
  <r>
    <s v="GER-ENT-20141201"/>
    <x v="1"/>
    <x v="3"/>
    <x v="2"/>
    <x v="119"/>
    <n v="0.03"/>
    <d v="2014-12-01T00:00:00"/>
    <n v="1"/>
    <x v="2"/>
    <x v="0"/>
    <n v="34120"/>
    <x v="156"/>
    <n v="17059.97"/>
  </r>
  <r>
    <s v="CND-ENT-20141001"/>
    <x v="0"/>
    <x v="3"/>
    <x v="3"/>
    <x v="124"/>
    <n v="0.03"/>
    <d v="2014-10-01T00:00:00"/>
    <n v="1"/>
    <x v="7"/>
    <x v="0"/>
    <n v="361620"/>
    <x v="157"/>
    <n v="120539.96999999997"/>
  </r>
  <r>
    <s v="USA-SMB-20140201"/>
    <x v="4"/>
    <x v="4"/>
    <x v="4"/>
    <x v="126"/>
    <n v="0.03"/>
    <d v="2014-02-01T00:00:00"/>
    <n v="1"/>
    <x v="8"/>
    <x v="0"/>
    <n v="853200"/>
    <x v="158"/>
    <n v="142199.96999999997"/>
  </r>
  <r>
    <s v="MXC-CPR-20140401"/>
    <x v="3"/>
    <x v="2"/>
    <x v="4"/>
    <x v="94"/>
    <n v="0.03"/>
    <d v="2014-04-01T00:00:00"/>
    <n v="1"/>
    <x v="10"/>
    <x v="0"/>
    <n v="574800"/>
    <x v="159"/>
    <n v="95799.969999999972"/>
  </r>
  <r>
    <s v="GER-ENT-20140601"/>
    <x v="1"/>
    <x v="3"/>
    <x v="4"/>
    <x v="122"/>
    <n v="0.03"/>
    <d v="2014-06-01T00:00:00"/>
    <n v="1"/>
    <x v="1"/>
    <x v="0"/>
    <n v="471000"/>
    <x v="160"/>
    <n v="78499.969999999972"/>
  </r>
  <r>
    <s v="CND-SMB-20140801"/>
    <x v="0"/>
    <x v="4"/>
    <x v="4"/>
    <x v="127"/>
    <n v="0.03"/>
    <d v="2014-08-01T00:00:00"/>
    <n v="1"/>
    <x v="5"/>
    <x v="0"/>
    <n v="562200"/>
    <x v="161"/>
    <n v="93699.969999999972"/>
  </r>
  <r>
    <s v="MXC-GOV-20140801"/>
    <x v="3"/>
    <x v="0"/>
    <x v="4"/>
    <x v="128"/>
    <n v="0.03"/>
    <d v="2014-08-01T00:00:00"/>
    <n v="1"/>
    <x v="5"/>
    <x v="0"/>
    <n v="492600"/>
    <x v="162"/>
    <n v="82099.969999999972"/>
  </r>
  <r>
    <s v="GER-MDM-20131001"/>
    <x v="1"/>
    <x v="1"/>
    <x v="4"/>
    <x v="125"/>
    <n v="0.03"/>
    <d v="2013-10-01T00:00:00"/>
    <n v="1"/>
    <x v="7"/>
    <x v="1"/>
    <n v="583500"/>
    <x v="163"/>
    <n v="97249.969999999972"/>
  </r>
  <r>
    <s v="CND-GOV-20140501"/>
    <x v="0"/>
    <x v="0"/>
    <x v="0"/>
    <x v="129"/>
    <n v="3.0000000000000002E-2"/>
    <d v="2014-05-01T00:00:00"/>
    <n v="1"/>
    <x v="11"/>
    <x v="0"/>
    <n v="16620"/>
    <x v="164"/>
    <n v="14126.970000000001"/>
  </r>
  <r>
    <s v="MXC-GOV-20130901"/>
    <x v="3"/>
    <x v="0"/>
    <x v="2"/>
    <x v="130"/>
    <n v="3.0000000000000002E-2"/>
    <d v="2013-09-01T00:00:00"/>
    <n v="1"/>
    <x v="6"/>
    <x v="1"/>
    <n v="35200"/>
    <x v="165"/>
    <n v="17599.97"/>
  </r>
  <r>
    <s v="CND-GOV-20140401"/>
    <x v="0"/>
    <x v="0"/>
    <x v="3"/>
    <x v="131"/>
    <n v="3.0003896103896106E-2"/>
    <d v="2014-04-01T00:00:00"/>
    <n v="1"/>
    <x v="10"/>
    <x v="0"/>
    <n v="693000"/>
    <x v="166"/>
    <n v="230999.9699961039"/>
  </r>
  <r>
    <s v="GER-CPR-20140101"/>
    <x v="1"/>
    <x v="2"/>
    <x v="4"/>
    <x v="132"/>
    <n v="3.0000000000000002E-2"/>
    <d v="2014-01-01T00:00:00"/>
    <n v="1"/>
    <x v="0"/>
    <x v="0"/>
    <n v="743700"/>
    <x v="167"/>
    <n v="123949.96999999997"/>
  </r>
  <r>
    <s v="MXC-MDM-20141001"/>
    <x v="3"/>
    <x v="1"/>
    <x v="1"/>
    <x v="133"/>
    <n v="3.9999999999999994E-2"/>
    <d v="2014-10-01T00:00:00"/>
    <n v="1"/>
    <x v="7"/>
    <x v="0"/>
    <n v="30465"/>
    <x v="168"/>
    <n v="20309.96"/>
  </r>
  <r>
    <s v="MXC-MDM-20141001"/>
    <x v="3"/>
    <x v="1"/>
    <x v="2"/>
    <x v="133"/>
    <n v="3.9999999999999994E-2"/>
    <d v="2014-10-01T00:00:00"/>
    <n v="1"/>
    <x v="7"/>
    <x v="0"/>
    <n v="40620"/>
    <x v="169"/>
    <n v="20309.96"/>
  </r>
  <r>
    <s v="FRA-MDM-20131201"/>
    <x v="2"/>
    <x v="1"/>
    <x v="2"/>
    <x v="134"/>
    <n v="3.9999999999999994E-2"/>
    <d v="2013-12-01T00:00:00"/>
    <n v="1"/>
    <x v="2"/>
    <x v="1"/>
    <n v="45220"/>
    <x v="170"/>
    <n v="22609.96"/>
  </r>
  <r>
    <s v="USA-GOV-20130901"/>
    <x v="4"/>
    <x v="0"/>
    <x v="3"/>
    <x v="135"/>
    <n v="3.9999999999999994E-2"/>
    <d v="2013-09-01T00:00:00"/>
    <n v="1"/>
    <x v="6"/>
    <x v="1"/>
    <n v="132480"/>
    <x v="171"/>
    <n v="44159.959999999992"/>
  </r>
  <r>
    <s v="CND-GOV-20131001"/>
    <x v="0"/>
    <x v="0"/>
    <x v="0"/>
    <x v="136"/>
    <n v="0.04"/>
    <d v="2013-10-01T00:00:00"/>
    <n v="1"/>
    <x v="7"/>
    <x v="1"/>
    <n v="57020"/>
    <x v="172"/>
    <n v="48466.96"/>
  </r>
  <r>
    <s v="GER-SMB-20141001"/>
    <x v="1"/>
    <x v="4"/>
    <x v="0"/>
    <x v="137"/>
    <n v="0.04"/>
    <d v="2014-10-01T00:00:00"/>
    <n v="1"/>
    <x v="7"/>
    <x v="0"/>
    <n v="40420"/>
    <x v="173"/>
    <n v="34356.959999999999"/>
  </r>
  <r>
    <s v="USA-GOV-20141201"/>
    <x v="4"/>
    <x v="0"/>
    <x v="0"/>
    <x v="138"/>
    <n v="0.04"/>
    <d v="2014-12-01T00:00:00"/>
    <n v="1"/>
    <x v="2"/>
    <x v="0"/>
    <n v="5480"/>
    <x v="174"/>
    <n v="4657.96"/>
  </r>
  <r>
    <s v="CND-MDM-20140301"/>
    <x v="0"/>
    <x v="1"/>
    <x v="1"/>
    <x v="139"/>
    <n v="0.04"/>
    <d v="2014-03-01T00:00:00"/>
    <n v="1"/>
    <x v="3"/>
    <x v="0"/>
    <n v="29505"/>
    <x v="175"/>
    <n v="19669.96"/>
  </r>
  <r>
    <s v="GER-SMB-20140801"/>
    <x v="1"/>
    <x v="4"/>
    <x v="1"/>
    <x v="140"/>
    <n v="0.04"/>
    <d v="2014-08-01T00:00:00"/>
    <n v="1"/>
    <x v="5"/>
    <x v="0"/>
    <n v="27885"/>
    <x v="176"/>
    <n v="18589.96"/>
  </r>
  <r>
    <s v="CND-GOV-20131001"/>
    <x v="0"/>
    <x v="0"/>
    <x v="1"/>
    <x v="136"/>
    <n v="0.04"/>
    <d v="2013-10-01T00:00:00"/>
    <n v="1"/>
    <x v="7"/>
    <x v="1"/>
    <n v="42765"/>
    <x v="177"/>
    <n v="28509.96"/>
  </r>
  <r>
    <s v="GER-SMB-20141001"/>
    <x v="1"/>
    <x v="4"/>
    <x v="1"/>
    <x v="137"/>
    <n v="0.04"/>
    <d v="2014-10-01T00:00:00"/>
    <n v="1"/>
    <x v="7"/>
    <x v="0"/>
    <n v="30315"/>
    <x v="178"/>
    <n v="20209.96"/>
  </r>
  <r>
    <s v="MXC-ENT-20141201"/>
    <x v="3"/>
    <x v="3"/>
    <x v="1"/>
    <x v="141"/>
    <n v="0.04"/>
    <d v="2014-12-01T00:00:00"/>
    <n v="1"/>
    <x v="2"/>
    <x v="0"/>
    <n v="17070"/>
    <x v="179"/>
    <n v="11379.96"/>
  </r>
  <r>
    <s v="CND-GOV-20140101"/>
    <x v="0"/>
    <x v="0"/>
    <x v="2"/>
    <x v="142"/>
    <n v="0.04"/>
    <d v="2014-01-01T00:00:00"/>
    <n v="1"/>
    <x v="0"/>
    <x v="0"/>
    <n v="85020"/>
    <x v="180"/>
    <n v="42509.960000000006"/>
  </r>
  <r>
    <s v="GER-ENT-20140301"/>
    <x v="1"/>
    <x v="3"/>
    <x v="2"/>
    <x v="143"/>
    <n v="0.04"/>
    <d v="2014-03-01T00:00:00"/>
    <n v="1"/>
    <x v="3"/>
    <x v="0"/>
    <n v="15900"/>
    <x v="181"/>
    <n v="7949.9599999999991"/>
  </r>
  <r>
    <s v="GER-SMB-20140401"/>
    <x v="1"/>
    <x v="4"/>
    <x v="2"/>
    <x v="144"/>
    <n v="4.0014144271570011E-2"/>
    <d v="2014-04-01T00:00:00"/>
    <n v="1"/>
    <x v="10"/>
    <x v="0"/>
    <n v="28280"/>
    <x v="182"/>
    <n v="14139.959985855727"/>
  </r>
  <r>
    <s v="USA-SMB-20140501"/>
    <x v="4"/>
    <x v="4"/>
    <x v="2"/>
    <x v="145"/>
    <n v="0.04"/>
    <d v="2014-05-01T00:00:00"/>
    <n v="1"/>
    <x v="11"/>
    <x v="0"/>
    <n v="58360"/>
    <x v="183"/>
    <n v="29179.96"/>
  </r>
  <r>
    <s v="USA-GOV-20140701"/>
    <x v="4"/>
    <x v="0"/>
    <x v="2"/>
    <x v="146"/>
    <n v="0.04"/>
    <d v="2014-07-01T00:00:00"/>
    <n v="1"/>
    <x v="4"/>
    <x v="0"/>
    <n v="69000"/>
    <x v="184"/>
    <n v="34499.960000000006"/>
  </r>
  <r>
    <s v="FRA-ENT-20140701"/>
    <x v="2"/>
    <x v="3"/>
    <x v="2"/>
    <x v="147"/>
    <n v="0.04"/>
    <d v="2014-07-01T00:00:00"/>
    <n v="1"/>
    <x v="4"/>
    <x v="0"/>
    <n v="59760"/>
    <x v="185"/>
    <n v="29879.96"/>
  </r>
  <r>
    <s v="CND-MDM-20140901"/>
    <x v="0"/>
    <x v="1"/>
    <x v="2"/>
    <x v="148"/>
    <n v="0.04"/>
    <d v="2014-09-01T00:00:00"/>
    <n v="1"/>
    <x v="6"/>
    <x v="0"/>
    <n v="4360"/>
    <x v="186"/>
    <n v="2179.96"/>
  </r>
  <r>
    <s v="CND-GOV-20140901"/>
    <x v="0"/>
    <x v="0"/>
    <x v="2"/>
    <x v="149"/>
    <n v="0.04"/>
    <d v="2014-09-01T00:00:00"/>
    <n v="1"/>
    <x v="6"/>
    <x v="0"/>
    <n v="41480"/>
    <x v="187"/>
    <n v="20739.96"/>
  </r>
  <r>
    <s v="USA-GOV-20140901"/>
    <x v="4"/>
    <x v="0"/>
    <x v="2"/>
    <x v="150"/>
    <n v="0.04"/>
    <d v="2014-09-01T00:00:00"/>
    <n v="1"/>
    <x v="6"/>
    <x v="0"/>
    <n v="21120"/>
    <x v="188"/>
    <n v="10559.96"/>
  </r>
  <r>
    <s v="USA-MDM-20131001"/>
    <x v="4"/>
    <x v="1"/>
    <x v="2"/>
    <x v="151"/>
    <n v="0.04"/>
    <d v="2013-10-01T00:00:00"/>
    <n v="1"/>
    <x v="7"/>
    <x v="1"/>
    <n v="13420"/>
    <x v="189"/>
    <n v="6709.9599999999991"/>
  </r>
  <r>
    <s v="MXC-MDM-20131001"/>
    <x v="3"/>
    <x v="1"/>
    <x v="2"/>
    <x v="62"/>
    <n v="0.04"/>
    <d v="2013-10-01T00:00:00"/>
    <n v="1"/>
    <x v="7"/>
    <x v="1"/>
    <n v="30280"/>
    <x v="190"/>
    <n v="15139.96"/>
  </r>
  <r>
    <s v="USA-GOV-20141201"/>
    <x v="4"/>
    <x v="0"/>
    <x v="2"/>
    <x v="138"/>
    <n v="0.04"/>
    <d v="2014-12-01T00:00:00"/>
    <n v="1"/>
    <x v="2"/>
    <x v="0"/>
    <n v="5480"/>
    <x v="174"/>
    <n v="2739.96"/>
  </r>
  <r>
    <s v="MXC-ENT-20141201"/>
    <x v="3"/>
    <x v="3"/>
    <x v="2"/>
    <x v="141"/>
    <n v="0.04"/>
    <d v="2014-12-01T00:00:00"/>
    <n v="1"/>
    <x v="2"/>
    <x v="0"/>
    <n v="22760"/>
    <x v="191"/>
    <n v="11379.96"/>
  </r>
  <r>
    <s v="USA-CPR-20140301"/>
    <x v="4"/>
    <x v="2"/>
    <x v="3"/>
    <x v="152"/>
    <n v="0.04"/>
    <d v="2014-03-01T00:00:00"/>
    <n v="1"/>
    <x v="3"/>
    <x v="0"/>
    <n v="263700"/>
    <x v="192"/>
    <n v="87899.960000000021"/>
  </r>
  <r>
    <s v="CND-GOV-20130901"/>
    <x v="0"/>
    <x v="0"/>
    <x v="3"/>
    <x v="153"/>
    <n v="0.04"/>
    <d v="2013-09-01T00:00:00"/>
    <n v="1"/>
    <x v="6"/>
    <x v="1"/>
    <n v="476280"/>
    <x v="193"/>
    <n v="158759.96000000002"/>
  </r>
  <r>
    <s v="FRA-GOV-20141001"/>
    <x v="2"/>
    <x v="0"/>
    <x v="3"/>
    <x v="154"/>
    <n v="0.04"/>
    <d v="2014-10-01T00:00:00"/>
    <n v="1"/>
    <x v="7"/>
    <x v="0"/>
    <n v="391860"/>
    <x v="194"/>
    <n v="130619.96000000002"/>
  </r>
  <r>
    <s v="FRA-CPR-20140501"/>
    <x v="2"/>
    <x v="2"/>
    <x v="4"/>
    <x v="155"/>
    <n v="0.04"/>
    <d v="2014-05-01T00:00:00"/>
    <n v="1"/>
    <x v="11"/>
    <x v="0"/>
    <n v="259800"/>
    <x v="195"/>
    <n v="43299.959999999992"/>
  </r>
  <r>
    <s v="USA-GOV-20130901"/>
    <x v="4"/>
    <x v="0"/>
    <x v="4"/>
    <x v="156"/>
    <n v="0.04"/>
    <d v="2013-09-01T00:00:00"/>
    <n v="1"/>
    <x v="6"/>
    <x v="1"/>
    <n v="104700"/>
    <x v="196"/>
    <n v="17449.960000000006"/>
  </r>
  <r>
    <s v="FRA-GOV-20141001"/>
    <x v="2"/>
    <x v="0"/>
    <x v="4"/>
    <x v="154"/>
    <n v="0.04"/>
    <d v="2014-10-01T00:00:00"/>
    <n v="1"/>
    <x v="7"/>
    <x v="0"/>
    <n v="653100"/>
    <x v="197"/>
    <n v="108849.95999999996"/>
  </r>
  <r>
    <s v="MXC-MDM-20131001"/>
    <x v="3"/>
    <x v="1"/>
    <x v="4"/>
    <x v="62"/>
    <n v="0.04"/>
    <d v="2013-10-01T00:00:00"/>
    <n v="1"/>
    <x v="7"/>
    <x v="1"/>
    <n v="454200"/>
    <x v="198"/>
    <n v="75699.960000000021"/>
  </r>
  <r>
    <s v="MXC-GOV-20140201"/>
    <x v="3"/>
    <x v="0"/>
    <x v="5"/>
    <x v="157"/>
    <n v="0.04"/>
    <d v="2014-02-01T00:00:00"/>
    <n v="1"/>
    <x v="8"/>
    <x v="0"/>
    <n v="652750"/>
    <x v="199"/>
    <n v="279749.95999999996"/>
  </r>
  <r>
    <s v="MXC-ENT-20140401"/>
    <x v="3"/>
    <x v="3"/>
    <x v="5"/>
    <x v="158"/>
    <n v="0.04"/>
    <d v="2014-04-01T00:00:00"/>
    <n v="1"/>
    <x v="10"/>
    <x v="0"/>
    <n v="375900"/>
    <x v="200"/>
    <n v="161099.96000000002"/>
  </r>
  <r>
    <s v="GER-GOV-20140901"/>
    <x v="1"/>
    <x v="0"/>
    <x v="5"/>
    <x v="159"/>
    <n v="0.04"/>
    <d v="2014-09-01T00:00:00"/>
    <n v="1"/>
    <x v="6"/>
    <x v="0"/>
    <n v="667450"/>
    <x v="201"/>
    <n v="286049.95999999996"/>
  </r>
  <r>
    <s v="USA-MDM-20131001"/>
    <x v="4"/>
    <x v="1"/>
    <x v="5"/>
    <x v="151"/>
    <n v="0.04"/>
    <d v="2013-10-01T00:00:00"/>
    <n v="1"/>
    <x v="7"/>
    <x v="1"/>
    <n v="234850"/>
    <x v="202"/>
    <n v="100649.95999999999"/>
  </r>
  <r>
    <s v="CND-GOV-20131201"/>
    <x v="0"/>
    <x v="0"/>
    <x v="5"/>
    <x v="160"/>
    <n v="0.04"/>
    <d v="2013-12-01T00:00:00"/>
    <n v="1"/>
    <x v="2"/>
    <x v="1"/>
    <n v="622300"/>
    <x v="203"/>
    <n v="266699.95999999996"/>
  </r>
  <r>
    <s v="GER-GOV-20131001"/>
    <x v="1"/>
    <x v="0"/>
    <x v="1"/>
    <x v="161"/>
    <n v="4.9999999999999996E-2"/>
    <d v="2013-10-01T00:00:00"/>
    <n v="1"/>
    <x v="7"/>
    <x v="1"/>
    <n v="17385"/>
    <x v="204"/>
    <n v="11589.95"/>
  </r>
  <r>
    <s v="GER-GOV-20140101"/>
    <x v="1"/>
    <x v="0"/>
    <x v="2"/>
    <x v="162"/>
    <n v="4.9999999999999996E-2"/>
    <d v="2014-01-01T00:00:00"/>
    <n v="1"/>
    <x v="0"/>
    <x v="0"/>
    <n v="27440"/>
    <x v="205"/>
    <n v="13719.95"/>
  </r>
  <r>
    <s v="CND-GOV-20130901"/>
    <x v="0"/>
    <x v="0"/>
    <x v="2"/>
    <x v="163"/>
    <n v="4.9999999999999996E-2"/>
    <d v="2013-09-01T00:00:00"/>
    <n v="1"/>
    <x v="6"/>
    <x v="1"/>
    <n v="46980"/>
    <x v="206"/>
    <n v="23489.949999999997"/>
  </r>
  <r>
    <s v="MXC-GOV-20141001"/>
    <x v="3"/>
    <x v="0"/>
    <x v="2"/>
    <x v="164"/>
    <n v="4.9999999999999996E-2"/>
    <d v="2014-10-01T00:00:00"/>
    <n v="1"/>
    <x v="7"/>
    <x v="0"/>
    <n v="53780"/>
    <x v="207"/>
    <n v="26889.949999999997"/>
  </r>
  <r>
    <s v="CND-CPR-20141201"/>
    <x v="0"/>
    <x v="2"/>
    <x v="2"/>
    <x v="165"/>
    <n v="4.9999999999999996E-2"/>
    <d v="2014-12-01T00:00:00"/>
    <n v="1"/>
    <x v="2"/>
    <x v="0"/>
    <n v="48620"/>
    <x v="208"/>
    <n v="24309.949999999997"/>
  </r>
  <r>
    <s v="CND-CPR-20141201"/>
    <x v="0"/>
    <x v="2"/>
    <x v="3"/>
    <x v="165"/>
    <n v="4.9999999999999996E-2"/>
    <d v="2014-12-01T00:00:00"/>
    <n v="1"/>
    <x v="2"/>
    <x v="0"/>
    <n v="437580"/>
    <x v="209"/>
    <n v="145859.95000000001"/>
  </r>
  <r>
    <s v="MXC-GOV-20141001"/>
    <x v="3"/>
    <x v="0"/>
    <x v="4"/>
    <x v="164"/>
    <n v="4.9999999999999996E-2"/>
    <d v="2014-10-01T00:00:00"/>
    <n v="1"/>
    <x v="7"/>
    <x v="0"/>
    <n v="806700"/>
    <x v="210"/>
    <n v="134449.94999999995"/>
  </r>
  <r>
    <s v="MXC-GOV-20140701"/>
    <x v="3"/>
    <x v="0"/>
    <x v="5"/>
    <x v="166"/>
    <n v="4.9999999999999996E-2"/>
    <d v="2014-07-01T00:00:00"/>
    <n v="1"/>
    <x v="4"/>
    <x v="0"/>
    <n v="589050"/>
    <x v="211"/>
    <n v="252449.94999999995"/>
  </r>
  <r>
    <s v="MXC-CPR-20140801"/>
    <x v="3"/>
    <x v="2"/>
    <x v="5"/>
    <x v="167"/>
    <n v="4.9999999999999996E-2"/>
    <d v="2014-08-01T00:00:00"/>
    <n v="1"/>
    <x v="5"/>
    <x v="0"/>
    <n v="393050"/>
    <x v="212"/>
    <n v="168449.95"/>
  </r>
  <r>
    <s v="GER-GOV-20131001"/>
    <x v="1"/>
    <x v="0"/>
    <x v="5"/>
    <x v="161"/>
    <n v="4.9999999999999996E-2"/>
    <d v="2013-10-01T00:00:00"/>
    <n v="1"/>
    <x v="7"/>
    <x v="1"/>
    <n v="405650"/>
    <x v="213"/>
    <n v="173849.95"/>
  </r>
  <r>
    <s v="FRA-CPR-20140201"/>
    <x v="2"/>
    <x v="2"/>
    <x v="0"/>
    <x v="157"/>
    <n v="0.05"/>
    <d v="2014-02-01T00:00:00"/>
    <n v="1"/>
    <x v="8"/>
    <x v="0"/>
    <n v="37300"/>
    <x v="214"/>
    <n v="31704.949999999997"/>
  </r>
  <r>
    <s v="GER-CPR-20140201"/>
    <x v="1"/>
    <x v="2"/>
    <x v="0"/>
    <x v="168"/>
    <n v="0.05"/>
    <d v="2014-02-01T00:00:00"/>
    <n v="1"/>
    <x v="8"/>
    <x v="0"/>
    <n v="22320"/>
    <x v="215"/>
    <n v="18971.95"/>
  </r>
  <r>
    <s v="FRA-GOV-20140501"/>
    <x v="2"/>
    <x v="0"/>
    <x v="0"/>
    <x v="169"/>
    <n v="0.05"/>
    <d v="2014-05-01T00:00:00"/>
    <n v="1"/>
    <x v="11"/>
    <x v="0"/>
    <n v="31260"/>
    <x v="216"/>
    <n v="26570.95"/>
  </r>
  <r>
    <s v="USA-SMB-20140601"/>
    <x v="4"/>
    <x v="4"/>
    <x v="0"/>
    <x v="170"/>
    <n v="0.05"/>
    <d v="2014-06-01T00:00:00"/>
    <n v="1"/>
    <x v="1"/>
    <x v="0"/>
    <n v="19820"/>
    <x v="217"/>
    <n v="16846.95"/>
  </r>
  <r>
    <s v="GER-GOV-20131101"/>
    <x v="1"/>
    <x v="0"/>
    <x v="0"/>
    <x v="171"/>
    <n v="0.05"/>
    <d v="2013-11-01T00:00:00"/>
    <n v="1"/>
    <x v="9"/>
    <x v="1"/>
    <n v="20320"/>
    <x v="218"/>
    <n v="17271.95"/>
  </r>
  <r>
    <s v="MXC-MDM-20141101"/>
    <x v="3"/>
    <x v="1"/>
    <x v="0"/>
    <x v="172"/>
    <n v="0.05"/>
    <d v="2014-11-01T00:00:00"/>
    <n v="1"/>
    <x v="9"/>
    <x v="0"/>
    <n v="55820"/>
    <x v="219"/>
    <n v="47446.95"/>
  </r>
  <r>
    <s v="USA-GOV-20141201"/>
    <x v="4"/>
    <x v="0"/>
    <x v="0"/>
    <x v="173"/>
    <n v="0.05"/>
    <d v="2014-12-01T00:00:00"/>
    <n v="1"/>
    <x v="2"/>
    <x v="0"/>
    <n v="11400"/>
    <x v="220"/>
    <n v="9689.9500000000007"/>
  </r>
  <r>
    <s v="FRA-GOV-20141201"/>
    <x v="2"/>
    <x v="0"/>
    <x v="0"/>
    <x v="174"/>
    <n v="0.05"/>
    <d v="2014-12-01T00:00:00"/>
    <n v="1"/>
    <x v="2"/>
    <x v="0"/>
    <n v="49740"/>
    <x v="221"/>
    <n v="42278.95"/>
  </r>
  <r>
    <s v="FRA-GOV-20140101"/>
    <x v="2"/>
    <x v="0"/>
    <x v="1"/>
    <x v="175"/>
    <n v="5.0018063583815026E-2"/>
    <d v="2014-01-01T00:00:00"/>
    <n v="1"/>
    <x v="0"/>
    <x v="0"/>
    <n v="20760"/>
    <x v="222"/>
    <n v="13839.949981936417"/>
  </r>
  <r>
    <s v="USA-ENT-20140701"/>
    <x v="4"/>
    <x v="3"/>
    <x v="1"/>
    <x v="176"/>
    <n v="0.05"/>
    <d v="2014-07-01T00:00:00"/>
    <n v="1"/>
    <x v="4"/>
    <x v="0"/>
    <n v="54405"/>
    <x v="223"/>
    <n v="36269.949999999997"/>
  </r>
  <r>
    <s v="MXC-GOV-20130901"/>
    <x v="3"/>
    <x v="0"/>
    <x v="1"/>
    <x v="177"/>
    <n v="0.05"/>
    <d v="2013-09-01T00:00:00"/>
    <n v="1"/>
    <x v="6"/>
    <x v="1"/>
    <n v="10800"/>
    <x v="224"/>
    <n v="7199.9500000000007"/>
  </r>
  <r>
    <s v="GER-CPR-20141101"/>
    <x v="1"/>
    <x v="2"/>
    <x v="1"/>
    <x v="178"/>
    <n v="0.05"/>
    <d v="2014-11-01T00:00:00"/>
    <n v="1"/>
    <x v="9"/>
    <x v="0"/>
    <n v="35130"/>
    <x v="225"/>
    <n v="23419.949999999997"/>
  </r>
  <r>
    <s v="MXC-SMB-20131201"/>
    <x v="3"/>
    <x v="4"/>
    <x v="1"/>
    <x v="179"/>
    <n v="0.05"/>
    <d v="2013-12-01T00:00:00"/>
    <n v="1"/>
    <x v="2"/>
    <x v="1"/>
    <n v="16500"/>
    <x v="226"/>
    <n v="10999.95"/>
  </r>
  <r>
    <s v="FRA-GOV-20140201"/>
    <x v="2"/>
    <x v="0"/>
    <x v="2"/>
    <x v="180"/>
    <n v="0.05"/>
    <d v="2014-02-01T00:00:00"/>
    <n v="1"/>
    <x v="8"/>
    <x v="0"/>
    <n v="26060"/>
    <x v="227"/>
    <n v="13029.95"/>
  </r>
  <r>
    <s v="USA-ENT-20140301"/>
    <x v="4"/>
    <x v="3"/>
    <x v="2"/>
    <x v="181"/>
    <n v="0.05"/>
    <d v="2014-03-01T00:00:00"/>
    <n v="1"/>
    <x v="3"/>
    <x v="0"/>
    <n v="59840"/>
    <x v="228"/>
    <n v="29919.949999999997"/>
  </r>
  <r>
    <s v="FRA-ENT-20140301"/>
    <x v="2"/>
    <x v="3"/>
    <x v="2"/>
    <x v="182"/>
    <n v="0.05"/>
    <d v="2014-03-01T00:00:00"/>
    <n v="1"/>
    <x v="3"/>
    <x v="0"/>
    <n v="47700"/>
    <x v="229"/>
    <n v="23849.949999999997"/>
  </r>
  <r>
    <s v="MXC-SMB-20140401"/>
    <x v="3"/>
    <x v="4"/>
    <x v="2"/>
    <x v="183"/>
    <n v="0.05"/>
    <d v="2014-04-01T00:00:00"/>
    <n v="1"/>
    <x v="10"/>
    <x v="0"/>
    <n v="32140"/>
    <x v="230"/>
    <n v="16069.95"/>
  </r>
  <r>
    <s v="USA-GOV-20140501"/>
    <x v="4"/>
    <x v="0"/>
    <x v="2"/>
    <x v="184"/>
    <n v="0.05"/>
    <d v="2014-05-01T00:00:00"/>
    <n v="1"/>
    <x v="11"/>
    <x v="0"/>
    <n v="46540"/>
    <x v="231"/>
    <n v="23269.949999999997"/>
  </r>
  <r>
    <s v="USA-SMB-20140601"/>
    <x v="4"/>
    <x v="4"/>
    <x v="2"/>
    <x v="170"/>
    <n v="0.05"/>
    <d v="2014-06-01T00:00:00"/>
    <n v="1"/>
    <x v="1"/>
    <x v="0"/>
    <n v="19820"/>
    <x v="217"/>
    <n v="9909.9500000000007"/>
  </r>
  <r>
    <s v="USA-GOV-20140601"/>
    <x v="4"/>
    <x v="0"/>
    <x v="2"/>
    <x v="185"/>
    <n v="0.05"/>
    <d v="2014-06-01T00:00:00"/>
    <n v="1"/>
    <x v="1"/>
    <x v="0"/>
    <n v="12040"/>
    <x v="232"/>
    <n v="6019.9500000000007"/>
  </r>
  <r>
    <s v="FRA-MDM-20140901"/>
    <x v="2"/>
    <x v="1"/>
    <x v="2"/>
    <x v="186"/>
    <n v="0.05"/>
    <d v="2014-09-01T00:00:00"/>
    <n v="1"/>
    <x v="6"/>
    <x v="0"/>
    <n v="52400"/>
    <x v="233"/>
    <n v="26199.949999999997"/>
  </r>
  <r>
    <s v="CND-GOV-20131001"/>
    <x v="0"/>
    <x v="0"/>
    <x v="2"/>
    <x v="187"/>
    <n v="0.05"/>
    <d v="2013-10-01T00:00:00"/>
    <n v="1"/>
    <x v="7"/>
    <x v="1"/>
    <n v="24560"/>
    <x v="234"/>
    <n v="12279.95"/>
  </r>
  <r>
    <s v="CND-GOV-20131001"/>
    <x v="0"/>
    <x v="0"/>
    <x v="2"/>
    <x v="188"/>
    <n v="0.05"/>
    <d v="2013-10-01T00:00:00"/>
    <n v="1"/>
    <x v="7"/>
    <x v="1"/>
    <n v="27780"/>
    <x v="235"/>
    <n v="13889.95"/>
  </r>
  <r>
    <s v="USA-ENT-20141001"/>
    <x v="4"/>
    <x v="3"/>
    <x v="2"/>
    <x v="189"/>
    <n v="0.05"/>
    <d v="2014-10-01T00:00:00"/>
    <n v="1"/>
    <x v="7"/>
    <x v="0"/>
    <n v="17220"/>
    <x v="236"/>
    <n v="8609.9500000000007"/>
  </r>
  <r>
    <s v="FRA-ENT-20131001"/>
    <x v="2"/>
    <x v="3"/>
    <x v="2"/>
    <x v="190"/>
    <n v="0.05"/>
    <d v="2013-10-01T00:00:00"/>
    <n v="1"/>
    <x v="7"/>
    <x v="1"/>
    <n v="14080"/>
    <x v="237"/>
    <n v="7039.9500000000007"/>
  </r>
  <r>
    <s v="CND-GOV-20131201"/>
    <x v="0"/>
    <x v="0"/>
    <x v="2"/>
    <x v="191"/>
    <n v="0.05"/>
    <d v="2013-12-01T00:00:00"/>
    <n v="1"/>
    <x v="2"/>
    <x v="1"/>
    <n v="36040"/>
    <x v="238"/>
    <n v="18019.949999999997"/>
  </r>
  <r>
    <s v="USA-GOV-20141201"/>
    <x v="4"/>
    <x v="0"/>
    <x v="2"/>
    <x v="192"/>
    <n v="0.05"/>
    <d v="2014-12-01T00:00:00"/>
    <n v="1"/>
    <x v="2"/>
    <x v="0"/>
    <n v="53260"/>
    <x v="239"/>
    <n v="26629.949999999997"/>
  </r>
  <r>
    <s v="FRA-GOV-20131201"/>
    <x v="2"/>
    <x v="0"/>
    <x v="2"/>
    <x v="193"/>
    <n v="0.05"/>
    <d v="2013-12-01T00:00:00"/>
    <n v="1"/>
    <x v="2"/>
    <x v="1"/>
    <n v="42720"/>
    <x v="240"/>
    <n v="21359.949999999997"/>
  </r>
  <r>
    <s v="GER-MDM-20131201"/>
    <x v="1"/>
    <x v="1"/>
    <x v="2"/>
    <x v="194"/>
    <n v="0.05"/>
    <d v="2013-12-01T00:00:00"/>
    <n v="1"/>
    <x v="2"/>
    <x v="1"/>
    <n v="42320"/>
    <x v="241"/>
    <n v="21159.949999999997"/>
  </r>
  <r>
    <s v="USA-MDM-20140101"/>
    <x v="4"/>
    <x v="1"/>
    <x v="3"/>
    <x v="195"/>
    <n v="0.05"/>
    <d v="2014-01-01T00:00:00"/>
    <n v="1"/>
    <x v="0"/>
    <x v="0"/>
    <n v="99900"/>
    <x v="242"/>
    <n v="33299.949999999997"/>
  </r>
  <r>
    <s v="MXC-MDM-20140101"/>
    <x v="3"/>
    <x v="1"/>
    <x v="3"/>
    <x v="196"/>
    <n v="0.05"/>
    <d v="2014-01-01T00:00:00"/>
    <n v="1"/>
    <x v="0"/>
    <x v="0"/>
    <n v="514980"/>
    <x v="243"/>
    <n v="171659.95"/>
  </r>
  <r>
    <s v="GER-ENT-20140201"/>
    <x v="1"/>
    <x v="3"/>
    <x v="3"/>
    <x v="197"/>
    <n v="0.05"/>
    <d v="2014-02-01T00:00:00"/>
    <n v="1"/>
    <x v="8"/>
    <x v="0"/>
    <n v="145260"/>
    <x v="244"/>
    <n v="48419.950000000012"/>
  </r>
  <r>
    <s v="USA-GOV-20140601"/>
    <x v="4"/>
    <x v="0"/>
    <x v="3"/>
    <x v="185"/>
    <n v="0.05"/>
    <d v="2014-06-01T00:00:00"/>
    <n v="1"/>
    <x v="1"/>
    <x v="0"/>
    <n v="108360"/>
    <x v="245"/>
    <n v="36119.949999999997"/>
  </r>
  <r>
    <s v="USA-GOV-20140801"/>
    <x v="4"/>
    <x v="0"/>
    <x v="3"/>
    <x v="198"/>
    <n v="0.05"/>
    <d v="2014-08-01T00:00:00"/>
    <n v="1"/>
    <x v="5"/>
    <x v="0"/>
    <n v="509760"/>
    <x v="246"/>
    <n v="169919.95"/>
  </r>
  <r>
    <s v="FRA-GOV-20140801"/>
    <x v="2"/>
    <x v="0"/>
    <x v="3"/>
    <x v="199"/>
    <n v="0.05"/>
    <d v="2014-08-01T00:00:00"/>
    <n v="1"/>
    <x v="5"/>
    <x v="0"/>
    <n v="284220"/>
    <x v="247"/>
    <n v="94739.950000000012"/>
  </r>
  <r>
    <s v="USA-ENT-20141001"/>
    <x v="4"/>
    <x v="3"/>
    <x v="3"/>
    <x v="189"/>
    <n v="0.05"/>
    <d v="2014-10-01T00:00:00"/>
    <n v="1"/>
    <x v="7"/>
    <x v="0"/>
    <n v="154980"/>
    <x v="248"/>
    <n v="51659.950000000012"/>
  </r>
  <r>
    <s v="FRA-ENT-20131001"/>
    <x v="2"/>
    <x v="3"/>
    <x v="3"/>
    <x v="190"/>
    <n v="0.05"/>
    <d v="2013-10-01T00:00:00"/>
    <n v="1"/>
    <x v="7"/>
    <x v="1"/>
    <n v="126720"/>
    <x v="249"/>
    <n v="42239.95"/>
  </r>
  <r>
    <s v="FRA-GOV-20131201"/>
    <x v="2"/>
    <x v="0"/>
    <x v="3"/>
    <x v="200"/>
    <n v="0.05"/>
    <d v="2013-12-01T00:00:00"/>
    <n v="1"/>
    <x v="2"/>
    <x v="1"/>
    <n v="185940"/>
    <x v="250"/>
    <n v="61979.950000000012"/>
  </r>
  <r>
    <s v="GER-SMB-20141201"/>
    <x v="1"/>
    <x v="4"/>
    <x v="3"/>
    <x v="201"/>
    <n v="0.05"/>
    <d v="2014-12-01T00:00:00"/>
    <n v="1"/>
    <x v="2"/>
    <x v="0"/>
    <n v="225000"/>
    <x v="251"/>
    <n v="74999.950000000012"/>
  </r>
  <r>
    <s v="CND-GOV-20131001"/>
    <x v="0"/>
    <x v="0"/>
    <x v="4"/>
    <x v="188"/>
    <n v="0.05"/>
    <d v="2013-10-01T00:00:00"/>
    <n v="1"/>
    <x v="7"/>
    <x v="1"/>
    <n v="416700"/>
    <x v="252"/>
    <n v="69449.950000000012"/>
  </r>
  <r>
    <s v="USA-GOV-20131101"/>
    <x v="4"/>
    <x v="0"/>
    <x v="4"/>
    <x v="202"/>
    <n v="0.05"/>
    <d v="2013-11-01T00:00:00"/>
    <n v="1"/>
    <x v="9"/>
    <x v="1"/>
    <n v="379500"/>
    <x v="253"/>
    <n v="63249.950000000012"/>
  </r>
  <r>
    <s v="GER-GOV-20131101"/>
    <x v="1"/>
    <x v="0"/>
    <x v="4"/>
    <x v="203"/>
    <n v="0.05"/>
    <d v="2013-11-01T00:00:00"/>
    <n v="1"/>
    <x v="9"/>
    <x v="1"/>
    <n v="689100"/>
    <x v="254"/>
    <n v="114849.94999999995"/>
  </r>
  <r>
    <s v="USA-GOV-20141201"/>
    <x v="4"/>
    <x v="0"/>
    <x v="4"/>
    <x v="192"/>
    <n v="0.05"/>
    <d v="2014-12-01T00:00:00"/>
    <n v="1"/>
    <x v="2"/>
    <x v="0"/>
    <n v="798900"/>
    <x v="255"/>
    <n v="133149.94999999995"/>
  </r>
  <r>
    <s v="USA-GOV-20141201"/>
    <x v="4"/>
    <x v="0"/>
    <x v="4"/>
    <x v="173"/>
    <n v="0.05"/>
    <d v="2014-12-01T00:00:00"/>
    <n v="1"/>
    <x v="2"/>
    <x v="0"/>
    <n v="171000"/>
    <x v="256"/>
    <n v="28499.950000000012"/>
  </r>
  <r>
    <s v="FRA-GOV-20141201"/>
    <x v="2"/>
    <x v="0"/>
    <x v="4"/>
    <x v="174"/>
    <n v="0.05"/>
    <d v="2014-12-01T00:00:00"/>
    <n v="1"/>
    <x v="2"/>
    <x v="0"/>
    <n v="746100"/>
    <x v="257"/>
    <n v="124349.94999999995"/>
  </r>
  <r>
    <s v="GER-GOV-20140201"/>
    <x v="1"/>
    <x v="0"/>
    <x v="5"/>
    <x v="204"/>
    <n v="0.05"/>
    <d v="2014-02-01T00:00:00"/>
    <n v="1"/>
    <x v="8"/>
    <x v="0"/>
    <n v="472500"/>
    <x v="258"/>
    <n v="202499.95"/>
  </r>
  <r>
    <s v="CND-GOV-20140801"/>
    <x v="0"/>
    <x v="0"/>
    <x v="5"/>
    <x v="205"/>
    <n v="0.05"/>
    <d v="2014-08-01T00:00:00"/>
    <n v="1"/>
    <x v="5"/>
    <x v="0"/>
    <n v="193200"/>
    <x v="259"/>
    <n v="82799.950000000012"/>
  </r>
  <r>
    <s v="CND-GOV-20131001"/>
    <x v="0"/>
    <x v="0"/>
    <x v="5"/>
    <x v="187"/>
    <n v="0.05"/>
    <d v="2013-10-01T00:00:00"/>
    <n v="1"/>
    <x v="7"/>
    <x v="1"/>
    <n v="429800"/>
    <x v="260"/>
    <n v="184199.95"/>
  </r>
  <r>
    <s v="GER-SMB-20141201"/>
    <x v="1"/>
    <x v="4"/>
    <x v="5"/>
    <x v="201"/>
    <n v="0.05"/>
    <d v="2014-12-01T00:00:00"/>
    <n v="1"/>
    <x v="2"/>
    <x v="0"/>
    <n v="437500"/>
    <x v="261"/>
    <n v="187499.95"/>
  </r>
  <r>
    <s v="FRA-MDM-20140401"/>
    <x v="2"/>
    <x v="1"/>
    <x v="2"/>
    <x v="206"/>
    <n v="6.0000000000000005E-2"/>
    <d v="2014-04-01T00:00:00"/>
    <n v="1"/>
    <x v="10"/>
    <x v="0"/>
    <n v="76020"/>
    <x v="262"/>
    <n v="38009.94"/>
  </r>
  <r>
    <s v="USA-GOV-20140101"/>
    <x v="4"/>
    <x v="0"/>
    <x v="0"/>
    <x v="207"/>
    <n v="6.0026857654431512E-2"/>
    <d v="2014-01-01T00:00:00"/>
    <n v="1"/>
    <x v="0"/>
    <x v="0"/>
    <n v="22340"/>
    <x v="263"/>
    <n v="18988.939973142347"/>
  </r>
  <r>
    <s v="CND-MDM-20140601"/>
    <x v="0"/>
    <x v="1"/>
    <x v="0"/>
    <x v="126"/>
    <n v="0.06"/>
    <d v="2014-06-01T00:00:00"/>
    <n v="1"/>
    <x v="1"/>
    <x v="0"/>
    <n v="56880"/>
    <x v="264"/>
    <n v="48347.94"/>
  </r>
  <r>
    <s v="MXC-CPR-20140901"/>
    <x v="3"/>
    <x v="2"/>
    <x v="0"/>
    <x v="208"/>
    <n v="0.06"/>
    <d v="2014-09-01T00:00:00"/>
    <n v="1"/>
    <x v="6"/>
    <x v="0"/>
    <n v="11240"/>
    <x v="265"/>
    <n v="9553.94"/>
  </r>
  <r>
    <s v="CND-CPR-20131001"/>
    <x v="0"/>
    <x v="2"/>
    <x v="0"/>
    <x v="209"/>
    <n v="0.06"/>
    <d v="2013-10-01T00:00:00"/>
    <n v="1"/>
    <x v="7"/>
    <x v="1"/>
    <n v="45980"/>
    <x v="266"/>
    <n v="39082.94"/>
  </r>
  <r>
    <s v="USA-MDM-20141101"/>
    <x v="4"/>
    <x v="1"/>
    <x v="0"/>
    <x v="210"/>
    <n v="0.06"/>
    <d v="2014-11-01T00:00:00"/>
    <n v="1"/>
    <x v="9"/>
    <x v="0"/>
    <n v="40600"/>
    <x v="267"/>
    <n v="34509.94"/>
  </r>
  <r>
    <s v="USA-GOV-20131101"/>
    <x v="4"/>
    <x v="0"/>
    <x v="0"/>
    <x v="73"/>
    <n v="0.06"/>
    <d v="2013-11-01T00:00:00"/>
    <n v="1"/>
    <x v="9"/>
    <x v="1"/>
    <n v="5260"/>
    <x v="268"/>
    <n v="4470.9399999999996"/>
  </r>
  <r>
    <s v="GER-ENT-20131201"/>
    <x v="1"/>
    <x v="3"/>
    <x v="0"/>
    <x v="211"/>
    <n v="0.06"/>
    <d v="2013-12-01T00:00:00"/>
    <n v="1"/>
    <x v="2"/>
    <x v="1"/>
    <n v="17740"/>
    <x v="269"/>
    <n v="15078.939999999999"/>
  </r>
  <r>
    <s v="MXC-GOV-20140401"/>
    <x v="3"/>
    <x v="0"/>
    <x v="1"/>
    <x v="212"/>
    <n v="0.06"/>
    <d v="2014-04-01T00:00:00"/>
    <n v="1"/>
    <x v="10"/>
    <x v="0"/>
    <n v="14700"/>
    <x v="270"/>
    <n v="9799.94"/>
  </r>
  <r>
    <s v="GER-GOV-20140501"/>
    <x v="1"/>
    <x v="0"/>
    <x v="1"/>
    <x v="213"/>
    <n v="0.06"/>
    <d v="2014-05-01T00:00:00"/>
    <n v="1"/>
    <x v="11"/>
    <x v="0"/>
    <n v="21900"/>
    <x v="271"/>
    <n v="14599.939999999999"/>
  </r>
  <r>
    <s v="FRA-GOV-20131001"/>
    <x v="2"/>
    <x v="0"/>
    <x v="1"/>
    <x v="214"/>
    <n v="0.06"/>
    <d v="2013-10-01T00:00:00"/>
    <n v="1"/>
    <x v="7"/>
    <x v="1"/>
    <n v="21045"/>
    <x v="272"/>
    <n v="14029.939999999999"/>
  </r>
  <r>
    <s v="USA-CPR-20141101"/>
    <x v="4"/>
    <x v="2"/>
    <x v="1"/>
    <x v="215"/>
    <n v="0.06"/>
    <d v="2014-11-01T00:00:00"/>
    <n v="1"/>
    <x v="9"/>
    <x v="0"/>
    <n v="40845"/>
    <x v="273"/>
    <n v="27229.940000000002"/>
  </r>
  <r>
    <s v="FRA-GOV-20140601"/>
    <x v="2"/>
    <x v="0"/>
    <x v="2"/>
    <x v="216"/>
    <n v="0.06"/>
    <d v="2014-06-01T00:00:00"/>
    <n v="1"/>
    <x v="1"/>
    <x v="0"/>
    <n v="29920"/>
    <x v="274"/>
    <n v="14959.939999999999"/>
  </r>
  <r>
    <s v="CND-CPR-20131001"/>
    <x v="0"/>
    <x v="2"/>
    <x v="2"/>
    <x v="209"/>
    <n v="0.06"/>
    <d v="2013-10-01T00:00:00"/>
    <n v="1"/>
    <x v="7"/>
    <x v="1"/>
    <n v="45980"/>
    <x v="266"/>
    <n v="22989.940000000002"/>
  </r>
  <r>
    <s v="USA-GOV-20131001"/>
    <x v="4"/>
    <x v="0"/>
    <x v="2"/>
    <x v="64"/>
    <n v="0.06"/>
    <d v="2013-10-01T00:00:00"/>
    <n v="1"/>
    <x v="7"/>
    <x v="1"/>
    <n v="14540"/>
    <x v="275"/>
    <n v="7269.9400000000005"/>
  </r>
  <r>
    <s v="CND-ENT-20140201"/>
    <x v="0"/>
    <x v="3"/>
    <x v="3"/>
    <x v="217"/>
    <n v="0.06"/>
    <d v="2014-02-01T00:00:00"/>
    <n v="1"/>
    <x v="8"/>
    <x v="0"/>
    <n v="171360"/>
    <x v="276"/>
    <n v="57119.94"/>
  </r>
  <r>
    <s v="USA-ENT-20140201"/>
    <x v="4"/>
    <x v="3"/>
    <x v="3"/>
    <x v="218"/>
    <n v="0.06"/>
    <d v="2014-02-01T00:00:00"/>
    <n v="1"/>
    <x v="8"/>
    <x v="0"/>
    <n v="495900"/>
    <x v="277"/>
    <n v="165299.94"/>
  </r>
  <r>
    <s v="GER-MDM-20140501"/>
    <x v="1"/>
    <x v="1"/>
    <x v="3"/>
    <x v="219"/>
    <n v="0.06"/>
    <d v="2014-05-01T00:00:00"/>
    <n v="1"/>
    <x v="11"/>
    <x v="0"/>
    <n v="275400"/>
    <x v="278"/>
    <n v="91799.94"/>
  </r>
  <r>
    <s v="FRA-GOV-20140601"/>
    <x v="2"/>
    <x v="0"/>
    <x v="3"/>
    <x v="216"/>
    <n v="0.06"/>
    <d v="2014-06-01T00:00:00"/>
    <n v="1"/>
    <x v="1"/>
    <x v="0"/>
    <n v="269280"/>
    <x v="279"/>
    <n v="89759.94"/>
  </r>
  <r>
    <s v="MXC-GOV-20140601"/>
    <x v="3"/>
    <x v="0"/>
    <x v="3"/>
    <x v="220"/>
    <n v="0.06"/>
    <d v="2014-06-01T00:00:00"/>
    <n v="1"/>
    <x v="1"/>
    <x v="0"/>
    <n v="269640"/>
    <x v="280"/>
    <n v="89879.94"/>
  </r>
  <r>
    <s v="FRA-SMB-20131001"/>
    <x v="2"/>
    <x v="4"/>
    <x v="3"/>
    <x v="221"/>
    <n v="0.06"/>
    <d v="2013-10-01T00:00:00"/>
    <n v="1"/>
    <x v="7"/>
    <x v="1"/>
    <n v="219780"/>
    <x v="281"/>
    <n v="73259.94"/>
  </r>
  <r>
    <s v="FRA-GOV-20131001"/>
    <x v="2"/>
    <x v="0"/>
    <x v="3"/>
    <x v="222"/>
    <n v="0.06"/>
    <d v="2013-10-01T00:00:00"/>
    <n v="1"/>
    <x v="7"/>
    <x v="1"/>
    <n v="373680"/>
    <x v="282"/>
    <n v="124559.94"/>
  </r>
  <r>
    <s v="CND-MDM-20140601"/>
    <x v="0"/>
    <x v="1"/>
    <x v="4"/>
    <x v="126"/>
    <n v="0.06"/>
    <d v="2014-06-01T00:00:00"/>
    <n v="1"/>
    <x v="1"/>
    <x v="0"/>
    <n v="853200"/>
    <x v="283"/>
    <n v="142199.93999999994"/>
  </r>
  <r>
    <s v="MXC-GOV-20140601"/>
    <x v="3"/>
    <x v="0"/>
    <x v="4"/>
    <x v="220"/>
    <n v="0.06"/>
    <d v="2014-06-01T00:00:00"/>
    <n v="1"/>
    <x v="1"/>
    <x v="0"/>
    <n v="449400"/>
    <x v="284"/>
    <n v="74899.94"/>
  </r>
  <r>
    <s v="FRA-SMB-20131001"/>
    <x v="2"/>
    <x v="4"/>
    <x v="4"/>
    <x v="221"/>
    <n v="0.06"/>
    <d v="2013-10-01T00:00:00"/>
    <n v="1"/>
    <x v="7"/>
    <x v="1"/>
    <n v="366300"/>
    <x v="285"/>
    <n v="61049.94"/>
  </r>
  <r>
    <s v="MXC-GOV-20131101"/>
    <x v="3"/>
    <x v="0"/>
    <x v="4"/>
    <x v="167"/>
    <n v="0.06"/>
    <d v="2013-11-01T00:00:00"/>
    <n v="1"/>
    <x v="9"/>
    <x v="1"/>
    <n v="336900"/>
    <x v="286"/>
    <n v="56149.94"/>
  </r>
  <r>
    <s v="CND-SMB-20131201"/>
    <x v="0"/>
    <x v="4"/>
    <x v="4"/>
    <x v="223"/>
    <n v="0.06"/>
    <d v="2013-12-01T00:00:00"/>
    <n v="1"/>
    <x v="2"/>
    <x v="1"/>
    <n v="730800"/>
    <x v="287"/>
    <n v="121799.93999999994"/>
  </r>
  <r>
    <s v="FRA-ENT-20140101"/>
    <x v="2"/>
    <x v="3"/>
    <x v="5"/>
    <x v="224"/>
    <n v="6.0015098137896329E-2"/>
    <d v="2014-01-01T00:00:00"/>
    <n v="1"/>
    <x v="0"/>
    <x v="0"/>
    <n v="695450"/>
    <x v="288"/>
    <n v="298049.93998490181"/>
  </r>
  <r>
    <s v="MXC-GOV-20140901"/>
    <x v="3"/>
    <x v="0"/>
    <x v="5"/>
    <x v="225"/>
    <n v="0.06"/>
    <d v="2014-09-01T00:00:00"/>
    <n v="1"/>
    <x v="6"/>
    <x v="0"/>
    <n v="587650"/>
    <x v="289"/>
    <n v="251849.93999999994"/>
  </r>
  <r>
    <s v="USA-GOV-20131001"/>
    <x v="4"/>
    <x v="0"/>
    <x v="5"/>
    <x v="64"/>
    <n v="0.06"/>
    <d v="2013-10-01T00:00:00"/>
    <n v="1"/>
    <x v="7"/>
    <x v="1"/>
    <n v="254450"/>
    <x v="290"/>
    <n v="109049.94"/>
  </r>
  <r>
    <s v="FRA-GOV-20131001"/>
    <x v="2"/>
    <x v="0"/>
    <x v="5"/>
    <x v="214"/>
    <n v="0.06"/>
    <d v="2013-10-01T00:00:00"/>
    <n v="1"/>
    <x v="7"/>
    <x v="1"/>
    <n v="491050"/>
    <x v="291"/>
    <n v="210449.94"/>
  </r>
  <r>
    <s v="FRA-GOV-20131001"/>
    <x v="2"/>
    <x v="0"/>
    <x v="5"/>
    <x v="222"/>
    <n v="0.06"/>
    <d v="2013-10-01T00:00:00"/>
    <n v="1"/>
    <x v="7"/>
    <x v="1"/>
    <n v="726600"/>
    <x v="292"/>
    <n v="311399.93999999994"/>
  </r>
  <r>
    <s v="FRA-GOV-20131001"/>
    <x v="2"/>
    <x v="0"/>
    <x v="1"/>
    <x v="226"/>
    <n v="6.0000000000000005E-2"/>
    <d v="2013-10-01T00:00:00"/>
    <n v="1"/>
    <x v="7"/>
    <x v="1"/>
    <n v="26355"/>
    <x v="293"/>
    <n v="17569.939999999999"/>
  </r>
  <r>
    <s v="USA-MDM-20140801"/>
    <x v="4"/>
    <x v="1"/>
    <x v="2"/>
    <x v="227"/>
    <n v="6.0000000000000005E-2"/>
    <d v="2014-08-01T00:00:00"/>
    <n v="1"/>
    <x v="5"/>
    <x v="0"/>
    <n v="43960"/>
    <x v="294"/>
    <n v="21979.940000000002"/>
  </r>
  <r>
    <s v="GER-MDM-20140801"/>
    <x v="1"/>
    <x v="1"/>
    <x v="2"/>
    <x v="228"/>
    <n v="6.0000000000000005E-2"/>
    <d v="2014-08-01T00:00:00"/>
    <n v="1"/>
    <x v="5"/>
    <x v="0"/>
    <n v="34860"/>
    <x v="295"/>
    <n v="17429.940000000002"/>
  </r>
  <r>
    <s v="USA-MDM-20141001"/>
    <x v="4"/>
    <x v="1"/>
    <x v="2"/>
    <x v="229"/>
    <n v="6.0000000000000005E-2"/>
    <d v="2014-10-01T00:00:00"/>
    <n v="1"/>
    <x v="7"/>
    <x v="0"/>
    <n v="23060"/>
    <x v="296"/>
    <n v="11529.939999999999"/>
  </r>
  <r>
    <s v="FRA-GOV-20131001"/>
    <x v="2"/>
    <x v="0"/>
    <x v="2"/>
    <x v="226"/>
    <n v="6.0000000000000005E-2"/>
    <d v="2013-10-01T00:00:00"/>
    <n v="1"/>
    <x v="7"/>
    <x v="1"/>
    <n v="35140"/>
    <x v="297"/>
    <n v="17569.940000000002"/>
  </r>
  <r>
    <s v="GER-GOV-20140801"/>
    <x v="1"/>
    <x v="0"/>
    <x v="3"/>
    <x v="230"/>
    <n v="6.0000000000000005E-2"/>
    <d v="2014-08-01T00:00:00"/>
    <n v="1"/>
    <x v="5"/>
    <x v="0"/>
    <n v="180180"/>
    <x v="298"/>
    <n v="60059.94"/>
  </r>
  <r>
    <s v="MXC-GOV-20141101"/>
    <x v="3"/>
    <x v="0"/>
    <x v="3"/>
    <x v="231"/>
    <n v="6.0000000000000005E-2"/>
    <d v="2014-11-01T00:00:00"/>
    <n v="1"/>
    <x v="9"/>
    <x v="0"/>
    <n v="239940"/>
    <x v="299"/>
    <n v="79979.94"/>
  </r>
  <r>
    <s v="USA-MDM-20141001"/>
    <x v="4"/>
    <x v="1"/>
    <x v="4"/>
    <x v="229"/>
    <n v="6.0000000000000005E-2"/>
    <d v="2014-10-01T00:00:00"/>
    <n v="1"/>
    <x v="7"/>
    <x v="0"/>
    <n v="345900"/>
    <x v="300"/>
    <n v="57649.94"/>
  </r>
  <r>
    <s v="MXC-CPR-20140201"/>
    <x v="3"/>
    <x v="2"/>
    <x v="0"/>
    <x v="64"/>
    <n v="6.9999999999999993E-2"/>
    <d v="2014-02-01T00:00:00"/>
    <n v="1"/>
    <x v="8"/>
    <x v="0"/>
    <n v="14540"/>
    <x v="301"/>
    <n v="12358.93"/>
  </r>
  <r>
    <s v="CND-CPR-20140801"/>
    <x v="0"/>
    <x v="2"/>
    <x v="0"/>
    <x v="232"/>
    <n v="6.9999999999999993E-2"/>
    <d v="2014-08-01T00:00:00"/>
    <n v="1"/>
    <x v="5"/>
    <x v="0"/>
    <n v="37680"/>
    <x v="302"/>
    <n v="32027.93"/>
  </r>
  <r>
    <s v="MXC-GOV-20130901"/>
    <x v="3"/>
    <x v="0"/>
    <x v="0"/>
    <x v="233"/>
    <n v="6.9999999999999993E-2"/>
    <d v="2013-09-01T00:00:00"/>
    <n v="1"/>
    <x v="6"/>
    <x v="1"/>
    <n v="36680"/>
    <x v="303"/>
    <n v="31177.93"/>
  </r>
  <r>
    <s v="MXC-CPR-20140101"/>
    <x v="3"/>
    <x v="2"/>
    <x v="1"/>
    <x v="234"/>
    <n v="6.9999999999999993E-2"/>
    <d v="2014-01-01T00:00:00"/>
    <n v="1"/>
    <x v="0"/>
    <x v="0"/>
    <n v="35100"/>
    <x v="304"/>
    <n v="23399.93"/>
  </r>
  <r>
    <s v="FRA-CPR-20141101"/>
    <x v="2"/>
    <x v="2"/>
    <x v="1"/>
    <x v="178"/>
    <n v="6.9999999999999993E-2"/>
    <d v="2014-11-01T00:00:00"/>
    <n v="1"/>
    <x v="9"/>
    <x v="0"/>
    <n v="35130"/>
    <x v="305"/>
    <n v="23419.93"/>
  </r>
  <r>
    <s v="FRA-GOV-20130901"/>
    <x v="2"/>
    <x v="0"/>
    <x v="2"/>
    <x v="235"/>
    <n v="6.9999999999999993E-2"/>
    <d v="2013-09-01T00:00:00"/>
    <n v="1"/>
    <x v="6"/>
    <x v="1"/>
    <n v="20620"/>
    <x v="306"/>
    <n v="10309.93"/>
  </r>
  <r>
    <s v="CND-MDM-20140501"/>
    <x v="0"/>
    <x v="1"/>
    <x v="3"/>
    <x v="236"/>
    <n v="6.9999999999999993E-2"/>
    <d v="2014-05-01T00:00:00"/>
    <n v="1"/>
    <x v="11"/>
    <x v="0"/>
    <n v="227160"/>
    <x v="307"/>
    <n v="75719.929999999993"/>
  </r>
  <r>
    <s v="CND-GOV-20140601"/>
    <x v="0"/>
    <x v="0"/>
    <x v="3"/>
    <x v="237"/>
    <n v="6.9999999999999993E-2"/>
    <d v="2014-06-01T00:00:00"/>
    <n v="1"/>
    <x v="1"/>
    <x v="0"/>
    <n v="204300"/>
    <x v="308"/>
    <n v="68099.929999999993"/>
  </r>
  <r>
    <s v="USA-GOV-20141101"/>
    <x v="4"/>
    <x v="0"/>
    <x v="3"/>
    <x v="238"/>
    <n v="6.9999999999999993E-2"/>
    <d v="2014-11-01T00:00:00"/>
    <n v="1"/>
    <x v="9"/>
    <x v="0"/>
    <n v="98460"/>
    <x v="309"/>
    <n v="32819.929999999993"/>
  </r>
  <r>
    <s v="CND-GOV-20141201"/>
    <x v="0"/>
    <x v="0"/>
    <x v="3"/>
    <x v="239"/>
    <n v="6.9999999999999993E-2"/>
    <d v="2014-12-01T00:00:00"/>
    <n v="1"/>
    <x v="2"/>
    <x v="0"/>
    <n v="284760"/>
    <x v="310"/>
    <n v="94919.93"/>
  </r>
  <r>
    <s v="FRA-CPR-20140401"/>
    <x v="2"/>
    <x v="2"/>
    <x v="4"/>
    <x v="240"/>
    <n v="7.0020138089758335E-2"/>
    <d v="2014-04-01T00:00:00"/>
    <n v="1"/>
    <x v="10"/>
    <x v="0"/>
    <n v="521400"/>
    <x v="311"/>
    <n v="86899.929979861889"/>
  </r>
  <r>
    <s v="GER-CPR-20130901"/>
    <x v="1"/>
    <x v="2"/>
    <x v="4"/>
    <x v="241"/>
    <n v="6.9999999999999993E-2"/>
    <d v="2013-09-01T00:00:00"/>
    <n v="1"/>
    <x v="6"/>
    <x v="1"/>
    <n v="664500"/>
    <x v="312"/>
    <n v="110749.93000000005"/>
  </r>
  <r>
    <s v="CND-GOV-20141201"/>
    <x v="0"/>
    <x v="0"/>
    <x v="4"/>
    <x v="239"/>
    <n v="6.9999999999999993E-2"/>
    <d v="2014-12-01T00:00:00"/>
    <n v="1"/>
    <x v="2"/>
    <x v="0"/>
    <n v="474600"/>
    <x v="313"/>
    <n v="79099.929999999993"/>
  </r>
  <r>
    <s v="CND-GOV-20140601"/>
    <x v="0"/>
    <x v="0"/>
    <x v="5"/>
    <x v="237"/>
    <n v="6.9999999999999993E-2"/>
    <d v="2014-06-01T00:00:00"/>
    <n v="1"/>
    <x v="1"/>
    <x v="0"/>
    <n v="397250"/>
    <x v="314"/>
    <n v="170249.93"/>
  </r>
  <r>
    <s v="USA-GOV-20140301"/>
    <x v="4"/>
    <x v="0"/>
    <x v="0"/>
    <x v="242"/>
    <n v="7.0000000000000007E-2"/>
    <d v="2014-03-01T00:00:00"/>
    <n v="1"/>
    <x v="3"/>
    <x v="0"/>
    <n v="35220"/>
    <x v="315"/>
    <n v="29936.93"/>
  </r>
  <r>
    <s v="FRA-SMB-20140601"/>
    <x v="2"/>
    <x v="4"/>
    <x v="0"/>
    <x v="243"/>
    <n v="7.0000000000000007E-2"/>
    <d v="2014-06-01T00:00:00"/>
    <n v="1"/>
    <x v="1"/>
    <x v="0"/>
    <n v="8960"/>
    <x v="316"/>
    <n v="7615.93"/>
  </r>
  <r>
    <s v="FRA-SMB-20141001"/>
    <x v="2"/>
    <x v="4"/>
    <x v="0"/>
    <x v="244"/>
    <n v="7.0000000000000007E-2"/>
    <d v="2014-10-01T00:00:00"/>
    <n v="1"/>
    <x v="7"/>
    <x v="0"/>
    <n v="43620"/>
    <x v="317"/>
    <n v="37076.93"/>
  </r>
  <r>
    <s v="FRA-GOV-20141001"/>
    <x v="2"/>
    <x v="0"/>
    <x v="1"/>
    <x v="245"/>
    <n v="7.0000000000000007E-2"/>
    <d v="2014-10-01T00:00:00"/>
    <n v="1"/>
    <x v="7"/>
    <x v="0"/>
    <n v="29640"/>
    <x v="318"/>
    <n v="19759.93"/>
  </r>
  <r>
    <s v="FRA-SMB-20141001"/>
    <x v="2"/>
    <x v="4"/>
    <x v="1"/>
    <x v="244"/>
    <n v="7.0000000000000007E-2"/>
    <d v="2014-10-01T00:00:00"/>
    <n v="1"/>
    <x v="7"/>
    <x v="0"/>
    <n v="32715"/>
    <x v="319"/>
    <n v="21809.93"/>
  </r>
  <r>
    <s v="GER-ENT-20131101"/>
    <x v="1"/>
    <x v="3"/>
    <x v="1"/>
    <x v="246"/>
    <n v="7.0000000000000007E-2"/>
    <d v="2013-11-01T00:00:00"/>
    <n v="1"/>
    <x v="9"/>
    <x v="1"/>
    <n v="37500"/>
    <x v="320"/>
    <n v="24999.93"/>
  </r>
  <r>
    <s v="CND-SMB-20140501"/>
    <x v="0"/>
    <x v="4"/>
    <x v="2"/>
    <x v="247"/>
    <n v="7.0000000000000007E-2"/>
    <d v="2014-05-01T00:00:00"/>
    <n v="1"/>
    <x v="11"/>
    <x v="0"/>
    <n v="34040"/>
    <x v="321"/>
    <n v="17019.93"/>
  </r>
  <r>
    <s v="FRA-SMB-20140601"/>
    <x v="2"/>
    <x v="4"/>
    <x v="2"/>
    <x v="243"/>
    <n v="7.0000000000000007E-2"/>
    <d v="2014-06-01T00:00:00"/>
    <n v="1"/>
    <x v="1"/>
    <x v="0"/>
    <n v="8960"/>
    <x v="316"/>
    <n v="4479.93"/>
  </r>
  <r>
    <s v="GER-ENT-20140701"/>
    <x v="1"/>
    <x v="3"/>
    <x v="2"/>
    <x v="248"/>
    <n v="7.0000000000000007E-2"/>
    <d v="2014-07-01T00:00:00"/>
    <n v="1"/>
    <x v="4"/>
    <x v="0"/>
    <n v="70260"/>
    <x v="322"/>
    <n v="35129.929999999993"/>
  </r>
  <r>
    <s v="FRA-MDM-20140801"/>
    <x v="2"/>
    <x v="1"/>
    <x v="2"/>
    <x v="249"/>
    <n v="7.0000000000000007E-2"/>
    <d v="2014-08-01T00:00:00"/>
    <n v="1"/>
    <x v="5"/>
    <x v="0"/>
    <n v="42020"/>
    <x v="323"/>
    <n v="21009.93"/>
  </r>
  <r>
    <s v="USA-MDM-20130901"/>
    <x v="4"/>
    <x v="1"/>
    <x v="2"/>
    <x v="250"/>
    <n v="7.0000000000000007E-2"/>
    <d v="2013-09-01T00:00:00"/>
    <n v="1"/>
    <x v="6"/>
    <x v="1"/>
    <n v="58620"/>
    <x v="324"/>
    <n v="29309.93"/>
  </r>
  <r>
    <s v="FRA-GOV-20140901"/>
    <x v="2"/>
    <x v="0"/>
    <x v="2"/>
    <x v="251"/>
    <n v="7.0000000000000007E-2"/>
    <d v="2014-09-01T00:00:00"/>
    <n v="1"/>
    <x v="6"/>
    <x v="0"/>
    <n v="30700"/>
    <x v="325"/>
    <n v="15349.93"/>
  </r>
  <r>
    <s v="GER-SMB-20130901"/>
    <x v="1"/>
    <x v="4"/>
    <x v="2"/>
    <x v="167"/>
    <n v="7.0000000000000007E-2"/>
    <d v="2013-09-01T00:00:00"/>
    <n v="1"/>
    <x v="6"/>
    <x v="1"/>
    <n v="22460"/>
    <x v="326"/>
    <n v="11229.93"/>
  </r>
  <r>
    <s v="CND-SMB-20131101"/>
    <x v="0"/>
    <x v="4"/>
    <x v="2"/>
    <x v="252"/>
    <n v="7.0000000000000007E-2"/>
    <d v="2013-11-01T00:00:00"/>
    <n v="1"/>
    <x v="9"/>
    <x v="1"/>
    <n v="28080"/>
    <x v="327"/>
    <n v="14039.93"/>
  </r>
  <r>
    <s v="MXC-CPR-20131101"/>
    <x v="3"/>
    <x v="2"/>
    <x v="2"/>
    <x v="253"/>
    <n v="7.0000000000000007E-2"/>
    <d v="2013-11-01T00:00:00"/>
    <n v="1"/>
    <x v="9"/>
    <x v="1"/>
    <n v="55260"/>
    <x v="328"/>
    <n v="27629.93"/>
  </r>
  <r>
    <s v="GER-GOV-20131201"/>
    <x v="1"/>
    <x v="0"/>
    <x v="2"/>
    <x v="254"/>
    <n v="7.0000000000000007E-2"/>
    <d v="2013-12-01T00:00:00"/>
    <n v="1"/>
    <x v="2"/>
    <x v="1"/>
    <n v="42500"/>
    <x v="329"/>
    <n v="21249.93"/>
  </r>
  <r>
    <s v="FRA-SMB-20140701"/>
    <x v="2"/>
    <x v="4"/>
    <x v="3"/>
    <x v="255"/>
    <n v="7.0000000000000007E-2"/>
    <d v="2014-07-01T00:00:00"/>
    <n v="1"/>
    <x v="4"/>
    <x v="0"/>
    <n v="298620"/>
    <x v="330"/>
    <n v="99539.93"/>
  </r>
  <r>
    <s v="MXC-GOV-20140801"/>
    <x v="3"/>
    <x v="0"/>
    <x v="3"/>
    <x v="256"/>
    <n v="7.0000000000000007E-2"/>
    <d v="2014-08-01T00:00:00"/>
    <n v="1"/>
    <x v="5"/>
    <x v="0"/>
    <n v="109620"/>
    <x v="331"/>
    <n v="36539.929999999993"/>
  </r>
  <r>
    <s v="GER-ENT-20140901"/>
    <x v="1"/>
    <x v="3"/>
    <x v="3"/>
    <x v="257"/>
    <n v="7.0000000000000007E-2"/>
    <d v="2014-09-01T00:00:00"/>
    <n v="1"/>
    <x v="6"/>
    <x v="0"/>
    <n v="375660"/>
    <x v="332"/>
    <n v="125219.93"/>
  </r>
  <r>
    <s v="FRA-GOV-20141001"/>
    <x v="2"/>
    <x v="0"/>
    <x v="3"/>
    <x v="245"/>
    <n v="7.0000000000000007E-2"/>
    <d v="2014-10-01T00:00:00"/>
    <n v="1"/>
    <x v="7"/>
    <x v="0"/>
    <n v="355680"/>
    <x v="333"/>
    <n v="118559.93"/>
  </r>
  <r>
    <s v="USA-GOV-20131201"/>
    <x v="4"/>
    <x v="0"/>
    <x v="3"/>
    <x v="258"/>
    <n v="7.0000000000000007E-2"/>
    <d v="2013-12-01T00:00:00"/>
    <n v="1"/>
    <x v="2"/>
    <x v="1"/>
    <n v="255780"/>
    <x v="334"/>
    <n v="85259.93"/>
  </r>
  <r>
    <s v="USA-SMB-20141201"/>
    <x v="4"/>
    <x v="4"/>
    <x v="3"/>
    <x v="162"/>
    <n v="7.0000000000000007E-2"/>
    <d v="2014-12-01T00:00:00"/>
    <n v="1"/>
    <x v="2"/>
    <x v="0"/>
    <n v="246960"/>
    <x v="335"/>
    <n v="82319.929999999993"/>
  </r>
  <r>
    <s v="GER-GOV-20131201"/>
    <x v="1"/>
    <x v="0"/>
    <x v="3"/>
    <x v="259"/>
    <n v="7.0000000000000007E-2"/>
    <d v="2013-12-01T00:00:00"/>
    <n v="1"/>
    <x v="2"/>
    <x v="1"/>
    <n v="105840"/>
    <x v="336"/>
    <n v="35279.929999999993"/>
  </r>
  <r>
    <s v="CND-CPR-20140101"/>
    <x v="0"/>
    <x v="2"/>
    <x v="4"/>
    <x v="260"/>
    <n v="7.0010789149198518E-2"/>
    <d v="2014-01-01T00:00:00"/>
    <n v="1"/>
    <x v="0"/>
    <x v="0"/>
    <n v="973200"/>
    <x v="337"/>
    <n v="162199.9299892108"/>
  </r>
  <r>
    <s v="FRA-SMB-20140201"/>
    <x v="2"/>
    <x v="4"/>
    <x v="4"/>
    <x v="261"/>
    <n v="7.0000000000000007E-2"/>
    <d v="2014-02-01T00:00:00"/>
    <n v="1"/>
    <x v="8"/>
    <x v="0"/>
    <n v="287700"/>
    <x v="338"/>
    <n v="47949.929999999993"/>
  </r>
  <r>
    <s v="MXC-SMB-20140201"/>
    <x v="3"/>
    <x v="4"/>
    <x v="4"/>
    <x v="262"/>
    <n v="7.0000000000000007E-2"/>
    <d v="2014-02-01T00:00:00"/>
    <n v="1"/>
    <x v="8"/>
    <x v="0"/>
    <n v="824100"/>
    <x v="339"/>
    <n v="137349.93000000005"/>
  </r>
  <r>
    <s v="CND-ENT-20140501"/>
    <x v="0"/>
    <x v="3"/>
    <x v="5"/>
    <x v="263"/>
    <n v="7.0000000000000007E-2"/>
    <d v="2014-05-01T00:00:00"/>
    <n v="1"/>
    <x v="11"/>
    <x v="0"/>
    <n v="575750"/>
    <x v="340"/>
    <n v="246749.93000000005"/>
  </r>
  <r>
    <s v="FRA-GOV-20140901"/>
    <x v="2"/>
    <x v="0"/>
    <x v="5"/>
    <x v="264"/>
    <n v="7.0000000000000007E-2"/>
    <d v="2014-09-01T00:00:00"/>
    <n v="1"/>
    <x v="6"/>
    <x v="0"/>
    <n v="1006600"/>
    <x v="341"/>
    <n v="431399.93000000005"/>
  </r>
  <r>
    <s v="GER-ENT-20130901"/>
    <x v="1"/>
    <x v="3"/>
    <x v="5"/>
    <x v="265"/>
    <n v="7.0000000000000007E-2"/>
    <d v="2013-09-01T00:00:00"/>
    <n v="1"/>
    <x v="6"/>
    <x v="1"/>
    <n v="347900"/>
    <x v="342"/>
    <n v="149099.93"/>
  </r>
  <r>
    <s v="CND-GOV-20141101"/>
    <x v="0"/>
    <x v="0"/>
    <x v="5"/>
    <x v="266"/>
    <n v="7.0000000000000007E-2"/>
    <d v="2014-11-01T00:00:00"/>
    <n v="1"/>
    <x v="9"/>
    <x v="0"/>
    <n v="391300"/>
    <x v="343"/>
    <n v="167699.93"/>
  </r>
  <r>
    <s v="USA-SMB-20141201"/>
    <x v="4"/>
    <x v="4"/>
    <x v="5"/>
    <x v="162"/>
    <n v="7.0000000000000007E-2"/>
    <d v="2014-12-01T00:00:00"/>
    <n v="1"/>
    <x v="2"/>
    <x v="0"/>
    <n v="480200"/>
    <x v="344"/>
    <n v="205799.93"/>
  </r>
  <r>
    <s v="CND-GOV-20140201"/>
    <x v="0"/>
    <x v="0"/>
    <x v="1"/>
    <x v="267"/>
    <n v="7.9999999999999988E-2"/>
    <d v="2014-02-01T00:00:00"/>
    <n v="1"/>
    <x v="8"/>
    <x v="0"/>
    <n v="7320"/>
    <x v="345"/>
    <n v="4879.92"/>
  </r>
  <r>
    <s v="USA-GOV-20140601"/>
    <x v="4"/>
    <x v="0"/>
    <x v="1"/>
    <x v="268"/>
    <n v="7.9999999999999988E-2"/>
    <d v="2014-06-01T00:00:00"/>
    <n v="1"/>
    <x v="1"/>
    <x v="0"/>
    <n v="19230"/>
    <x v="346"/>
    <n v="12819.919999999998"/>
  </r>
  <r>
    <s v="CND-GOV-20140501"/>
    <x v="0"/>
    <x v="0"/>
    <x v="2"/>
    <x v="269"/>
    <n v="7.9999999999999988E-2"/>
    <d v="2014-05-01T00:00:00"/>
    <n v="1"/>
    <x v="11"/>
    <x v="0"/>
    <n v="5140"/>
    <x v="347"/>
    <n v="2569.92"/>
  </r>
  <r>
    <s v="USA-GOV-20140601"/>
    <x v="4"/>
    <x v="0"/>
    <x v="5"/>
    <x v="268"/>
    <n v="7.9999999999999988E-2"/>
    <d v="2014-06-01T00:00:00"/>
    <n v="1"/>
    <x v="1"/>
    <x v="0"/>
    <n v="448700"/>
    <x v="348"/>
    <n v="192299.91999999998"/>
  </r>
  <r>
    <s v="MXC-ENT-20140801"/>
    <x v="3"/>
    <x v="3"/>
    <x v="0"/>
    <x v="270"/>
    <n v="0.08"/>
    <d v="2014-08-01T00:00:00"/>
    <n v="1"/>
    <x v="5"/>
    <x v="0"/>
    <n v="30800"/>
    <x v="349"/>
    <n v="26179.919999999998"/>
  </r>
  <r>
    <s v="FRA-MDM-20141101"/>
    <x v="2"/>
    <x v="1"/>
    <x v="0"/>
    <x v="271"/>
    <n v="0.08"/>
    <d v="2014-11-01T00:00:00"/>
    <n v="1"/>
    <x v="9"/>
    <x v="0"/>
    <n v="9800"/>
    <x v="350"/>
    <n v="8329.92"/>
  </r>
  <r>
    <s v="MXC-GOV-20141201"/>
    <x v="3"/>
    <x v="0"/>
    <x v="0"/>
    <x v="272"/>
    <n v="0.08"/>
    <d v="2014-12-01T00:00:00"/>
    <n v="1"/>
    <x v="2"/>
    <x v="0"/>
    <n v="27240"/>
    <x v="351"/>
    <n v="23153.919999999998"/>
  </r>
  <r>
    <s v="FRA-MDM-20140301"/>
    <x v="2"/>
    <x v="1"/>
    <x v="1"/>
    <x v="273"/>
    <n v="0.08"/>
    <d v="2014-03-01T00:00:00"/>
    <n v="1"/>
    <x v="3"/>
    <x v="0"/>
    <n v="37515"/>
    <x v="352"/>
    <n v="25009.919999999998"/>
  </r>
  <r>
    <s v="CND-GOV-20140601"/>
    <x v="0"/>
    <x v="0"/>
    <x v="1"/>
    <x v="274"/>
    <n v="0.08"/>
    <d v="2014-06-01T00:00:00"/>
    <n v="1"/>
    <x v="1"/>
    <x v="0"/>
    <n v="10620"/>
    <x v="353"/>
    <n v="7079.92"/>
  </r>
  <r>
    <s v="GER-GOV-20140701"/>
    <x v="1"/>
    <x v="0"/>
    <x v="1"/>
    <x v="275"/>
    <n v="0.08"/>
    <d v="2014-07-01T00:00:00"/>
    <n v="1"/>
    <x v="4"/>
    <x v="0"/>
    <n v="9675"/>
    <x v="354"/>
    <n v="6449.92"/>
  </r>
  <r>
    <s v="FRA-SMB-20140801"/>
    <x v="2"/>
    <x v="4"/>
    <x v="1"/>
    <x v="276"/>
    <n v="0.08"/>
    <d v="2014-08-01T00:00:00"/>
    <n v="1"/>
    <x v="5"/>
    <x v="0"/>
    <n v="23430"/>
    <x v="355"/>
    <n v="15619.919999999998"/>
  </r>
  <r>
    <s v="CND-SMB-20130901"/>
    <x v="0"/>
    <x v="4"/>
    <x v="1"/>
    <x v="277"/>
    <n v="0.08"/>
    <d v="2013-09-01T00:00:00"/>
    <n v="1"/>
    <x v="6"/>
    <x v="1"/>
    <n v="19245"/>
    <x v="356"/>
    <n v="12829.919999999998"/>
  </r>
  <r>
    <s v="GER-MDM-20141201"/>
    <x v="1"/>
    <x v="1"/>
    <x v="1"/>
    <x v="278"/>
    <n v="0.08"/>
    <d v="2014-12-01T00:00:00"/>
    <n v="1"/>
    <x v="2"/>
    <x v="0"/>
    <n v="10665"/>
    <x v="357"/>
    <n v="7109.92"/>
  </r>
  <r>
    <s v="MXC-ENT-20140301"/>
    <x v="3"/>
    <x v="3"/>
    <x v="2"/>
    <x v="279"/>
    <n v="0.08"/>
    <d v="2014-03-01T00:00:00"/>
    <n v="1"/>
    <x v="3"/>
    <x v="0"/>
    <n v="22280"/>
    <x v="358"/>
    <n v="11139.919999999998"/>
  </r>
  <r>
    <s v="GER-GOV-20140401"/>
    <x v="1"/>
    <x v="0"/>
    <x v="2"/>
    <x v="280"/>
    <n v="0.08"/>
    <d v="2014-04-01T00:00:00"/>
    <n v="1"/>
    <x v="10"/>
    <x v="0"/>
    <n v="25180"/>
    <x v="359"/>
    <n v="12589.919999999998"/>
  </r>
  <r>
    <s v="GER-GOV-20140501"/>
    <x v="1"/>
    <x v="0"/>
    <x v="2"/>
    <x v="281"/>
    <n v="0.08"/>
    <d v="2014-05-01T00:00:00"/>
    <n v="1"/>
    <x v="11"/>
    <x v="0"/>
    <n v="21900"/>
    <x v="360"/>
    <n v="10949.919999999998"/>
  </r>
  <r>
    <s v="GER-GOV-20140601"/>
    <x v="1"/>
    <x v="0"/>
    <x v="2"/>
    <x v="282"/>
    <n v="0.08"/>
    <d v="2014-06-01T00:00:00"/>
    <n v="1"/>
    <x v="1"/>
    <x v="0"/>
    <n v="27320"/>
    <x v="361"/>
    <n v="13659.919999999998"/>
  </r>
  <r>
    <s v="MXC-SMB-20140601"/>
    <x v="3"/>
    <x v="4"/>
    <x v="2"/>
    <x v="283"/>
    <n v="0.08"/>
    <d v="2014-06-01T00:00:00"/>
    <n v="1"/>
    <x v="1"/>
    <x v="0"/>
    <n v="49200"/>
    <x v="362"/>
    <n v="24599.919999999998"/>
  </r>
  <r>
    <s v="USA-GOV-20140801"/>
    <x v="4"/>
    <x v="0"/>
    <x v="2"/>
    <x v="284"/>
    <n v="0.08"/>
    <d v="2014-08-01T00:00:00"/>
    <n v="1"/>
    <x v="5"/>
    <x v="0"/>
    <n v="13560"/>
    <x v="363"/>
    <n v="6779.92"/>
  </r>
  <r>
    <s v="GER-GOV-20140801"/>
    <x v="1"/>
    <x v="0"/>
    <x v="2"/>
    <x v="285"/>
    <n v="0.08"/>
    <d v="2014-08-01T00:00:00"/>
    <n v="1"/>
    <x v="5"/>
    <x v="0"/>
    <n v="31960"/>
    <x v="364"/>
    <n v="15979.919999999998"/>
  </r>
  <r>
    <s v="GER-GOV-20130901"/>
    <x v="1"/>
    <x v="0"/>
    <x v="2"/>
    <x v="286"/>
    <n v="0.08"/>
    <d v="2013-09-01T00:00:00"/>
    <n v="1"/>
    <x v="6"/>
    <x v="1"/>
    <n v="48180"/>
    <x v="365"/>
    <n v="24089.919999999998"/>
  </r>
  <r>
    <s v="GER-GOV-20140901"/>
    <x v="1"/>
    <x v="0"/>
    <x v="2"/>
    <x v="287"/>
    <n v="0.08"/>
    <d v="2014-09-01T00:00:00"/>
    <n v="1"/>
    <x v="6"/>
    <x v="0"/>
    <n v="38680"/>
    <x v="366"/>
    <n v="19339.919999999998"/>
  </r>
  <r>
    <s v="MXC-GOV-20140901"/>
    <x v="3"/>
    <x v="0"/>
    <x v="2"/>
    <x v="288"/>
    <n v="0.08"/>
    <d v="2014-09-01T00:00:00"/>
    <n v="1"/>
    <x v="6"/>
    <x v="0"/>
    <n v="59860"/>
    <x v="367"/>
    <n v="29929.919999999998"/>
  </r>
  <r>
    <s v="GER-GOV-20131101"/>
    <x v="1"/>
    <x v="0"/>
    <x v="2"/>
    <x v="12"/>
    <n v="0.08"/>
    <d v="2013-11-01T00:00:00"/>
    <n v="1"/>
    <x v="9"/>
    <x v="1"/>
    <n v="42920"/>
    <x v="368"/>
    <n v="21459.919999999998"/>
  </r>
  <r>
    <s v="MXC-GOV-20131201"/>
    <x v="3"/>
    <x v="0"/>
    <x v="2"/>
    <x v="289"/>
    <n v="0.08"/>
    <d v="2013-12-01T00:00:00"/>
    <n v="1"/>
    <x v="2"/>
    <x v="1"/>
    <n v="38920"/>
    <x v="369"/>
    <n v="19459.919999999998"/>
  </r>
  <r>
    <s v="MXC-GOV-20141201"/>
    <x v="3"/>
    <x v="0"/>
    <x v="2"/>
    <x v="272"/>
    <n v="0.08"/>
    <d v="2014-12-01T00:00:00"/>
    <n v="1"/>
    <x v="2"/>
    <x v="0"/>
    <n v="27240"/>
    <x v="351"/>
    <n v="13619.919999999998"/>
  </r>
  <r>
    <s v="CND-CPR-20140301"/>
    <x v="0"/>
    <x v="2"/>
    <x v="3"/>
    <x v="290"/>
    <n v="0.08"/>
    <d v="2014-03-01T00:00:00"/>
    <n v="1"/>
    <x v="3"/>
    <x v="0"/>
    <n v="107640"/>
    <x v="370"/>
    <n v="35879.919999999998"/>
  </r>
  <r>
    <s v="USA-GOV-20140601"/>
    <x v="4"/>
    <x v="0"/>
    <x v="3"/>
    <x v="291"/>
    <n v="0.08"/>
    <d v="2014-06-01T00:00:00"/>
    <n v="1"/>
    <x v="1"/>
    <x v="0"/>
    <n v="523260"/>
    <x v="371"/>
    <n v="174419.91999999998"/>
  </r>
  <r>
    <s v="GER-GOV-20140601"/>
    <x v="1"/>
    <x v="0"/>
    <x v="3"/>
    <x v="292"/>
    <n v="0.08"/>
    <d v="2014-06-01T00:00:00"/>
    <n v="1"/>
    <x v="1"/>
    <x v="0"/>
    <n v="420840"/>
    <x v="372"/>
    <n v="140279.91999999998"/>
  </r>
  <r>
    <s v="FRA-SMB-20131101"/>
    <x v="2"/>
    <x v="4"/>
    <x v="3"/>
    <x v="293"/>
    <n v="0.08"/>
    <d v="2013-11-01T00:00:00"/>
    <n v="1"/>
    <x v="9"/>
    <x v="1"/>
    <n v="69480"/>
    <x v="373"/>
    <n v="23159.919999999998"/>
  </r>
  <r>
    <s v="MXC-SMB-20141201"/>
    <x v="3"/>
    <x v="4"/>
    <x v="3"/>
    <x v="294"/>
    <n v="0.08"/>
    <d v="2014-12-01T00:00:00"/>
    <n v="1"/>
    <x v="2"/>
    <x v="0"/>
    <n v="114300"/>
    <x v="374"/>
    <n v="38099.919999999998"/>
  </r>
  <r>
    <s v="FRA-GOV-20140401"/>
    <x v="2"/>
    <x v="0"/>
    <x v="4"/>
    <x v="295"/>
    <n v="8.0069686411149824E-2"/>
    <d v="2014-04-01T00:00:00"/>
    <n v="1"/>
    <x v="10"/>
    <x v="0"/>
    <n v="172200"/>
    <x v="375"/>
    <n v="28699.919930313597"/>
  </r>
  <r>
    <s v="GER-GOV-20140601"/>
    <x v="1"/>
    <x v="0"/>
    <x v="4"/>
    <x v="292"/>
    <n v="0.08"/>
    <d v="2014-06-01T00:00:00"/>
    <n v="1"/>
    <x v="1"/>
    <x v="0"/>
    <n v="701400"/>
    <x v="376"/>
    <n v="116899.92000000004"/>
  </r>
  <r>
    <s v="FRA-GOV-20140801"/>
    <x v="2"/>
    <x v="0"/>
    <x v="4"/>
    <x v="296"/>
    <n v="0.08"/>
    <d v="2014-08-01T00:00:00"/>
    <n v="1"/>
    <x v="5"/>
    <x v="0"/>
    <n v="114300"/>
    <x v="374"/>
    <n v="19049.919999999998"/>
  </r>
  <r>
    <s v="GER-GOV-20140801"/>
    <x v="1"/>
    <x v="0"/>
    <x v="4"/>
    <x v="297"/>
    <n v="0.08"/>
    <d v="2014-08-01T00:00:00"/>
    <n v="1"/>
    <x v="5"/>
    <x v="0"/>
    <n v="126600"/>
    <x v="377"/>
    <n v="21099.919999999998"/>
  </r>
  <r>
    <s v="CND-SMB-20140901"/>
    <x v="0"/>
    <x v="4"/>
    <x v="4"/>
    <x v="298"/>
    <n v="0.08"/>
    <d v="2014-09-01T00:00:00"/>
    <n v="1"/>
    <x v="6"/>
    <x v="0"/>
    <n v="640200"/>
    <x v="378"/>
    <n v="106699.92000000004"/>
  </r>
  <r>
    <s v="USA-SMB-20131201"/>
    <x v="4"/>
    <x v="4"/>
    <x v="4"/>
    <x v="299"/>
    <n v="0.08"/>
    <d v="2013-12-01T00:00:00"/>
    <n v="1"/>
    <x v="2"/>
    <x v="1"/>
    <n v="242400"/>
    <x v="379"/>
    <n v="40399.920000000013"/>
  </r>
  <r>
    <s v="CND-GOV-20140601"/>
    <x v="0"/>
    <x v="0"/>
    <x v="5"/>
    <x v="274"/>
    <n v="0.08"/>
    <d v="2014-06-01T00:00:00"/>
    <n v="1"/>
    <x v="1"/>
    <x v="0"/>
    <n v="247800"/>
    <x v="380"/>
    <n v="106199.92000000001"/>
  </r>
  <r>
    <s v="USA-GOV-20140601"/>
    <x v="4"/>
    <x v="0"/>
    <x v="5"/>
    <x v="291"/>
    <n v="0.08"/>
    <d v="2014-06-01T00:00:00"/>
    <n v="1"/>
    <x v="1"/>
    <x v="0"/>
    <n v="1017450"/>
    <x v="381"/>
    <n v="436049.92000000004"/>
  </r>
  <r>
    <s v="GER-GOV-20140601"/>
    <x v="1"/>
    <x v="0"/>
    <x v="5"/>
    <x v="282"/>
    <n v="0.08"/>
    <d v="2014-06-01T00:00:00"/>
    <n v="1"/>
    <x v="1"/>
    <x v="0"/>
    <n v="478100"/>
    <x v="382"/>
    <n v="204899.91999999998"/>
  </r>
  <r>
    <s v="MXC-SMB-20140601"/>
    <x v="3"/>
    <x v="4"/>
    <x v="5"/>
    <x v="283"/>
    <n v="0.08"/>
    <d v="2014-06-01T00:00:00"/>
    <n v="1"/>
    <x v="1"/>
    <x v="0"/>
    <n v="861000"/>
    <x v="383"/>
    <n v="368999.92000000004"/>
  </r>
  <r>
    <s v="GER-GOV-20141101"/>
    <x v="1"/>
    <x v="0"/>
    <x v="5"/>
    <x v="300"/>
    <n v="0.08"/>
    <d v="2014-11-01T00:00:00"/>
    <n v="1"/>
    <x v="9"/>
    <x v="0"/>
    <n v="532000"/>
    <x v="384"/>
    <n v="227999.92000000004"/>
  </r>
  <r>
    <s v="GER-MDM-20141201"/>
    <x v="1"/>
    <x v="1"/>
    <x v="5"/>
    <x v="278"/>
    <n v="0.08"/>
    <d v="2014-12-01T00:00:00"/>
    <n v="1"/>
    <x v="2"/>
    <x v="0"/>
    <n v="248850"/>
    <x v="385"/>
    <n v="106649.92000000001"/>
  </r>
  <r>
    <s v="MXC-CPR-20131201"/>
    <x v="3"/>
    <x v="2"/>
    <x v="5"/>
    <x v="58"/>
    <n v="0.08"/>
    <d v="2013-12-01T00:00:00"/>
    <n v="1"/>
    <x v="2"/>
    <x v="1"/>
    <n v="481250"/>
    <x v="386"/>
    <n v="206249.91999999998"/>
  </r>
  <r>
    <s v="MXC-SMB-20141201"/>
    <x v="3"/>
    <x v="4"/>
    <x v="5"/>
    <x v="294"/>
    <n v="0.08"/>
    <d v="2014-12-01T00:00:00"/>
    <n v="1"/>
    <x v="2"/>
    <x v="0"/>
    <n v="222250"/>
    <x v="387"/>
    <n v="95249.920000000013"/>
  </r>
  <r>
    <s v="USA-GOV-20140701"/>
    <x v="4"/>
    <x v="0"/>
    <x v="4"/>
    <x v="301"/>
    <n v="8.0091743119266048E-2"/>
    <d v="2014-07-01T00:00:00"/>
    <n v="1"/>
    <x v="4"/>
    <x v="0"/>
    <n v="130800"/>
    <x v="388"/>
    <n v="21799.919908256881"/>
  </r>
  <r>
    <s v="CND-SMB-20140601"/>
    <x v="0"/>
    <x v="4"/>
    <x v="0"/>
    <x v="302"/>
    <n v="0.09"/>
    <d v="2014-06-01T00:00:00"/>
    <n v="1"/>
    <x v="1"/>
    <x v="0"/>
    <n v="21880"/>
    <x v="389"/>
    <n v="18597.91"/>
  </r>
  <r>
    <s v="MXC-CPR-20131001"/>
    <x v="3"/>
    <x v="2"/>
    <x v="0"/>
    <x v="18"/>
    <n v="0.09"/>
    <d v="2013-10-01T00:00:00"/>
    <n v="1"/>
    <x v="7"/>
    <x v="1"/>
    <n v="7340"/>
    <x v="390"/>
    <n v="6238.91"/>
  </r>
  <r>
    <s v="CND-SMB-20140401"/>
    <x v="0"/>
    <x v="4"/>
    <x v="1"/>
    <x v="303"/>
    <n v="9.0011835875854818E-2"/>
    <d v="2014-04-01T00:00:00"/>
    <n v="1"/>
    <x v="10"/>
    <x v="0"/>
    <n v="57030"/>
    <x v="391"/>
    <n v="38019.909988164123"/>
  </r>
  <r>
    <s v="FRA-GOV-20140501"/>
    <x v="2"/>
    <x v="0"/>
    <x v="1"/>
    <x v="304"/>
    <n v="0.09"/>
    <d v="2014-05-01T00:00:00"/>
    <n v="1"/>
    <x v="11"/>
    <x v="0"/>
    <n v="24990"/>
    <x v="392"/>
    <n v="16659.91"/>
  </r>
  <r>
    <s v="FRA-SMB-20130901"/>
    <x v="2"/>
    <x v="4"/>
    <x v="1"/>
    <x v="305"/>
    <n v="0.09"/>
    <d v="2013-09-01T00:00:00"/>
    <n v="1"/>
    <x v="6"/>
    <x v="1"/>
    <n v="4830"/>
    <x v="393"/>
    <n v="3219.91"/>
  </r>
  <r>
    <s v="CND-CPR-20141101"/>
    <x v="0"/>
    <x v="2"/>
    <x v="1"/>
    <x v="306"/>
    <n v="0.09"/>
    <d v="2014-11-01T00:00:00"/>
    <n v="1"/>
    <x v="9"/>
    <x v="0"/>
    <n v="34815"/>
    <x v="394"/>
    <n v="23209.910000000003"/>
  </r>
  <r>
    <s v="FRA-ENT-20131101"/>
    <x v="2"/>
    <x v="3"/>
    <x v="1"/>
    <x v="307"/>
    <n v="0.09"/>
    <d v="2013-11-01T00:00:00"/>
    <n v="1"/>
    <x v="9"/>
    <x v="1"/>
    <n v="27855"/>
    <x v="395"/>
    <n v="18569.91"/>
  </r>
  <r>
    <s v="CND-GOV-20131201"/>
    <x v="0"/>
    <x v="0"/>
    <x v="1"/>
    <x v="308"/>
    <n v="0.09"/>
    <d v="2013-12-01T00:00:00"/>
    <n v="1"/>
    <x v="2"/>
    <x v="1"/>
    <n v="24165"/>
    <x v="396"/>
    <n v="16109.91"/>
  </r>
  <r>
    <s v="USA-ENT-20141201"/>
    <x v="4"/>
    <x v="3"/>
    <x v="1"/>
    <x v="309"/>
    <n v="0.09"/>
    <d v="2014-12-01T00:00:00"/>
    <n v="1"/>
    <x v="2"/>
    <x v="0"/>
    <n v="41955"/>
    <x v="397"/>
    <n v="27969.910000000003"/>
  </r>
  <r>
    <s v="GER-SMB-20131201"/>
    <x v="1"/>
    <x v="4"/>
    <x v="1"/>
    <x v="310"/>
    <n v="0.09"/>
    <d v="2013-12-01T00:00:00"/>
    <n v="1"/>
    <x v="2"/>
    <x v="1"/>
    <n v="5010"/>
    <x v="398"/>
    <n v="3339.91"/>
  </r>
  <r>
    <s v="MXC-SMB-20140101"/>
    <x v="3"/>
    <x v="4"/>
    <x v="2"/>
    <x v="311"/>
    <n v="0.09"/>
    <d v="2014-01-01T00:00:00"/>
    <n v="1"/>
    <x v="0"/>
    <x v="0"/>
    <n v="51300"/>
    <x v="399"/>
    <n v="25649.910000000003"/>
  </r>
  <r>
    <s v="MXC-GOV-20140101"/>
    <x v="3"/>
    <x v="0"/>
    <x v="2"/>
    <x v="312"/>
    <n v="0.09"/>
    <d v="2014-01-01T00:00:00"/>
    <n v="1"/>
    <x v="0"/>
    <x v="0"/>
    <n v="48340"/>
    <x v="400"/>
    <n v="24169.910000000003"/>
  </r>
  <r>
    <s v="USA-MDM-20140401"/>
    <x v="4"/>
    <x v="1"/>
    <x v="2"/>
    <x v="313"/>
    <n v="0.09"/>
    <d v="2014-04-01T00:00:00"/>
    <n v="1"/>
    <x v="10"/>
    <x v="0"/>
    <n v="73500"/>
    <x v="401"/>
    <n v="36749.910000000003"/>
  </r>
  <r>
    <s v="CND-SMB-20140601"/>
    <x v="0"/>
    <x v="4"/>
    <x v="2"/>
    <x v="302"/>
    <n v="0.09"/>
    <d v="2014-06-01T00:00:00"/>
    <n v="1"/>
    <x v="1"/>
    <x v="0"/>
    <n v="21880"/>
    <x v="389"/>
    <n v="10939.91"/>
  </r>
  <r>
    <s v="FRA-MDM-20141001"/>
    <x v="2"/>
    <x v="1"/>
    <x v="2"/>
    <x v="314"/>
    <n v="0.09"/>
    <d v="2014-10-01T00:00:00"/>
    <n v="1"/>
    <x v="7"/>
    <x v="0"/>
    <n v="24540"/>
    <x v="402"/>
    <n v="12269.91"/>
  </r>
  <r>
    <s v="MXC-CPR-20131001"/>
    <x v="3"/>
    <x v="2"/>
    <x v="2"/>
    <x v="18"/>
    <n v="0.09"/>
    <d v="2013-10-01T00:00:00"/>
    <n v="1"/>
    <x v="7"/>
    <x v="1"/>
    <n v="7340"/>
    <x v="390"/>
    <n v="3669.91"/>
  </r>
  <r>
    <s v="FRA-SMB-20141101"/>
    <x v="2"/>
    <x v="4"/>
    <x v="2"/>
    <x v="315"/>
    <n v="0.09"/>
    <d v="2014-11-01T00:00:00"/>
    <n v="1"/>
    <x v="9"/>
    <x v="0"/>
    <n v="26480"/>
    <x v="403"/>
    <n v="13239.91"/>
  </r>
  <r>
    <s v="GER-CPR-20131101"/>
    <x v="1"/>
    <x v="2"/>
    <x v="2"/>
    <x v="316"/>
    <n v="0.09"/>
    <d v="2013-11-01T00:00:00"/>
    <n v="1"/>
    <x v="9"/>
    <x v="1"/>
    <n v="35500"/>
    <x v="404"/>
    <n v="17749.910000000003"/>
  </r>
  <r>
    <s v="USA-ENT-20141201"/>
    <x v="4"/>
    <x v="3"/>
    <x v="2"/>
    <x v="309"/>
    <n v="0.09"/>
    <d v="2014-12-01T00:00:00"/>
    <n v="1"/>
    <x v="2"/>
    <x v="0"/>
    <n v="55940"/>
    <x v="405"/>
    <n v="27969.910000000003"/>
  </r>
  <r>
    <s v="MXC-MDM-20140501"/>
    <x v="3"/>
    <x v="1"/>
    <x v="3"/>
    <x v="317"/>
    <n v="0.09"/>
    <d v="2014-05-01T00:00:00"/>
    <n v="1"/>
    <x v="11"/>
    <x v="0"/>
    <n v="44100"/>
    <x v="406"/>
    <n v="14699.910000000003"/>
  </r>
  <r>
    <s v="CND-SMB-20140701"/>
    <x v="0"/>
    <x v="4"/>
    <x v="3"/>
    <x v="318"/>
    <n v="9.0011863959926178E-2"/>
    <d v="2014-07-01T00:00:00"/>
    <n v="1"/>
    <x v="4"/>
    <x v="0"/>
    <n v="682740"/>
    <x v="407"/>
    <n v="227579.90998813603"/>
  </r>
  <r>
    <s v="GER-GOV-20140701"/>
    <x v="1"/>
    <x v="0"/>
    <x v="3"/>
    <x v="319"/>
    <n v="0.09"/>
    <d v="2014-07-01T00:00:00"/>
    <n v="1"/>
    <x v="4"/>
    <x v="0"/>
    <n v="235260"/>
    <x v="408"/>
    <n v="78419.91"/>
  </r>
  <r>
    <s v="CND-ENT-20140901"/>
    <x v="0"/>
    <x v="3"/>
    <x v="3"/>
    <x v="320"/>
    <n v="0.09"/>
    <d v="2014-09-01T00:00:00"/>
    <n v="1"/>
    <x v="6"/>
    <x v="0"/>
    <n v="102060"/>
    <x v="409"/>
    <n v="34019.910000000003"/>
  </r>
  <r>
    <s v="MXC-ENT-20140901"/>
    <x v="3"/>
    <x v="3"/>
    <x v="3"/>
    <x v="321"/>
    <n v="0.09"/>
    <d v="2014-09-01T00:00:00"/>
    <n v="1"/>
    <x v="6"/>
    <x v="0"/>
    <n v="379800"/>
    <x v="410"/>
    <n v="126599.90999999997"/>
  </r>
  <r>
    <s v="CND-GOV-20141001"/>
    <x v="0"/>
    <x v="0"/>
    <x v="3"/>
    <x v="322"/>
    <n v="0.09"/>
    <d v="2014-10-01T00:00:00"/>
    <n v="1"/>
    <x v="7"/>
    <x v="0"/>
    <n v="228420"/>
    <x v="411"/>
    <n v="76139.91"/>
  </r>
  <r>
    <s v="USA-CPR-20140101"/>
    <x v="4"/>
    <x v="2"/>
    <x v="4"/>
    <x v="323"/>
    <n v="0.09"/>
    <d v="2014-01-01T00:00:00"/>
    <n v="1"/>
    <x v="0"/>
    <x v="0"/>
    <n v="586800"/>
    <x v="412"/>
    <n v="97799.910000000033"/>
  </r>
  <r>
    <s v="GER-SMB-20140201"/>
    <x v="1"/>
    <x v="4"/>
    <x v="4"/>
    <x v="324"/>
    <n v="0.09"/>
    <d v="2014-02-01T00:00:00"/>
    <n v="1"/>
    <x v="8"/>
    <x v="0"/>
    <n v="797700"/>
    <x v="413"/>
    <n v="132949.91000000003"/>
  </r>
  <r>
    <s v="USA-GOV-20140401"/>
    <x v="4"/>
    <x v="0"/>
    <x v="4"/>
    <x v="325"/>
    <n v="9.0033308660251665E-2"/>
    <d v="2014-04-01T00:00:00"/>
    <n v="1"/>
    <x v="10"/>
    <x v="0"/>
    <n v="405300"/>
    <x v="414"/>
    <n v="67549.909966691339"/>
  </r>
  <r>
    <s v="GER-CPR-20140501"/>
    <x v="1"/>
    <x v="2"/>
    <x v="4"/>
    <x v="326"/>
    <n v="0.09"/>
    <d v="2014-05-01T00:00:00"/>
    <n v="1"/>
    <x v="11"/>
    <x v="0"/>
    <n v="264000"/>
    <x v="415"/>
    <n v="43999.909999999974"/>
  </r>
  <r>
    <s v="USA-SMB-20140901"/>
    <x v="4"/>
    <x v="4"/>
    <x v="4"/>
    <x v="327"/>
    <n v="0.09"/>
    <d v="2014-09-01T00:00:00"/>
    <n v="1"/>
    <x v="6"/>
    <x v="0"/>
    <n v="560100"/>
    <x v="416"/>
    <n v="93349.910000000033"/>
  </r>
  <r>
    <s v="FRA-CPR-20130901"/>
    <x v="2"/>
    <x v="2"/>
    <x v="4"/>
    <x v="328"/>
    <n v="0.09"/>
    <d v="2013-09-01T00:00:00"/>
    <n v="1"/>
    <x v="6"/>
    <x v="1"/>
    <n v="670200"/>
    <x v="417"/>
    <n v="111699.91000000003"/>
  </r>
  <r>
    <s v="FRA-MDM-20141001"/>
    <x v="2"/>
    <x v="1"/>
    <x v="4"/>
    <x v="314"/>
    <n v="0.09"/>
    <d v="2014-10-01T00:00:00"/>
    <n v="1"/>
    <x v="7"/>
    <x v="0"/>
    <n v="368100"/>
    <x v="418"/>
    <n v="61349.909999999974"/>
  </r>
  <r>
    <s v="MXC-ENT-20141101"/>
    <x v="3"/>
    <x v="3"/>
    <x v="4"/>
    <x v="329"/>
    <n v="0.09"/>
    <d v="2014-11-01T00:00:00"/>
    <n v="1"/>
    <x v="9"/>
    <x v="0"/>
    <n v="263100"/>
    <x v="419"/>
    <n v="43849.909999999974"/>
  </r>
  <r>
    <s v="USA-GOV-20140901"/>
    <x v="4"/>
    <x v="0"/>
    <x v="5"/>
    <x v="330"/>
    <n v="0.09"/>
    <d v="2014-09-01T00:00:00"/>
    <n v="1"/>
    <x v="6"/>
    <x v="0"/>
    <n v="724850"/>
    <x v="420"/>
    <n v="310649.91000000003"/>
  </r>
  <r>
    <s v="CND-GOV-20141001"/>
    <x v="0"/>
    <x v="0"/>
    <x v="5"/>
    <x v="322"/>
    <n v="0.09"/>
    <d v="2014-10-01T00:00:00"/>
    <n v="1"/>
    <x v="7"/>
    <x v="0"/>
    <n v="444150"/>
    <x v="421"/>
    <n v="190349.90999999997"/>
  </r>
  <r>
    <s v="GER-MDM-20131101"/>
    <x v="1"/>
    <x v="1"/>
    <x v="5"/>
    <x v="331"/>
    <n v="0.09"/>
    <d v="2013-11-01T00:00:00"/>
    <n v="1"/>
    <x v="9"/>
    <x v="1"/>
    <n v="339500"/>
    <x v="422"/>
    <n v="145499.90999999997"/>
  </r>
  <r>
    <s v="MXC-GOV-20141101"/>
    <x v="3"/>
    <x v="0"/>
    <x v="5"/>
    <x v="332"/>
    <n v="0.09"/>
    <d v="2014-11-01T00:00:00"/>
    <n v="1"/>
    <x v="9"/>
    <x v="0"/>
    <n v="592900"/>
    <x v="423"/>
    <n v="254099.91000000003"/>
  </r>
  <r>
    <s v="GER-GOV-20140501"/>
    <x v="1"/>
    <x v="0"/>
    <x v="0"/>
    <x v="61"/>
    <n v="9.0000000000000011E-2"/>
    <d v="2014-05-01T00:00:00"/>
    <n v="1"/>
    <x v="11"/>
    <x v="0"/>
    <n v="13260"/>
    <x v="424"/>
    <n v="11270.91"/>
  </r>
  <r>
    <s v="CND-GOV-20140701"/>
    <x v="0"/>
    <x v="0"/>
    <x v="0"/>
    <x v="333"/>
    <n v="9.0000000000000011E-2"/>
    <d v="2014-07-01T00:00:00"/>
    <n v="1"/>
    <x v="4"/>
    <x v="0"/>
    <n v="16380"/>
    <x v="425"/>
    <n v="13922.91"/>
  </r>
  <r>
    <s v="GER-CPR-20140901"/>
    <x v="1"/>
    <x v="2"/>
    <x v="0"/>
    <x v="334"/>
    <n v="9.0000000000000011E-2"/>
    <d v="2014-09-01T00:00:00"/>
    <n v="1"/>
    <x v="6"/>
    <x v="0"/>
    <n v="31600"/>
    <x v="426"/>
    <n v="26859.91"/>
  </r>
  <r>
    <s v="MXC-GOV-20141201"/>
    <x v="3"/>
    <x v="0"/>
    <x v="0"/>
    <x v="335"/>
    <n v="9.0000000000000011E-2"/>
    <d v="2014-12-01T00:00:00"/>
    <n v="1"/>
    <x v="2"/>
    <x v="0"/>
    <n v="10420"/>
    <x v="427"/>
    <n v="8856.91"/>
  </r>
  <r>
    <s v="USA-GOV-20140301"/>
    <x v="4"/>
    <x v="0"/>
    <x v="2"/>
    <x v="336"/>
    <n v="9.0000000000000011E-2"/>
    <d v="2014-03-01T00:00:00"/>
    <n v="1"/>
    <x v="3"/>
    <x v="0"/>
    <n v="19460"/>
    <x v="428"/>
    <n v="9729.91"/>
  </r>
  <r>
    <s v="MXC-GOV-20140601"/>
    <x v="3"/>
    <x v="0"/>
    <x v="2"/>
    <x v="337"/>
    <n v="9.0000000000000011E-2"/>
    <d v="2014-06-01T00:00:00"/>
    <n v="1"/>
    <x v="1"/>
    <x v="0"/>
    <n v="20760"/>
    <x v="429"/>
    <n v="10379.91"/>
  </r>
  <r>
    <s v="GER-GOV-20141001"/>
    <x v="1"/>
    <x v="0"/>
    <x v="2"/>
    <x v="338"/>
    <n v="9.0000000000000011E-2"/>
    <d v="2014-10-01T00:00:00"/>
    <n v="1"/>
    <x v="7"/>
    <x v="0"/>
    <n v="7200"/>
    <x v="430"/>
    <n v="3599.91"/>
  </r>
  <r>
    <s v="FRA-CPR-20140301"/>
    <x v="2"/>
    <x v="2"/>
    <x v="3"/>
    <x v="139"/>
    <n v="9.0000000000000011E-2"/>
    <d v="2014-03-01T00:00:00"/>
    <n v="1"/>
    <x v="3"/>
    <x v="0"/>
    <n v="354060"/>
    <x v="431"/>
    <n v="118019.90999999997"/>
  </r>
  <r>
    <s v="MXC-MDM-20140401"/>
    <x v="3"/>
    <x v="1"/>
    <x v="3"/>
    <x v="339"/>
    <n v="9.0000000000000011E-2"/>
    <d v="2014-04-01T00:00:00"/>
    <n v="1"/>
    <x v="10"/>
    <x v="0"/>
    <n v="473040"/>
    <x v="432"/>
    <n v="157679.90999999997"/>
  </r>
  <r>
    <s v="GER-GOV-20141001"/>
    <x v="1"/>
    <x v="0"/>
    <x v="4"/>
    <x v="338"/>
    <n v="9.0000000000000011E-2"/>
    <d v="2014-10-01T00:00:00"/>
    <n v="1"/>
    <x v="7"/>
    <x v="0"/>
    <n v="108000"/>
    <x v="433"/>
    <n v="17999.910000000003"/>
  </r>
  <r>
    <s v="FRA-GOV-20131101"/>
    <x v="2"/>
    <x v="0"/>
    <x v="4"/>
    <x v="340"/>
    <n v="9.0000000000000011E-2"/>
    <d v="2013-11-01T00:00:00"/>
    <n v="1"/>
    <x v="9"/>
    <x v="1"/>
    <n v="804600"/>
    <x v="434"/>
    <n v="134099.91000000003"/>
  </r>
  <r>
    <s v="MXC-GOV-20141201"/>
    <x v="3"/>
    <x v="0"/>
    <x v="4"/>
    <x v="335"/>
    <n v="9.0000000000000011E-2"/>
    <d v="2014-12-01T00:00:00"/>
    <n v="1"/>
    <x v="2"/>
    <x v="0"/>
    <n v="156300"/>
    <x v="435"/>
    <n v="26049.910000000003"/>
  </r>
  <r>
    <s v="MXC-GOV-20140601"/>
    <x v="3"/>
    <x v="0"/>
    <x v="5"/>
    <x v="337"/>
    <n v="9.0000000000000011E-2"/>
    <d v="2014-06-01T00:00:00"/>
    <n v="1"/>
    <x v="1"/>
    <x v="0"/>
    <n v="363300"/>
    <x v="436"/>
    <n v="155699.90999999997"/>
  </r>
  <r>
    <s v="CND-MDM-20140701"/>
    <x v="0"/>
    <x v="1"/>
    <x v="5"/>
    <x v="341"/>
    <n v="9.0027811860940693E-2"/>
    <d v="2014-07-01T00:00:00"/>
    <n v="1"/>
    <x v="4"/>
    <x v="0"/>
    <n v="570500"/>
    <x v="437"/>
    <n v="244499.90997218818"/>
  </r>
  <r>
    <s v="FRA-CPR-20131201"/>
    <x v="2"/>
    <x v="2"/>
    <x v="5"/>
    <x v="342"/>
    <n v="9.0000000000000011E-2"/>
    <d v="2013-12-01T00:00:00"/>
    <n v="1"/>
    <x v="2"/>
    <x v="1"/>
    <n v="107100"/>
    <x v="438"/>
    <n v="45899.91"/>
  </r>
  <r>
    <s v="USA-CPR-20131001"/>
    <x v="4"/>
    <x v="2"/>
    <x v="0"/>
    <x v="293"/>
    <n v="9.9999999999999992E-2"/>
    <d v="2013-10-01T00:00:00"/>
    <n v="1"/>
    <x v="7"/>
    <x v="1"/>
    <n v="7720"/>
    <x v="439"/>
    <n v="6561.9"/>
  </r>
  <r>
    <s v="USA-GOV-20140901"/>
    <x v="4"/>
    <x v="0"/>
    <x v="1"/>
    <x v="343"/>
    <n v="9.9999999999999992E-2"/>
    <d v="2014-09-01T00:00:00"/>
    <n v="1"/>
    <x v="6"/>
    <x v="0"/>
    <n v="34920"/>
    <x v="440"/>
    <n v="23279.9"/>
  </r>
  <r>
    <s v="USA-CPR-20131001"/>
    <x v="4"/>
    <x v="2"/>
    <x v="2"/>
    <x v="293"/>
    <n v="9.9999999999999992E-2"/>
    <d v="2013-10-01T00:00:00"/>
    <n v="1"/>
    <x v="7"/>
    <x v="1"/>
    <n v="7720"/>
    <x v="439"/>
    <n v="3859.8999999999996"/>
  </r>
  <r>
    <s v="USA-ENT-20140401"/>
    <x v="4"/>
    <x v="3"/>
    <x v="0"/>
    <x v="344"/>
    <n v="0.1000145137880987"/>
    <d v="2014-04-01T00:00:00"/>
    <n v="1"/>
    <x v="10"/>
    <x v="0"/>
    <n v="68900"/>
    <x v="441"/>
    <n v="58564.899985486205"/>
  </r>
  <r>
    <s v="FRA-ENT-20131201"/>
    <x v="2"/>
    <x v="3"/>
    <x v="0"/>
    <x v="345"/>
    <n v="0.1"/>
    <d v="2013-12-01T00:00:00"/>
    <n v="1"/>
    <x v="2"/>
    <x v="1"/>
    <n v="29640"/>
    <x v="442"/>
    <n v="25193.9"/>
  </r>
  <r>
    <s v="USA-GOV-20140501"/>
    <x v="4"/>
    <x v="0"/>
    <x v="1"/>
    <x v="346"/>
    <n v="0.1"/>
    <d v="2014-05-01T00:00:00"/>
    <n v="1"/>
    <x v="11"/>
    <x v="0"/>
    <n v="34695"/>
    <x v="443"/>
    <n v="23129.9"/>
  </r>
  <r>
    <s v="USA-ENT-20131101"/>
    <x v="4"/>
    <x v="3"/>
    <x v="1"/>
    <x v="29"/>
    <n v="0.1"/>
    <d v="2013-11-01T00:00:00"/>
    <n v="1"/>
    <x v="9"/>
    <x v="1"/>
    <n v="27060"/>
    <x v="444"/>
    <n v="18039.900000000001"/>
  </r>
  <r>
    <s v="FRA-MDM-20141201"/>
    <x v="2"/>
    <x v="1"/>
    <x v="1"/>
    <x v="347"/>
    <n v="0.1"/>
    <d v="2014-12-01T00:00:00"/>
    <n v="1"/>
    <x v="2"/>
    <x v="0"/>
    <n v="31080"/>
    <x v="445"/>
    <n v="20719.900000000001"/>
  </r>
  <r>
    <s v="FRA-GOV-20140301"/>
    <x v="2"/>
    <x v="0"/>
    <x v="2"/>
    <x v="348"/>
    <n v="0.1"/>
    <d v="2014-03-01T00:00:00"/>
    <n v="1"/>
    <x v="3"/>
    <x v="0"/>
    <n v="39080"/>
    <x v="446"/>
    <n v="19539.900000000001"/>
  </r>
  <r>
    <s v="MXC-SMB-20140501"/>
    <x v="3"/>
    <x v="4"/>
    <x v="2"/>
    <x v="349"/>
    <n v="0.1"/>
    <d v="2014-05-01T00:00:00"/>
    <n v="1"/>
    <x v="11"/>
    <x v="0"/>
    <n v="11820"/>
    <x v="447"/>
    <n v="5909.9"/>
  </r>
  <r>
    <s v="FRA-MDM-20131001"/>
    <x v="2"/>
    <x v="1"/>
    <x v="2"/>
    <x v="350"/>
    <n v="0.1"/>
    <d v="2013-10-01T00:00:00"/>
    <n v="1"/>
    <x v="7"/>
    <x v="1"/>
    <n v="43340"/>
    <x v="448"/>
    <n v="21669.9"/>
  </r>
  <r>
    <s v="GER-GOV-20141001"/>
    <x v="1"/>
    <x v="0"/>
    <x v="2"/>
    <x v="351"/>
    <n v="0.1"/>
    <d v="2014-10-01T00:00:00"/>
    <n v="1"/>
    <x v="7"/>
    <x v="0"/>
    <n v="4820"/>
    <x v="449"/>
    <n v="2409.8999999999996"/>
  </r>
  <r>
    <s v="GER-MDM-20140101"/>
    <x v="1"/>
    <x v="1"/>
    <x v="3"/>
    <x v="352"/>
    <n v="0.1"/>
    <d v="2014-01-01T00:00:00"/>
    <n v="1"/>
    <x v="0"/>
    <x v="0"/>
    <n v="122580"/>
    <x v="450"/>
    <n v="40859.899999999994"/>
  </r>
  <r>
    <s v="GER-MDM-20140401"/>
    <x v="1"/>
    <x v="1"/>
    <x v="3"/>
    <x v="353"/>
    <n v="0.1"/>
    <d v="2014-04-01T00:00:00"/>
    <n v="1"/>
    <x v="10"/>
    <x v="0"/>
    <n v="91800"/>
    <x v="451"/>
    <n v="30599.899999999994"/>
  </r>
  <r>
    <s v="USA-MDM-20140501"/>
    <x v="4"/>
    <x v="1"/>
    <x v="3"/>
    <x v="354"/>
    <n v="0.1"/>
    <d v="2014-05-01T00:00:00"/>
    <n v="1"/>
    <x v="11"/>
    <x v="0"/>
    <n v="142200"/>
    <x v="452"/>
    <n v="47399.899999999994"/>
  </r>
  <r>
    <s v="FRA-GOV-20140701"/>
    <x v="2"/>
    <x v="0"/>
    <x v="3"/>
    <x v="44"/>
    <n v="0.1"/>
    <d v="2014-07-01T00:00:00"/>
    <n v="1"/>
    <x v="4"/>
    <x v="0"/>
    <n v="115020"/>
    <x v="453"/>
    <n v="38339.899999999994"/>
  </r>
  <r>
    <s v="USA-ENT-20140901"/>
    <x v="4"/>
    <x v="3"/>
    <x v="3"/>
    <x v="355"/>
    <n v="0.1"/>
    <d v="2014-09-01T00:00:00"/>
    <n v="1"/>
    <x v="6"/>
    <x v="0"/>
    <n v="287280"/>
    <x v="454"/>
    <n v="95759.900000000023"/>
  </r>
  <r>
    <s v="USA-SMB-20131001"/>
    <x v="4"/>
    <x v="4"/>
    <x v="3"/>
    <x v="356"/>
    <n v="0.1"/>
    <d v="2013-10-01T00:00:00"/>
    <n v="1"/>
    <x v="7"/>
    <x v="1"/>
    <n v="412920"/>
    <x v="455"/>
    <n v="137639.90000000002"/>
  </r>
  <r>
    <s v="GER-GOV-20141001"/>
    <x v="1"/>
    <x v="0"/>
    <x v="3"/>
    <x v="351"/>
    <n v="0.1"/>
    <d v="2014-10-01T00:00:00"/>
    <n v="1"/>
    <x v="7"/>
    <x v="0"/>
    <n v="43380"/>
    <x v="456"/>
    <n v="14459.900000000001"/>
  </r>
  <r>
    <s v="GER-GOV-20141101"/>
    <x v="1"/>
    <x v="0"/>
    <x v="3"/>
    <x v="10"/>
    <n v="0.1"/>
    <d v="2014-11-01T00:00:00"/>
    <n v="1"/>
    <x v="9"/>
    <x v="0"/>
    <n v="479700"/>
    <x v="457"/>
    <n v="159899.90000000002"/>
  </r>
  <r>
    <s v="CND-ENT-20131201"/>
    <x v="0"/>
    <x v="3"/>
    <x v="3"/>
    <x v="94"/>
    <n v="0.1"/>
    <d v="2013-12-01T00:00:00"/>
    <n v="1"/>
    <x v="2"/>
    <x v="1"/>
    <n v="344880"/>
    <x v="458"/>
    <n v="114959.90000000002"/>
  </r>
  <r>
    <s v="FRA-SMB-20141201"/>
    <x v="2"/>
    <x v="4"/>
    <x v="3"/>
    <x v="357"/>
    <n v="0.1"/>
    <d v="2014-12-01T00:00:00"/>
    <n v="1"/>
    <x v="2"/>
    <x v="0"/>
    <n v="153540"/>
    <x v="459"/>
    <n v="51179.899999999994"/>
  </r>
  <r>
    <s v="MXC-ENT-20140501"/>
    <x v="3"/>
    <x v="3"/>
    <x v="4"/>
    <x v="358"/>
    <n v="0.1"/>
    <d v="2014-05-01T00:00:00"/>
    <n v="1"/>
    <x v="11"/>
    <x v="0"/>
    <n v="102300"/>
    <x v="460"/>
    <n v="17049.899999999994"/>
  </r>
  <r>
    <s v="MXC-MDM-20140701"/>
    <x v="3"/>
    <x v="1"/>
    <x v="4"/>
    <x v="359"/>
    <n v="0.1"/>
    <d v="2014-07-01T00:00:00"/>
    <n v="1"/>
    <x v="4"/>
    <x v="0"/>
    <n v="192300"/>
    <x v="461"/>
    <n v="32049.899999999994"/>
  </r>
  <r>
    <s v="USA-GOV-20140801"/>
    <x v="4"/>
    <x v="0"/>
    <x v="4"/>
    <x v="360"/>
    <n v="0.1"/>
    <d v="2014-08-01T00:00:00"/>
    <n v="1"/>
    <x v="5"/>
    <x v="0"/>
    <n v="842100"/>
    <x v="462"/>
    <n v="140349.90000000002"/>
  </r>
  <r>
    <s v="MXC-SMB-20140901"/>
    <x v="3"/>
    <x v="4"/>
    <x v="4"/>
    <x v="361"/>
    <n v="0.1"/>
    <d v="2014-09-01T00:00:00"/>
    <n v="1"/>
    <x v="6"/>
    <x v="0"/>
    <n v="129600"/>
    <x v="463"/>
    <n v="21599.899999999994"/>
  </r>
  <r>
    <s v="USA-SMB-20131001"/>
    <x v="4"/>
    <x v="4"/>
    <x v="4"/>
    <x v="356"/>
    <n v="0.1"/>
    <d v="2013-10-01T00:00:00"/>
    <n v="1"/>
    <x v="7"/>
    <x v="1"/>
    <n v="688200"/>
    <x v="464"/>
    <n v="114699.90000000002"/>
  </r>
  <r>
    <s v="FRA-MDM-20131001"/>
    <x v="2"/>
    <x v="1"/>
    <x v="4"/>
    <x v="350"/>
    <n v="0.1"/>
    <d v="2013-10-01T00:00:00"/>
    <n v="1"/>
    <x v="7"/>
    <x v="1"/>
    <n v="650100"/>
    <x v="465"/>
    <n v="108349.90000000002"/>
  </r>
  <r>
    <s v="CND-ENT-20141101"/>
    <x v="0"/>
    <x v="3"/>
    <x v="4"/>
    <x v="48"/>
    <n v="0.1"/>
    <d v="2014-11-01T00:00:00"/>
    <n v="1"/>
    <x v="9"/>
    <x v="0"/>
    <n v="758700"/>
    <x v="466"/>
    <n v="126449.90000000002"/>
  </r>
  <r>
    <s v="GER-GOV-20131201"/>
    <x v="1"/>
    <x v="0"/>
    <x v="4"/>
    <x v="362"/>
    <n v="0.1"/>
    <d v="2013-12-01T00:00:00"/>
    <n v="1"/>
    <x v="2"/>
    <x v="1"/>
    <n v="561000"/>
    <x v="467"/>
    <n v="93499.900000000023"/>
  </r>
  <r>
    <s v="USA-ENT-20140101"/>
    <x v="4"/>
    <x v="3"/>
    <x v="5"/>
    <x v="363"/>
    <n v="0.1"/>
    <d v="2014-01-01T00:00:00"/>
    <n v="1"/>
    <x v="0"/>
    <x v="0"/>
    <n v="202650"/>
    <x v="468"/>
    <n v="86849.9"/>
  </r>
  <r>
    <s v="CND-GOV-20140201"/>
    <x v="0"/>
    <x v="0"/>
    <x v="5"/>
    <x v="364"/>
    <n v="0.1"/>
    <d v="2014-02-01T00:00:00"/>
    <n v="1"/>
    <x v="8"/>
    <x v="0"/>
    <n v="784000"/>
    <x v="469"/>
    <n v="335999.9"/>
  </r>
  <r>
    <s v="USA-SMB-20140301"/>
    <x v="4"/>
    <x v="4"/>
    <x v="5"/>
    <x v="288"/>
    <n v="0.1"/>
    <d v="2014-03-01T00:00:00"/>
    <n v="1"/>
    <x v="3"/>
    <x v="0"/>
    <n v="1047550"/>
    <x v="470"/>
    <n v="448949.9"/>
  </r>
  <r>
    <s v="CND-CPR-20140401"/>
    <x v="0"/>
    <x v="2"/>
    <x v="5"/>
    <x v="365"/>
    <n v="0.10001420454545455"/>
    <d v="2014-04-01T00:00:00"/>
    <n v="1"/>
    <x v="10"/>
    <x v="0"/>
    <n v="1232000"/>
    <x v="471"/>
    <n v="527999.89998579537"/>
  </r>
  <r>
    <s v="MXC-GOV-20140501"/>
    <x v="3"/>
    <x v="0"/>
    <x v="5"/>
    <x v="366"/>
    <n v="0.1"/>
    <d v="2014-05-01T00:00:00"/>
    <n v="1"/>
    <x v="11"/>
    <x v="0"/>
    <n v="713650"/>
    <x v="472"/>
    <n v="305849.90000000002"/>
  </r>
  <r>
    <s v="GER-CPR-20140801"/>
    <x v="1"/>
    <x v="2"/>
    <x v="5"/>
    <x v="367"/>
    <n v="0.1"/>
    <d v="2014-08-01T00:00:00"/>
    <n v="1"/>
    <x v="5"/>
    <x v="0"/>
    <n v="900900"/>
    <x v="473"/>
    <n v="386099.9"/>
  </r>
  <r>
    <s v="CND-GOV-20140901"/>
    <x v="0"/>
    <x v="0"/>
    <x v="5"/>
    <x v="368"/>
    <n v="0.1"/>
    <d v="2014-09-01T00:00:00"/>
    <n v="1"/>
    <x v="6"/>
    <x v="0"/>
    <n v="247450"/>
    <x v="474"/>
    <n v="106049.9"/>
  </r>
  <r>
    <s v="FRA-MDM-20141201"/>
    <x v="2"/>
    <x v="1"/>
    <x v="5"/>
    <x v="347"/>
    <n v="0.1"/>
    <d v="2014-12-01T00:00:00"/>
    <n v="1"/>
    <x v="2"/>
    <x v="0"/>
    <n v="725200"/>
    <x v="475"/>
    <n v="310799.90000000002"/>
  </r>
  <r>
    <s v="FRA-SMB-20141201"/>
    <x v="2"/>
    <x v="4"/>
    <x v="5"/>
    <x v="357"/>
    <n v="0.1"/>
    <d v="2014-12-01T00:00:00"/>
    <n v="1"/>
    <x v="2"/>
    <x v="0"/>
    <n v="298550"/>
    <x v="476"/>
    <n v="127949.90000000002"/>
  </r>
  <r>
    <s v="FRA-CPR-20131001"/>
    <x v="2"/>
    <x v="2"/>
    <x v="0"/>
    <x v="369"/>
    <n v="0.10999999999999999"/>
    <d v="2013-10-01T00:00:00"/>
    <n v="1"/>
    <x v="7"/>
    <x v="1"/>
    <n v="23960"/>
    <x v="477"/>
    <n v="20365.89"/>
  </r>
  <r>
    <s v="FRA-GOV-20140401"/>
    <x v="2"/>
    <x v="0"/>
    <x v="2"/>
    <x v="370"/>
    <n v="0.11"/>
    <d v="2014-04-01T00:00:00"/>
    <n v="1"/>
    <x v="10"/>
    <x v="0"/>
    <n v="50640"/>
    <x v="478"/>
    <n v="25319.89"/>
  </r>
  <r>
    <s v="FRA-CPR-20131001"/>
    <x v="2"/>
    <x v="2"/>
    <x v="2"/>
    <x v="369"/>
    <n v="0.10999999999999999"/>
    <d v="2013-10-01T00:00:00"/>
    <n v="1"/>
    <x v="7"/>
    <x v="1"/>
    <n v="23960"/>
    <x v="477"/>
    <n v="11979.89"/>
  </r>
  <r>
    <s v="CND-MDM-20140101"/>
    <x v="0"/>
    <x v="1"/>
    <x v="3"/>
    <x v="371"/>
    <n v="0.11"/>
    <d v="2014-01-01T00:00:00"/>
    <n v="1"/>
    <x v="0"/>
    <x v="0"/>
    <n v="69120"/>
    <x v="479"/>
    <n v="23039.89"/>
  </r>
  <r>
    <s v="GER-CPR-20141001"/>
    <x v="1"/>
    <x v="2"/>
    <x v="3"/>
    <x v="372"/>
    <n v="0.10999999999999999"/>
    <d v="2014-10-01T00:00:00"/>
    <n v="1"/>
    <x v="7"/>
    <x v="0"/>
    <n v="84960"/>
    <x v="480"/>
    <n v="28319.89"/>
  </r>
  <r>
    <s v="USA-GOV-20140301"/>
    <x v="4"/>
    <x v="0"/>
    <x v="4"/>
    <x v="199"/>
    <n v="0.10999999999999999"/>
    <d v="2014-03-01T00:00:00"/>
    <n v="1"/>
    <x v="3"/>
    <x v="0"/>
    <n v="473700"/>
    <x v="481"/>
    <n v="78949.890000000014"/>
  </r>
  <r>
    <s v="MXC-CPR-20130901"/>
    <x v="3"/>
    <x v="2"/>
    <x v="4"/>
    <x v="373"/>
    <n v="0.10999999999999999"/>
    <d v="2013-09-01T00:00:00"/>
    <n v="1"/>
    <x v="6"/>
    <x v="1"/>
    <n v="301500"/>
    <x v="482"/>
    <n v="50249.890000000014"/>
  </r>
  <r>
    <s v="USA-MDM-20140701"/>
    <x v="4"/>
    <x v="1"/>
    <x v="5"/>
    <x v="374"/>
    <n v="0.11001729707200167"/>
    <d v="2014-07-01T00:00:00"/>
    <n v="1"/>
    <x v="4"/>
    <x v="0"/>
    <n v="1119650"/>
    <x v="483"/>
    <n v="479849.88998270291"/>
  </r>
  <r>
    <s v="GER-CPR-20141001"/>
    <x v="1"/>
    <x v="2"/>
    <x v="5"/>
    <x v="372"/>
    <n v="0.10999999999999999"/>
    <d v="2014-10-01T00:00:00"/>
    <n v="1"/>
    <x v="7"/>
    <x v="0"/>
    <n v="165200"/>
    <x v="484"/>
    <n v="70799.890000000014"/>
  </r>
  <r>
    <s v="CND-CPR-20140201"/>
    <x v="0"/>
    <x v="2"/>
    <x v="0"/>
    <x v="375"/>
    <n v="0.11"/>
    <d v="2014-02-01T00:00:00"/>
    <n v="1"/>
    <x v="8"/>
    <x v="0"/>
    <n v="38740"/>
    <x v="485"/>
    <n v="32928.89"/>
  </r>
  <r>
    <s v="GER-GOV-20140301"/>
    <x v="1"/>
    <x v="0"/>
    <x v="0"/>
    <x v="376"/>
    <n v="0.11"/>
    <d v="2014-03-01T00:00:00"/>
    <n v="1"/>
    <x v="3"/>
    <x v="0"/>
    <n v="15840"/>
    <x v="486"/>
    <n v="13463.89"/>
  </r>
  <r>
    <s v="GER-SMB-20140701"/>
    <x v="1"/>
    <x v="4"/>
    <x v="0"/>
    <x v="377"/>
    <n v="0.11"/>
    <d v="2014-07-01T00:00:00"/>
    <n v="1"/>
    <x v="4"/>
    <x v="0"/>
    <n v="56220"/>
    <x v="487"/>
    <n v="47786.89"/>
  </r>
  <r>
    <s v="FRA-ENT-20141001"/>
    <x v="2"/>
    <x v="3"/>
    <x v="0"/>
    <x v="378"/>
    <n v="0.11"/>
    <d v="2014-10-01T00:00:00"/>
    <n v="1"/>
    <x v="7"/>
    <x v="0"/>
    <n v="48820"/>
    <x v="488"/>
    <n v="41496.89"/>
  </r>
  <r>
    <s v="CND-MDM-20131101"/>
    <x v="0"/>
    <x v="1"/>
    <x v="0"/>
    <x v="379"/>
    <n v="0.11"/>
    <d v="2013-11-01T00:00:00"/>
    <n v="1"/>
    <x v="9"/>
    <x v="1"/>
    <n v="31200"/>
    <x v="489"/>
    <n v="26519.89"/>
  </r>
  <r>
    <s v="MXC-GOV-20131101"/>
    <x v="3"/>
    <x v="0"/>
    <x v="0"/>
    <x v="380"/>
    <n v="0.11"/>
    <d v="2013-11-01T00:00:00"/>
    <n v="1"/>
    <x v="9"/>
    <x v="1"/>
    <n v="54120"/>
    <x v="490"/>
    <n v="46001.89"/>
  </r>
  <r>
    <s v="GER-GOV-20140101"/>
    <x v="1"/>
    <x v="0"/>
    <x v="1"/>
    <x v="52"/>
    <n v="0.11"/>
    <d v="2014-01-01T00:00:00"/>
    <n v="1"/>
    <x v="0"/>
    <x v="0"/>
    <n v="11490"/>
    <x v="491"/>
    <n v="7659.8899999999994"/>
  </r>
  <r>
    <s v="GER-GOV-20131001"/>
    <x v="1"/>
    <x v="0"/>
    <x v="1"/>
    <x v="181"/>
    <n v="0.11"/>
    <d v="2013-10-01T00:00:00"/>
    <n v="1"/>
    <x v="7"/>
    <x v="1"/>
    <n v="44880"/>
    <x v="492"/>
    <n v="29919.89"/>
  </r>
  <r>
    <s v="MXC-MDM-20141201"/>
    <x v="3"/>
    <x v="1"/>
    <x v="1"/>
    <x v="381"/>
    <n v="0.11"/>
    <d v="2014-12-01T00:00:00"/>
    <n v="1"/>
    <x v="2"/>
    <x v="0"/>
    <n v="32355"/>
    <x v="493"/>
    <n v="21569.89"/>
  </r>
  <r>
    <s v="CND-SMB-20140101"/>
    <x v="0"/>
    <x v="4"/>
    <x v="2"/>
    <x v="382"/>
    <n v="0.11"/>
    <d v="2014-01-01T00:00:00"/>
    <n v="1"/>
    <x v="0"/>
    <x v="0"/>
    <n v="17460"/>
    <x v="494"/>
    <n v="8729.89"/>
  </r>
  <r>
    <s v="MXC-GOV-20140301"/>
    <x v="3"/>
    <x v="0"/>
    <x v="2"/>
    <x v="383"/>
    <n v="0.11"/>
    <d v="2014-03-01T00:00:00"/>
    <n v="1"/>
    <x v="3"/>
    <x v="0"/>
    <n v="22440"/>
    <x v="495"/>
    <n v="11219.89"/>
  </r>
  <r>
    <s v="CND-GOV-20140701"/>
    <x v="0"/>
    <x v="0"/>
    <x v="2"/>
    <x v="384"/>
    <n v="0.11002614068441065"/>
    <d v="2014-07-01T00:00:00"/>
    <n v="1"/>
    <x v="4"/>
    <x v="0"/>
    <n v="42080"/>
    <x v="496"/>
    <n v="21039.889973859317"/>
  </r>
  <r>
    <s v="CND-CPR-20140701"/>
    <x v="0"/>
    <x v="2"/>
    <x v="2"/>
    <x v="385"/>
    <n v="0.11"/>
    <d v="2014-07-01T00:00:00"/>
    <n v="1"/>
    <x v="4"/>
    <x v="0"/>
    <n v="80520"/>
    <x v="497"/>
    <n v="40259.89"/>
  </r>
  <r>
    <s v="FRA-CPR-20140701"/>
    <x v="2"/>
    <x v="2"/>
    <x v="2"/>
    <x v="386"/>
    <n v="0.11002268041237113"/>
    <d v="2014-07-01T00:00:00"/>
    <n v="1"/>
    <x v="4"/>
    <x v="0"/>
    <n v="48500"/>
    <x v="498"/>
    <n v="24249.889977319588"/>
  </r>
  <r>
    <s v="CND-GOV-20140801"/>
    <x v="0"/>
    <x v="0"/>
    <x v="2"/>
    <x v="387"/>
    <n v="0.11"/>
    <d v="2014-08-01T00:00:00"/>
    <n v="1"/>
    <x v="5"/>
    <x v="0"/>
    <n v="47880"/>
    <x v="499"/>
    <n v="23939.89"/>
  </r>
  <r>
    <s v="MXC-MDM-20140801"/>
    <x v="3"/>
    <x v="1"/>
    <x v="2"/>
    <x v="388"/>
    <n v="0.11"/>
    <d v="2014-08-01T00:00:00"/>
    <n v="1"/>
    <x v="5"/>
    <x v="0"/>
    <n v="39680"/>
    <x v="500"/>
    <n v="19839.89"/>
  </r>
  <r>
    <s v="FRA-ENT-20141001"/>
    <x v="2"/>
    <x v="3"/>
    <x v="2"/>
    <x v="378"/>
    <n v="0.11"/>
    <d v="2014-10-01T00:00:00"/>
    <n v="1"/>
    <x v="7"/>
    <x v="0"/>
    <n v="48820"/>
    <x v="488"/>
    <n v="24409.89"/>
  </r>
  <r>
    <s v="GER-GOV-20131001"/>
    <x v="1"/>
    <x v="0"/>
    <x v="2"/>
    <x v="181"/>
    <n v="0.11"/>
    <d v="2013-10-01T00:00:00"/>
    <n v="1"/>
    <x v="7"/>
    <x v="1"/>
    <n v="59840"/>
    <x v="501"/>
    <n v="29919.89"/>
  </r>
  <r>
    <s v="CND-SMB-20141101"/>
    <x v="0"/>
    <x v="4"/>
    <x v="2"/>
    <x v="282"/>
    <n v="0.11"/>
    <d v="2014-11-01T00:00:00"/>
    <n v="1"/>
    <x v="9"/>
    <x v="0"/>
    <n v="27320"/>
    <x v="502"/>
    <n v="13659.89"/>
  </r>
  <r>
    <s v="FRA-GOV-20130901"/>
    <x v="2"/>
    <x v="0"/>
    <x v="3"/>
    <x v="389"/>
    <n v="0.11"/>
    <d v="2013-09-01T00:00:00"/>
    <n v="1"/>
    <x v="6"/>
    <x v="1"/>
    <n v="504900"/>
    <x v="503"/>
    <n v="168299.89"/>
  </r>
  <r>
    <s v="MXC-MDM-20130901"/>
    <x v="3"/>
    <x v="1"/>
    <x v="3"/>
    <x v="390"/>
    <n v="0.11"/>
    <d v="2013-09-01T00:00:00"/>
    <n v="1"/>
    <x v="6"/>
    <x v="1"/>
    <n v="117900"/>
    <x v="504"/>
    <n v="39299.89"/>
  </r>
  <r>
    <s v="MXC-GOV-20131001"/>
    <x v="3"/>
    <x v="0"/>
    <x v="3"/>
    <x v="391"/>
    <n v="0.11"/>
    <d v="2013-10-01T00:00:00"/>
    <n v="1"/>
    <x v="7"/>
    <x v="1"/>
    <n v="61920"/>
    <x v="505"/>
    <n v="20639.89"/>
  </r>
  <r>
    <s v="CND-GOV-20141101"/>
    <x v="0"/>
    <x v="0"/>
    <x v="3"/>
    <x v="392"/>
    <n v="0.11"/>
    <d v="2014-11-01T00:00:00"/>
    <n v="1"/>
    <x v="9"/>
    <x v="0"/>
    <n v="325440"/>
    <x v="506"/>
    <n v="108479.89000000001"/>
  </r>
  <r>
    <s v="FRA-CPR-20140101"/>
    <x v="2"/>
    <x v="2"/>
    <x v="4"/>
    <x v="393"/>
    <n v="0.11"/>
    <d v="2014-01-01T00:00:00"/>
    <n v="1"/>
    <x v="0"/>
    <x v="0"/>
    <n v="520200"/>
    <x v="507"/>
    <n v="86699.890000000014"/>
  </r>
  <r>
    <s v="MXC-ENT-20140101"/>
    <x v="3"/>
    <x v="3"/>
    <x v="4"/>
    <x v="394"/>
    <n v="0.11"/>
    <d v="2014-01-01T00:00:00"/>
    <n v="1"/>
    <x v="0"/>
    <x v="0"/>
    <n v="166200"/>
    <x v="508"/>
    <n v="27699.890000000014"/>
  </r>
  <r>
    <s v="CND-GOV-20131101"/>
    <x v="0"/>
    <x v="0"/>
    <x v="4"/>
    <x v="395"/>
    <n v="0.11"/>
    <d v="2013-11-01T00:00:00"/>
    <n v="1"/>
    <x v="9"/>
    <x v="1"/>
    <n v="880500"/>
    <x v="509"/>
    <n v="146749.89000000001"/>
  </r>
  <r>
    <s v="GER-ENT-20140101"/>
    <x v="1"/>
    <x v="3"/>
    <x v="5"/>
    <x v="396"/>
    <n v="0.11"/>
    <d v="2014-01-01T00:00:00"/>
    <n v="1"/>
    <x v="0"/>
    <x v="0"/>
    <n v="1107750"/>
    <x v="510"/>
    <n v="474749.8899999999"/>
  </r>
  <r>
    <s v="MXC-GOV-20140101"/>
    <x v="3"/>
    <x v="0"/>
    <x v="5"/>
    <x v="397"/>
    <n v="0.11"/>
    <d v="2014-01-01T00:00:00"/>
    <n v="1"/>
    <x v="0"/>
    <x v="0"/>
    <n v="920150"/>
    <x v="511"/>
    <n v="394349.89"/>
  </r>
  <r>
    <s v="FRA-ENT-20140501"/>
    <x v="2"/>
    <x v="3"/>
    <x v="5"/>
    <x v="398"/>
    <n v="0.11"/>
    <d v="2014-05-01T00:00:00"/>
    <n v="1"/>
    <x v="11"/>
    <x v="0"/>
    <n v="501550"/>
    <x v="512"/>
    <n v="214949.89"/>
  </r>
  <r>
    <s v="MXC-ENT-20130901"/>
    <x v="3"/>
    <x v="3"/>
    <x v="5"/>
    <x v="399"/>
    <n v="0.11"/>
    <d v="2013-09-01T00:00:00"/>
    <n v="1"/>
    <x v="6"/>
    <x v="1"/>
    <n v="331450"/>
    <x v="513"/>
    <n v="142049.89000000001"/>
  </r>
  <r>
    <s v="MXC-GOV-20131001"/>
    <x v="3"/>
    <x v="0"/>
    <x v="5"/>
    <x v="391"/>
    <n v="0.11"/>
    <d v="2013-10-01T00:00:00"/>
    <n v="1"/>
    <x v="7"/>
    <x v="1"/>
    <n v="120400"/>
    <x v="514"/>
    <n v="51599.89"/>
  </r>
  <r>
    <s v="MXC-MDM-20141201"/>
    <x v="3"/>
    <x v="1"/>
    <x v="5"/>
    <x v="381"/>
    <n v="0.11"/>
    <d v="2014-12-01T00:00:00"/>
    <n v="1"/>
    <x v="2"/>
    <x v="0"/>
    <n v="754950"/>
    <x v="515"/>
    <n v="323549.89"/>
  </r>
  <r>
    <s v="USA-GOV-20130901"/>
    <x v="4"/>
    <x v="0"/>
    <x v="2"/>
    <x v="400"/>
    <n v="0.11000000000000001"/>
    <d v="2013-09-01T00:00:00"/>
    <n v="1"/>
    <x v="6"/>
    <x v="1"/>
    <n v="7600"/>
    <x v="516"/>
    <n v="3799.8900000000003"/>
  </r>
  <r>
    <s v="MXC-GOV-20140601"/>
    <x v="3"/>
    <x v="0"/>
    <x v="0"/>
    <x v="401"/>
    <n v="0.12"/>
    <d v="2014-06-01T00:00:00"/>
    <n v="1"/>
    <x v="1"/>
    <x v="0"/>
    <n v="17720"/>
    <x v="517"/>
    <n v="15061.880000000001"/>
  </r>
  <r>
    <s v="CND-ENT-20130901"/>
    <x v="0"/>
    <x v="3"/>
    <x v="0"/>
    <x v="402"/>
    <n v="0.12"/>
    <d v="2013-09-01T00:00:00"/>
    <n v="1"/>
    <x v="6"/>
    <x v="1"/>
    <n v="48320"/>
    <x v="518"/>
    <n v="41071.879999999997"/>
  </r>
  <r>
    <s v="MXC-ENT-20141001"/>
    <x v="3"/>
    <x v="3"/>
    <x v="0"/>
    <x v="403"/>
    <n v="0.12"/>
    <d v="2014-10-01T00:00:00"/>
    <n v="1"/>
    <x v="7"/>
    <x v="0"/>
    <n v="43120"/>
    <x v="519"/>
    <n v="36651.879999999997"/>
  </r>
  <r>
    <s v="CND-MDM-20141101"/>
    <x v="0"/>
    <x v="1"/>
    <x v="0"/>
    <x v="164"/>
    <n v="0.12"/>
    <d v="2014-11-01T00:00:00"/>
    <n v="1"/>
    <x v="9"/>
    <x v="0"/>
    <n v="53780"/>
    <x v="520"/>
    <n v="45712.88"/>
  </r>
  <r>
    <s v="USA-MDM-20140301"/>
    <x v="4"/>
    <x v="1"/>
    <x v="1"/>
    <x v="404"/>
    <n v="0.12"/>
    <d v="2014-03-01T00:00:00"/>
    <n v="1"/>
    <x v="3"/>
    <x v="0"/>
    <n v="10155"/>
    <x v="521"/>
    <n v="6769.8799999999992"/>
  </r>
  <r>
    <s v="FRA-SMB-20140401"/>
    <x v="2"/>
    <x v="4"/>
    <x v="1"/>
    <x v="405"/>
    <n v="0.12"/>
    <d v="2014-04-01T00:00:00"/>
    <n v="1"/>
    <x v="10"/>
    <x v="0"/>
    <n v="26595"/>
    <x v="522"/>
    <n v="17729.88"/>
  </r>
  <r>
    <s v="MXC-GOV-20140901"/>
    <x v="3"/>
    <x v="0"/>
    <x v="1"/>
    <x v="406"/>
    <n v="0.12"/>
    <d v="2014-09-01T00:00:00"/>
    <n v="1"/>
    <x v="6"/>
    <x v="0"/>
    <n v="36300"/>
    <x v="523"/>
    <n v="24199.879999999997"/>
  </r>
  <r>
    <s v="CND-GOV-20141001"/>
    <x v="0"/>
    <x v="0"/>
    <x v="1"/>
    <x v="407"/>
    <n v="0.12"/>
    <d v="2014-10-01T00:00:00"/>
    <n v="1"/>
    <x v="7"/>
    <x v="0"/>
    <n v="41010"/>
    <x v="524"/>
    <n v="27339.879999999997"/>
  </r>
  <r>
    <s v="MXC-GOV-20131001"/>
    <x v="3"/>
    <x v="0"/>
    <x v="1"/>
    <x v="408"/>
    <n v="0.12"/>
    <d v="2013-10-01T00:00:00"/>
    <n v="1"/>
    <x v="7"/>
    <x v="1"/>
    <n v="25725"/>
    <x v="525"/>
    <n v="17149.88"/>
  </r>
  <r>
    <s v="FRA-SMB-20131201"/>
    <x v="2"/>
    <x v="4"/>
    <x v="1"/>
    <x v="409"/>
    <n v="0.12"/>
    <d v="2013-12-01T00:00:00"/>
    <n v="1"/>
    <x v="2"/>
    <x v="1"/>
    <n v="17790"/>
    <x v="526"/>
    <n v="11859.880000000001"/>
  </r>
  <r>
    <s v="USA-SMB-20140101"/>
    <x v="4"/>
    <x v="4"/>
    <x v="2"/>
    <x v="410"/>
    <n v="0.12"/>
    <d v="2014-01-01T00:00:00"/>
    <n v="1"/>
    <x v="0"/>
    <x v="0"/>
    <n v="69900"/>
    <x v="527"/>
    <n v="34949.880000000005"/>
  </r>
  <r>
    <s v="MXC-GOV-20140601"/>
    <x v="3"/>
    <x v="0"/>
    <x v="2"/>
    <x v="401"/>
    <n v="0.12"/>
    <d v="2014-06-01T00:00:00"/>
    <n v="1"/>
    <x v="1"/>
    <x v="0"/>
    <n v="17720"/>
    <x v="517"/>
    <n v="8859.880000000001"/>
  </r>
  <r>
    <s v="MXC-ENT-20141001"/>
    <x v="3"/>
    <x v="3"/>
    <x v="2"/>
    <x v="403"/>
    <n v="0.12"/>
    <d v="2014-10-01T00:00:00"/>
    <n v="1"/>
    <x v="7"/>
    <x v="0"/>
    <n v="43120"/>
    <x v="519"/>
    <n v="21559.879999999997"/>
  </r>
  <r>
    <s v="MXC-GOV-20141001"/>
    <x v="3"/>
    <x v="0"/>
    <x v="2"/>
    <x v="411"/>
    <n v="0.12"/>
    <d v="2014-10-01T00:00:00"/>
    <n v="1"/>
    <x v="7"/>
    <x v="0"/>
    <n v="18100"/>
    <x v="528"/>
    <n v="9049.880000000001"/>
  </r>
  <r>
    <s v="MXC-GOV-20131001"/>
    <x v="3"/>
    <x v="0"/>
    <x v="2"/>
    <x v="408"/>
    <n v="0.12"/>
    <d v="2013-10-01T00:00:00"/>
    <n v="1"/>
    <x v="7"/>
    <x v="1"/>
    <n v="34300"/>
    <x v="529"/>
    <n v="17149.879999999997"/>
  </r>
  <r>
    <s v="FRA-GOV-20141101"/>
    <x v="2"/>
    <x v="0"/>
    <x v="2"/>
    <x v="412"/>
    <n v="0.12"/>
    <d v="2014-11-01T00:00:00"/>
    <n v="1"/>
    <x v="9"/>
    <x v="0"/>
    <n v="31880"/>
    <x v="530"/>
    <n v="15939.880000000001"/>
  </r>
  <r>
    <s v="GER-SMB-20141101"/>
    <x v="1"/>
    <x v="4"/>
    <x v="2"/>
    <x v="413"/>
    <n v="0.12"/>
    <d v="2014-11-01T00:00:00"/>
    <n v="1"/>
    <x v="9"/>
    <x v="0"/>
    <n v="27180"/>
    <x v="531"/>
    <n v="13589.880000000001"/>
  </r>
  <r>
    <s v="MXC-SMB-20141101"/>
    <x v="3"/>
    <x v="4"/>
    <x v="2"/>
    <x v="414"/>
    <n v="0.12"/>
    <d v="2014-11-01T00:00:00"/>
    <n v="1"/>
    <x v="9"/>
    <x v="0"/>
    <n v="43000"/>
    <x v="532"/>
    <n v="21499.879999999997"/>
  </r>
  <r>
    <s v="MXC-GOV-20141101"/>
    <x v="3"/>
    <x v="0"/>
    <x v="2"/>
    <x v="415"/>
    <n v="0.12"/>
    <d v="2014-11-01T00:00:00"/>
    <n v="1"/>
    <x v="9"/>
    <x v="0"/>
    <n v="23940"/>
    <x v="533"/>
    <n v="11969.880000000001"/>
  </r>
  <r>
    <s v="MXC-MDM-20131201"/>
    <x v="3"/>
    <x v="1"/>
    <x v="2"/>
    <x v="400"/>
    <n v="0.12"/>
    <d v="2013-12-01T00:00:00"/>
    <n v="1"/>
    <x v="2"/>
    <x v="1"/>
    <n v="7600"/>
    <x v="534"/>
    <n v="3799.88"/>
  </r>
  <r>
    <s v="MXC-GOV-20141201"/>
    <x v="3"/>
    <x v="0"/>
    <x v="2"/>
    <x v="416"/>
    <n v="0.12"/>
    <d v="2014-12-01T00:00:00"/>
    <n v="1"/>
    <x v="2"/>
    <x v="0"/>
    <n v="24660"/>
    <x v="535"/>
    <n v="12329.880000000001"/>
  </r>
  <r>
    <s v="MXC-GOV-20140701"/>
    <x v="3"/>
    <x v="0"/>
    <x v="3"/>
    <x v="417"/>
    <n v="0.12"/>
    <d v="2014-07-01T00:00:00"/>
    <n v="1"/>
    <x v="4"/>
    <x v="0"/>
    <n v="251100"/>
    <x v="536"/>
    <n v="83699.88"/>
  </r>
  <r>
    <s v="USA-GOV-20141001"/>
    <x v="4"/>
    <x v="0"/>
    <x v="3"/>
    <x v="75"/>
    <n v="0.12"/>
    <d v="2014-10-01T00:00:00"/>
    <n v="1"/>
    <x v="7"/>
    <x v="0"/>
    <n v="177480"/>
    <x v="537"/>
    <n v="59159.880000000005"/>
  </r>
  <r>
    <s v="MXC-GOV-20141001"/>
    <x v="3"/>
    <x v="0"/>
    <x v="3"/>
    <x v="411"/>
    <n v="0.12"/>
    <d v="2014-10-01T00:00:00"/>
    <n v="1"/>
    <x v="7"/>
    <x v="0"/>
    <n v="162900"/>
    <x v="538"/>
    <n v="54299.880000000005"/>
  </r>
  <r>
    <s v="CND-CPR-20140501"/>
    <x v="0"/>
    <x v="2"/>
    <x v="4"/>
    <x v="418"/>
    <n v="0.12"/>
    <d v="2014-05-01T00:00:00"/>
    <n v="1"/>
    <x v="11"/>
    <x v="0"/>
    <n v="632700"/>
    <x v="539"/>
    <n v="105449.88"/>
  </r>
  <r>
    <s v="FRA-MDM-20140701"/>
    <x v="2"/>
    <x v="1"/>
    <x v="4"/>
    <x v="419"/>
    <n v="0.12001548786783686"/>
    <d v="2014-07-01T00:00:00"/>
    <n v="1"/>
    <x v="4"/>
    <x v="0"/>
    <n v="1162200"/>
    <x v="540"/>
    <n v="193699.87998451223"/>
  </r>
  <r>
    <s v="CND-GOV-20130901"/>
    <x v="0"/>
    <x v="0"/>
    <x v="4"/>
    <x v="420"/>
    <n v="0.12"/>
    <d v="2013-09-01T00:00:00"/>
    <n v="1"/>
    <x v="6"/>
    <x v="1"/>
    <n v="186900"/>
    <x v="541"/>
    <n v="31149.880000000005"/>
  </r>
  <r>
    <s v="USA-GOV-20141001"/>
    <x v="4"/>
    <x v="0"/>
    <x v="4"/>
    <x v="75"/>
    <n v="0.12"/>
    <d v="2014-10-01T00:00:00"/>
    <n v="1"/>
    <x v="7"/>
    <x v="0"/>
    <n v="295800"/>
    <x v="542"/>
    <n v="49299.880000000005"/>
  </r>
  <r>
    <s v="USA-ENT-20141101"/>
    <x v="4"/>
    <x v="3"/>
    <x v="4"/>
    <x v="421"/>
    <n v="0.12"/>
    <d v="2014-11-01T00:00:00"/>
    <n v="1"/>
    <x v="9"/>
    <x v="0"/>
    <n v="716100"/>
    <x v="543"/>
    <n v="119349.88"/>
  </r>
  <r>
    <s v="MXC-GOV-20141201"/>
    <x v="3"/>
    <x v="0"/>
    <x v="4"/>
    <x v="416"/>
    <n v="0.12"/>
    <d v="2014-12-01T00:00:00"/>
    <n v="1"/>
    <x v="2"/>
    <x v="0"/>
    <n v="369900"/>
    <x v="544"/>
    <n v="61649.880000000005"/>
  </r>
  <r>
    <s v="USA-GOV-20140201"/>
    <x v="4"/>
    <x v="0"/>
    <x v="5"/>
    <x v="422"/>
    <n v="0.12"/>
    <d v="2014-02-01T00:00:00"/>
    <n v="1"/>
    <x v="8"/>
    <x v="0"/>
    <n v="94500"/>
    <x v="545"/>
    <n v="40499.880000000005"/>
  </r>
  <r>
    <s v="FRA-GOV-20140701"/>
    <x v="2"/>
    <x v="0"/>
    <x v="5"/>
    <x v="423"/>
    <n v="0.1200175387313651"/>
    <d v="2014-07-01T00:00:00"/>
    <n v="1"/>
    <x v="4"/>
    <x v="0"/>
    <n v="1197350"/>
    <x v="546"/>
    <n v="513149.87998246122"/>
  </r>
  <r>
    <s v="CND-GOV-20141001"/>
    <x v="0"/>
    <x v="0"/>
    <x v="5"/>
    <x v="407"/>
    <n v="0.12"/>
    <d v="2014-10-01T00:00:00"/>
    <n v="1"/>
    <x v="7"/>
    <x v="0"/>
    <n v="956900"/>
    <x v="547"/>
    <n v="410099.88"/>
  </r>
  <r>
    <s v="USA-MDM-20131101"/>
    <x v="4"/>
    <x v="1"/>
    <x v="5"/>
    <x v="424"/>
    <n v="0.12"/>
    <d v="2013-11-01T00:00:00"/>
    <n v="1"/>
    <x v="9"/>
    <x v="1"/>
    <n v="891800"/>
    <x v="548"/>
    <n v="382199.88"/>
  </r>
  <r>
    <s v="FRA-GOV-20140101"/>
    <x v="2"/>
    <x v="0"/>
    <x v="0"/>
    <x v="425"/>
    <n v="0.12002380007933361"/>
    <d v="2014-01-01T00:00:00"/>
    <n v="1"/>
    <x v="0"/>
    <x v="0"/>
    <n v="50420"/>
    <x v="549"/>
    <n v="42856.879976199918"/>
  </r>
  <r>
    <s v="MXC-CPR-20140501"/>
    <x v="3"/>
    <x v="2"/>
    <x v="1"/>
    <x v="426"/>
    <n v="0.12000000000000001"/>
    <d v="2014-05-01T00:00:00"/>
    <n v="1"/>
    <x v="11"/>
    <x v="0"/>
    <n v="39915"/>
    <x v="550"/>
    <n v="26609.879999999997"/>
  </r>
  <r>
    <s v="GER-GOV-20141201"/>
    <x v="1"/>
    <x v="0"/>
    <x v="2"/>
    <x v="427"/>
    <n v="0.12000000000000001"/>
    <d v="2014-12-01T00:00:00"/>
    <n v="1"/>
    <x v="2"/>
    <x v="0"/>
    <n v="30620"/>
    <x v="551"/>
    <n v="15309.880000000001"/>
  </r>
  <r>
    <s v="FRA-GOV-20140301"/>
    <x v="2"/>
    <x v="0"/>
    <x v="4"/>
    <x v="428"/>
    <n v="0.12000000000000001"/>
    <d v="2014-03-01T00:00:00"/>
    <n v="1"/>
    <x v="3"/>
    <x v="0"/>
    <n v="447300"/>
    <x v="552"/>
    <n v="74549.88"/>
  </r>
  <r>
    <s v="GER-GOV-20141201"/>
    <x v="1"/>
    <x v="0"/>
    <x v="4"/>
    <x v="427"/>
    <n v="0.12000000000000001"/>
    <d v="2014-12-01T00:00:00"/>
    <n v="1"/>
    <x v="2"/>
    <x v="0"/>
    <n v="459300"/>
    <x v="553"/>
    <n v="76549.88"/>
  </r>
  <r>
    <s v="CND-CPR-20130901"/>
    <x v="0"/>
    <x v="2"/>
    <x v="5"/>
    <x v="429"/>
    <n v="0.12000000000000001"/>
    <d v="2013-09-01T00:00:00"/>
    <n v="1"/>
    <x v="6"/>
    <x v="1"/>
    <n v="966350"/>
    <x v="554"/>
    <n v="414149.88"/>
  </r>
  <r>
    <s v="USA-MDM-20140601"/>
    <x v="4"/>
    <x v="1"/>
    <x v="0"/>
    <x v="430"/>
    <n v="0.12999999999999998"/>
    <d v="2014-06-01T00:00:00"/>
    <n v="1"/>
    <x v="1"/>
    <x v="0"/>
    <n v="51340"/>
    <x v="555"/>
    <n v="43638.87"/>
  </r>
  <r>
    <s v="USA-MDM-20140601"/>
    <x v="4"/>
    <x v="1"/>
    <x v="4"/>
    <x v="430"/>
    <n v="0.12999999999999998"/>
    <d v="2014-06-01T00:00:00"/>
    <n v="1"/>
    <x v="1"/>
    <x v="0"/>
    <n v="770100"/>
    <x v="556"/>
    <n v="128349.87"/>
  </r>
  <r>
    <s v="CND-GOV-20140301"/>
    <x v="0"/>
    <x v="0"/>
    <x v="0"/>
    <x v="71"/>
    <n v="0.13"/>
    <d v="2014-03-01T00:00:00"/>
    <n v="1"/>
    <x v="3"/>
    <x v="0"/>
    <n v="18460"/>
    <x v="557"/>
    <n v="15690.869999999999"/>
  </r>
  <r>
    <s v="FRA-GOV-20140301"/>
    <x v="2"/>
    <x v="0"/>
    <x v="0"/>
    <x v="431"/>
    <n v="0.13"/>
    <d v="2014-03-01T00:00:00"/>
    <n v="1"/>
    <x v="3"/>
    <x v="0"/>
    <n v="35800"/>
    <x v="558"/>
    <n v="30429.870000000003"/>
  </r>
  <r>
    <s v="GER-GOV-20130901"/>
    <x v="1"/>
    <x v="0"/>
    <x v="0"/>
    <x v="432"/>
    <n v="0.13"/>
    <d v="2013-09-01T00:00:00"/>
    <n v="1"/>
    <x v="6"/>
    <x v="1"/>
    <n v="8840"/>
    <x v="559"/>
    <n v="7513.8700000000008"/>
  </r>
  <r>
    <s v="USA-GOV-20140101"/>
    <x v="4"/>
    <x v="0"/>
    <x v="1"/>
    <x v="433"/>
    <n v="0.13006619144602852"/>
    <d v="2014-01-01T00:00:00"/>
    <n v="1"/>
    <x v="0"/>
    <x v="0"/>
    <n v="14730"/>
    <x v="560"/>
    <n v="9819.8699338085535"/>
  </r>
  <r>
    <s v="USA-GOV-20140201"/>
    <x v="4"/>
    <x v="0"/>
    <x v="1"/>
    <x v="434"/>
    <n v="0.13"/>
    <d v="2014-02-01T00:00:00"/>
    <n v="1"/>
    <x v="8"/>
    <x v="0"/>
    <n v="19470"/>
    <x v="561"/>
    <n v="12979.869999999999"/>
  </r>
  <r>
    <s v="MXC-CPR-20140601"/>
    <x v="3"/>
    <x v="2"/>
    <x v="1"/>
    <x v="435"/>
    <n v="0.13"/>
    <d v="2014-06-01T00:00:00"/>
    <n v="1"/>
    <x v="1"/>
    <x v="0"/>
    <n v="9060"/>
    <x v="562"/>
    <n v="6039.8700000000008"/>
  </r>
  <r>
    <s v="MXC-GOV-20140701"/>
    <x v="3"/>
    <x v="0"/>
    <x v="1"/>
    <x v="436"/>
    <n v="0.13"/>
    <d v="2014-07-01T00:00:00"/>
    <n v="1"/>
    <x v="4"/>
    <x v="0"/>
    <n v="33825"/>
    <x v="563"/>
    <n v="22549.870000000003"/>
  </r>
  <r>
    <s v="CND-GOV-20141001"/>
    <x v="0"/>
    <x v="0"/>
    <x v="1"/>
    <x v="437"/>
    <n v="0.13"/>
    <d v="2014-10-01T00:00:00"/>
    <n v="1"/>
    <x v="7"/>
    <x v="0"/>
    <n v="18735"/>
    <x v="564"/>
    <n v="12489.869999999999"/>
  </r>
  <r>
    <s v="USA-GOV-20140101"/>
    <x v="4"/>
    <x v="0"/>
    <x v="2"/>
    <x v="438"/>
    <n v="0.13004569839062188"/>
    <d v="2014-01-01T00:00:00"/>
    <n v="1"/>
    <x v="0"/>
    <x v="0"/>
    <n v="28760"/>
    <x v="565"/>
    <n v="14379.869954301608"/>
  </r>
  <r>
    <s v="GER-SMB-20140101"/>
    <x v="1"/>
    <x v="4"/>
    <x v="2"/>
    <x v="197"/>
    <n v="0.13"/>
    <d v="2014-01-01T00:00:00"/>
    <n v="1"/>
    <x v="0"/>
    <x v="0"/>
    <n v="16140"/>
    <x v="566"/>
    <n v="8069.8700000000008"/>
  </r>
  <r>
    <s v="USA-GOV-20140201"/>
    <x v="4"/>
    <x v="0"/>
    <x v="2"/>
    <x v="439"/>
    <n v="0.13"/>
    <d v="2014-02-01T00:00:00"/>
    <n v="1"/>
    <x v="8"/>
    <x v="0"/>
    <n v="52820"/>
    <x v="567"/>
    <n v="26409.870000000003"/>
  </r>
  <r>
    <s v="GER-GOV-20140201"/>
    <x v="1"/>
    <x v="0"/>
    <x v="2"/>
    <x v="440"/>
    <n v="0.13"/>
    <d v="2014-02-01T00:00:00"/>
    <n v="1"/>
    <x v="8"/>
    <x v="0"/>
    <n v="54160"/>
    <x v="568"/>
    <n v="27079.870000000003"/>
  </r>
  <r>
    <s v="CND-GOV-20140601"/>
    <x v="0"/>
    <x v="0"/>
    <x v="2"/>
    <x v="441"/>
    <n v="0.13"/>
    <d v="2014-06-01T00:00:00"/>
    <n v="1"/>
    <x v="1"/>
    <x v="0"/>
    <n v="52640"/>
    <x v="569"/>
    <n v="26319.870000000003"/>
  </r>
  <r>
    <s v="CND-ENT-20140601"/>
    <x v="0"/>
    <x v="3"/>
    <x v="2"/>
    <x v="442"/>
    <n v="0.13"/>
    <d v="2014-06-01T00:00:00"/>
    <n v="1"/>
    <x v="1"/>
    <x v="0"/>
    <n v="31660"/>
    <x v="570"/>
    <n v="15829.869999999999"/>
  </r>
  <r>
    <s v="MXC-CPR-20140701"/>
    <x v="3"/>
    <x v="2"/>
    <x v="2"/>
    <x v="443"/>
    <n v="0.13"/>
    <d v="2014-07-01T00:00:00"/>
    <n v="1"/>
    <x v="4"/>
    <x v="0"/>
    <n v="11420"/>
    <x v="571"/>
    <n v="5709.8700000000008"/>
  </r>
  <r>
    <s v="FRA-GOV-20140801"/>
    <x v="2"/>
    <x v="0"/>
    <x v="2"/>
    <x v="444"/>
    <n v="0.13"/>
    <d v="2014-08-01T00:00:00"/>
    <n v="1"/>
    <x v="5"/>
    <x v="0"/>
    <n v="53920"/>
    <x v="572"/>
    <n v="26959.870000000003"/>
  </r>
  <r>
    <s v="CND-MDM-20141001"/>
    <x v="0"/>
    <x v="1"/>
    <x v="2"/>
    <x v="445"/>
    <n v="0.13"/>
    <d v="2014-10-01T00:00:00"/>
    <n v="1"/>
    <x v="7"/>
    <x v="0"/>
    <n v="31300"/>
    <x v="573"/>
    <n v="15649.869999999999"/>
  </r>
  <r>
    <s v="CND-GOV-20141001"/>
    <x v="0"/>
    <x v="0"/>
    <x v="2"/>
    <x v="437"/>
    <n v="0.13"/>
    <d v="2014-10-01T00:00:00"/>
    <n v="1"/>
    <x v="7"/>
    <x v="0"/>
    <n v="24980"/>
    <x v="574"/>
    <n v="12489.869999999999"/>
  </r>
  <r>
    <s v="GER-GOV-20141101"/>
    <x v="1"/>
    <x v="0"/>
    <x v="2"/>
    <x v="446"/>
    <n v="0.13"/>
    <d v="2014-11-01T00:00:00"/>
    <n v="1"/>
    <x v="9"/>
    <x v="0"/>
    <n v="7140"/>
    <x v="575"/>
    <n v="3569.87"/>
  </r>
  <r>
    <s v="GER-CPR-20141201"/>
    <x v="1"/>
    <x v="2"/>
    <x v="2"/>
    <x v="447"/>
    <n v="0.13"/>
    <d v="2014-12-01T00:00:00"/>
    <n v="1"/>
    <x v="2"/>
    <x v="0"/>
    <n v="20260"/>
    <x v="576"/>
    <n v="10129.869999999999"/>
  </r>
  <r>
    <s v="FRA-MDM-20140101"/>
    <x v="2"/>
    <x v="1"/>
    <x v="3"/>
    <x v="448"/>
    <n v="0.13001634559252773"/>
    <d v="2014-01-01T00:00:00"/>
    <n v="1"/>
    <x v="0"/>
    <x v="0"/>
    <n v="719460"/>
    <x v="577"/>
    <n v="239819.86998365435"/>
  </r>
  <r>
    <s v="CND-GOV-20140601"/>
    <x v="0"/>
    <x v="0"/>
    <x v="3"/>
    <x v="441"/>
    <n v="0.13"/>
    <d v="2014-06-01T00:00:00"/>
    <n v="1"/>
    <x v="1"/>
    <x v="0"/>
    <n v="473760"/>
    <x v="578"/>
    <n v="157919.87"/>
  </r>
  <r>
    <s v="FRA-GOV-20140601"/>
    <x v="2"/>
    <x v="0"/>
    <x v="3"/>
    <x v="449"/>
    <n v="0.13"/>
    <d v="2014-06-01T00:00:00"/>
    <n v="1"/>
    <x v="1"/>
    <x v="0"/>
    <n v="214200"/>
    <x v="579"/>
    <n v="71399.87"/>
  </r>
  <r>
    <s v="MXC-CPR-20140601"/>
    <x v="3"/>
    <x v="2"/>
    <x v="3"/>
    <x v="435"/>
    <n v="0.13"/>
    <d v="2014-06-01T00:00:00"/>
    <n v="1"/>
    <x v="1"/>
    <x v="0"/>
    <n v="108720"/>
    <x v="580"/>
    <n v="36239.869999999995"/>
  </r>
  <r>
    <s v="GER-MDM-20130901"/>
    <x v="1"/>
    <x v="1"/>
    <x v="3"/>
    <x v="450"/>
    <n v="0.13"/>
    <d v="2013-09-01T00:00:00"/>
    <n v="1"/>
    <x v="6"/>
    <x v="1"/>
    <n v="118800"/>
    <x v="581"/>
    <n v="39599.869999999995"/>
  </r>
  <r>
    <s v="MXC-CPR-20141001"/>
    <x v="3"/>
    <x v="2"/>
    <x v="3"/>
    <x v="451"/>
    <n v="0.13"/>
    <d v="2014-10-01T00:00:00"/>
    <n v="1"/>
    <x v="7"/>
    <x v="0"/>
    <n v="73800"/>
    <x v="582"/>
    <n v="24599.869999999995"/>
  </r>
  <r>
    <s v="MXC-SMB-20131101"/>
    <x v="3"/>
    <x v="4"/>
    <x v="3"/>
    <x v="452"/>
    <n v="0.13"/>
    <d v="2013-11-01T00:00:00"/>
    <n v="1"/>
    <x v="9"/>
    <x v="1"/>
    <n v="468900"/>
    <x v="583"/>
    <n v="156299.87"/>
  </r>
  <r>
    <s v="GER-CPR-20141201"/>
    <x v="1"/>
    <x v="2"/>
    <x v="3"/>
    <x v="447"/>
    <n v="0.13"/>
    <d v="2014-12-01T00:00:00"/>
    <n v="1"/>
    <x v="2"/>
    <x v="0"/>
    <n v="182340"/>
    <x v="584"/>
    <n v="60779.869999999995"/>
  </r>
  <r>
    <s v="CND-ENT-20140601"/>
    <x v="0"/>
    <x v="3"/>
    <x v="4"/>
    <x v="442"/>
    <n v="0.13"/>
    <d v="2014-06-01T00:00:00"/>
    <n v="1"/>
    <x v="1"/>
    <x v="0"/>
    <n v="474900"/>
    <x v="585"/>
    <n v="79149.87"/>
  </r>
  <r>
    <s v="CND-MDM-20141001"/>
    <x v="0"/>
    <x v="1"/>
    <x v="4"/>
    <x v="445"/>
    <n v="0.13"/>
    <d v="2014-10-01T00:00:00"/>
    <n v="1"/>
    <x v="7"/>
    <x v="0"/>
    <n v="469500"/>
    <x v="586"/>
    <n v="78249.87"/>
  </r>
  <r>
    <s v="CND-ENT-20140101"/>
    <x v="0"/>
    <x v="3"/>
    <x v="5"/>
    <x v="255"/>
    <n v="0.13"/>
    <d v="2014-01-01T00:00:00"/>
    <n v="1"/>
    <x v="0"/>
    <x v="0"/>
    <n v="580650"/>
    <x v="587"/>
    <n v="248849.87"/>
  </r>
  <r>
    <s v="FRA-GOV-20140601"/>
    <x v="2"/>
    <x v="0"/>
    <x v="5"/>
    <x v="449"/>
    <n v="0.13"/>
    <d v="2014-06-01T00:00:00"/>
    <n v="1"/>
    <x v="1"/>
    <x v="0"/>
    <n v="416500"/>
    <x v="588"/>
    <n v="178499.87"/>
  </r>
  <r>
    <s v="MXC-CPR-20141001"/>
    <x v="3"/>
    <x v="2"/>
    <x v="5"/>
    <x v="451"/>
    <n v="0.13"/>
    <d v="2014-10-01T00:00:00"/>
    <n v="1"/>
    <x v="7"/>
    <x v="0"/>
    <n v="143500"/>
    <x v="589"/>
    <n v="61499.869999999995"/>
  </r>
  <r>
    <s v="GER-CPR-20131201"/>
    <x v="1"/>
    <x v="2"/>
    <x v="5"/>
    <x v="453"/>
    <n v="0.13"/>
    <d v="2013-12-01T00:00:00"/>
    <n v="1"/>
    <x v="2"/>
    <x v="1"/>
    <n v="619500"/>
    <x v="590"/>
    <n v="265499.87"/>
  </r>
  <r>
    <s v="MXC-GOV-20140401"/>
    <x v="3"/>
    <x v="0"/>
    <x v="0"/>
    <x v="454"/>
    <n v="0.13999999999999999"/>
    <d v="2014-04-01T00:00:00"/>
    <n v="1"/>
    <x v="10"/>
    <x v="0"/>
    <n v="51580"/>
    <x v="591"/>
    <n v="43842.86"/>
  </r>
  <r>
    <s v="USA-GOV-20140501"/>
    <x v="4"/>
    <x v="0"/>
    <x v="0"/>
    <x v="228"/>
    <n v="0.13999999999999999"/>
    <d v="2014-05-01T00:00:00"/>
    <n v="1"/>
    <x v="11"/>
    <x v="0"/>
    <n v="34860"/>
    <x v="592"/>
    <n v="29630.86"/>
  </r>
  <r>
    <s v="USA-GOV-20131001"/>
    <x v="4"/>
    <x v="0"/>
    <x v="0"/>
    <x v="455"/>
    <n v="0.13999999999999999"/>
    <d v="2013-10-01T00:00:00"/>
    <n v="1"/>
    <x v="7"/>
    <x v="1"/>
    <n v="59920"/>
    <x v="593"/>
    <n v="50931.86"/>
  </r>
  <r>
    <s v="GER-GOV-20141201"/>
    <x v="1"/>
    <x v="0"/>
    <x v="0"/>
    <x v="456"/>
    <n v="0.13999999999999999"/>
    <d v="2014-12-01T00:00:00"/>
    <n v="1"/>
    <x v="2"/>
    <x v="0"/>
    <n v="5600"/>
    <x v="594"/>
    <n v="4759.8599999999997"/>
  </r>
  <r>
    <s v="FRA-GOV-20140201"/>
    <x v="2"/>
    <x v="0"/>
    <x v="1"/>
    <x v="457"/>
    <n v="0.13999999999999999"/>
    <d v="2014-02-01T00:00:00"/>
    <n v="1"/>
    <x v="8"/>
    <x v="0"/>
    <n v="4395"/>
    <x v="595"/>
    <n v="2929.8599999999997"/>
  </r>
  <r>
    <s v="USA-GOV-20131001"/>
    <x v="4"/>
    <x v="0"/>
    <x v="1"/>
    <x v="455"/>
    <n v="0.13999999999999999"/>
    <d v="2013-10-01T00:00:00"/>
    <n v="1"/>
    <x v="7"/>
    <x v="1"/>
    <n v="44940"/>
    <x v="596"/>
    <n v="29959.86"/>
  </r>
  <r>
    <s v="GER-MDM-20140201"/>
    <x v="1"/>
    <x v="1"/>
    <x v="2"/>
    <x v="458"/>
    <n v="0.13999999999999999"/>
    <d v="2014-02-01T00:00:00"/>
    <n v="1"/>
    <x v="8"/>
    <x v="0"/>
    <n v="5560"/>
    <x v="597"/>
    <n v="2779.8599999999997"/>
  </r>
  <r>
    <s v="CND-GOV-20140301"/>
    <x v="0"/>
    <x v="0"/>
    <x v="2"/>
    <x v="459"/>
    <n v="0.13999999999999999"/>
    <d v="2014-03-01T00:00:00"/>
    <n v="1"/>
    <x v="3"/>
    <x v="0"/>
    <n v="48560"/>
    <x v="598"/>
    <n v="24279.86"/>
  </r>
  <r>
    <s v="USA-MDM-20140901"/>
    <x v="4"/>
    <x v="1"/>
    <x v="2"/>
    <x v="460"/>
    <n v="0.13999999999999999"/>
    <d v="2014-09-01T00:00:00"/>
    <n v="1"/>
    <x v="6"/>
    <x v="0"/>
    <n v="35340"/>
    <x v="599"/>
    <n v="17669.86"/>
  </r>
  <r>
    <s v="FRA-CPR-20141001"/>
    <x v="2"/>
    <x v="2"/>
    <x v="2"/>
    <x v="461"/>
    <n v="0.13999999999999999"/>
    <d v="2014-10-01T00:00:00"/>
    <n v="1"/>
    <x v="7"/>
    <x v="0"/>
    <n v="27860"/>
    <x v="600"/>
    <n v="13929.86"/>
  </r>
  <r>
    <s v="GER-GOV-20141201"/>
    <x v="1"/>
    <x v="0"/>
    <x v="4"/>
    <x v="456"/>
    <n v="0.13999999999999999"/>
    <d v="2014-12-01T00:00:00"/>
    <n v="1"/>
    <x v="2"/>
    <x v="0"/>
    <n v="84000"/>
    <x v="601"/>
    <n v="13999.86"/>
  </r>
  <r>
    <s v="FRA-CPR-20141001"/>
    <x v="2"/>
    <x v="2"/>
    <x v="5"/>
    <x v="461"/>
    <n v="0.13999999999999999"/>
    <d v="2014-10-01T00:00:00"/>
    <n v="1"/>
    <x v="7"/>
    <x v="0"/>
    <n v="487550"/>
    <x v="602"/>
    <n v="208949.86"/>
  </r>
  <r>
    <s v="USA-CPR-20131201"/>
    <x v="4"/>
    <x v="2"/>
    <x v="5"/>
    <x v="462"/>
    <n v="0.13999999999999999"/>
    <d v="2013-12-01T00:00:00"/>
    <n v="1"/>
    <x v="2"/>
    <x v="1"/>
    <n v="705250"/>
    <x v="603"/>
    <n v="302249.86"/>
  </r>
  <r>
    <s v="MXC-SMB-20140701"/>
    <x v="3"/>
    <x v="4"/>
    <x v="0"/>
    <x v="463"/>
    <n v="0.14000000000000001"/>
    <d v="2014-07-01T00:00:00"/>
    <n v="1"/>
    <x v="4"/>
    <x v="0"/>
    <n v="16020"/>
    <x v="604"/>
    <n v="13616.86"/>
  </r>
  <r>
    <s v="FRA-ENT-20130901"/>
    <x v="2"/>
    <x v="3"/>
    <x v="0"/>
    <x v="464"/>
    <n v="0.14000000000000001"/>
    <d v="2013-09-01T00:00:00"/>
    <n v="1"/>
    <x v="6"/>
    <x v="1"/>
    <n v="20460"/>
    <x v="605"/>
    <n v="17390.86"/>
  </r>
  <r>
    <s v="CND-SMB-20141001"/>
    <x v="0"/>
    <x v="4"/>
    <x v="0"/>
    <x v="216"/>
    <n v="0.14000000000000001"/>
    <d v="2014-10-01T00:00:00"/>
    <n v="1"/>
    <x v="7"/>
    <x v="0"/>
    <n v="29920"/>
    <x v="606"/>
    <n v="25431.86"/>
  </r>
  <r>
    <s v="USA-SMB-20141001"/>
    <x v="4"/>
    <x v="4"/>
    <x v="0"/>
    <x v="465"/>
    <n v="0.14000000000000001"/>
    <d v="2014-10-01T00:00:00"/>
    <n v="1"/>
    <x v="7"/>
    <x v="0"/>
    <n v="20200"/>
    <x v="607"/>
    <n v="17169.86"/>
  </r>
  <r>
    <s v="GER-MDM-20141101"/>
    <x v="1"/>
    <x v="1"/>
    <x v="0"/>
    <x v="5"/>
    <n v="0.14000000000000001"/>
    <d v="2014-11-01T00:00:00"/>
    <n v="1"/>
    <x v="9"/>
    <x v="0"/>
    <n v="30260"/>
    <x v="608"/>
    <n v="25720.86"/>
  </r>
  <r>
    <s v="CND-MDM-20141201"/>
    <x v="0"/>
    <x v="1"/>
    <x v="0"/>
    <x v="466"/>
    <n v="0.14000000000000001"/>
    <d v="2014-12-01T00:00:00"/>
    <n v="1"/>
    <x v="2"/>
    <x v="0"/>
    <n v="46000"/>
    <x v="609"/>
    <n v="39099.86"/>
  </r>
  <r>
    <s v="MXC-ENT-20131201"/>
    <x v="3"/>
    <x v="3"/>
    <x v="0"/>
    <x v="31"/>
    <n v="0.14000000000000001"/>
    <d v="2013-12-01T00:00:00"/>
    <n v="1"/>
    <x v="2"/>
    <x v="1"/>
    <n v="56420"/>
    <x v="610"/>
    <n v="47956.86"/>
  </r>
  <r>
    <s v="CND-GOV-20140101"/>
    <x v="0"/>
    <x v="0"/>
    <x v="1"/>
    <x v="467"/>
    <n v="0.14003143242029636"/>
    <d v="2014-01-01T00:00:00"/>
    <n v="1"/>
    <x v="0"/>
    <x v="0"/>
    <n v="33405"/>
    <x v="611"/>
    <n v="22269.85996856758"/>
  </r>
  <r>
    <s v="GER-GOV-20140401"/>
    <x v="1"/>
    <x v="0"/>
    <x v="1"/>
    <x v="468"/>
    <n v="0.14000000000000001"/>
    <d v="2014-04-01T00:00:00"/>
    <n v="1"/>
    <x v="10"/>
    <x v="0"/>
    <n v="17985"/>
    <x v="612"/>
    <n v="11989.86"/>
  </r>
  <r>
    <s v="CND-GOV-20140501"/>
    <x v="0"/>
    <x v="0"/>
    <x v="1"/>
    <x v="469"/>
    <n v="0.14000000000000001"/>
    <d v="2014-05-01T00:00:00"/>
    <n v="1"/>
    <x v="11"/>
    <x v="0"/>
    <n v="3000"/>
    <x v="613"/>
    <n v="1999.8600000000001"/>
  </r>
  <r>
    <s v="CND-GOV-20140901"/>
    <x v="0"/>
    <x v="0"/>
    <x v="1"/>
    <x v="470"/>
    <n v="0.14000000000000001"/>
    <d v="2014-09-01T00:00:00"/>
    <n v="1"/>
    <x v="6"/>
    <x v="0"/>
    <n v="5820"/>
    <x v="614"/>
    <n v="3879.8599999999997"/>
  </r>
  <r>
    <s v="MXC-GOV-20131001"/>
    <x v="3"/>
    <x v="0"/>
    <x v="1"/>
    <x v="471"/>
    <n v="0.14000000000000001"/>
    <d v="2013-10-01T00:00:00"/>
    <n v="1"/>
    <x v="7"/>
    <x v="1"/>
    <n v="25905"/>
    <x v="615"/>
    <n v="17269.86"/>
  </r>
  <r>
    <s v="CND-MDM-20141201"/>
    <x v="0"/>
    <x v="1"/>
    <x v="1"/>
    <x v="466"/>
    <n v="0.14000000000000001"/>
    <d v="2014-12-01T00:00:00"/>
    <n v="1"/>
    <x v="2"/>
    <x v="0"/>
    <n v="34500"/>
    <x v="616"/>
    <n v="22999.86"/>
  </r>
  <r>
    <s v="MXC-GOV-20140201"/>
    <x v="3"/>
    <x v="0"/>
    <x v="2"/>
    <x v="472"/>
    <n v="0.14000000000000001"/>
    <d v="2014-02-01T00:00:00"/>
    <n v="1"/>
    <x v="8"/>
    <x v="0"/>
    <n v="5200"/>
    <x v="617"/>
    <n v="2599.8599999999997"/>
  </r>
  <r>
    <s v="CND-MDM-20130901"/>
    <x v="0"/>
    <x v="1"/>
    <x v="2"/>
    <x v="4"/>
    <n v="0.14000000000000001"/>
    <d v="2013-09-01T00:00:00"/>
    <n v="1"/>
    <x v="6"/>
    <x v="1"/>
    <n v="49400"/>
    <x v="618"/>
    <n v="24699.86"/>
  </r>
  <r>
    <s v="CND-MDM-20131001"/>
    <x v="0"/>
    <x v="1"/>
    <x v="2"/>
    <x v="228"/>
    <n v="0.14000000000000001"/>
    <d v="2013-10-01T00:00:00"/>
    <n v="1"/>
    <x v="7"/>
    <x v="1"/>
    <n v="34860"/>
    <x v="592"/>
    <n v="17429.86"/>
  </r>
  <r>
    <s v="USA-CPR-20141001"/>
    <x v="4"/>
    <x v="2"/>
    <x v="2"/>
    <x v="473"/>
    <n v="0.14000000000000001"/>
    <d v="2014-10-01T00:00:00"/>
    <n v="1"/>
    <x v="7"/>
    <x v="0"/>
    <n v="58280"/>
    <x v="619"/>
    <n v="29139.86"/>
  </r>
  <r>
    <s v="FRA-GOV-20141001"/>
    <x v="2"/>
    <x v="0"/>
    <x v="2"/>
    <x v="474"/>
    <n v="0.14000000000000001"/>
    <d v="2014-10-01T00:00:00"/>
    <n v="1"/>
    <x v="7"/>
    <x v="0"/>
    <n v="34620"/>
    <x v="620"/>
    <n v="17309.86"/>
  </r>
  <r>
    <s v="CND-GOV-20141101"/>
    <x v="0"/>
    <x v="0"/>
    <x v="2"/>
    <x v="475"/>
    <n v="0.14000000000000001"/>
    <d v="2014-11-01T00:00:00"/>
    <n v="1"/>
    <x v="9"/>
    <x v="0"/>
    <n v="14000"/>
    <x v="621"/>
    <n v="6999.8600000000006"/>
  </r>
  <r>
    <s v="CND-CPR-20131101"/>
    <x v="0"/>
    <x v="2"/>
    <x v="2"/>
    <x v="476"/>
    <n v="0.14000000000000001"/>
    <d v="2013-11-01T00:00:00"/>
    <n v="1"/>
    <x v="9"/>
    <x v="1"/>
    <n v="44440"/>
    <x v="622"/>
    <n v="22219.86"/>
  </r>
  <r>
    <s v="USA-GOV-20141101"/>
    <x v="4"/>
    <x v="0"/>
    <x v="2"/>
    <x v="477"/>
    <n v="0.14000000000000001"/>
    <d v="2014-11-01T00:00:00"/>
    <n v="1"/>
    <x v="9"/>
    <x v="0"/>
    <n v="23540"/>
    <x v="623"/>
    <n v="11769.86"/>
  </r>
  <r>
    <s v="FRA-GOV-20131101"/>
    <x v="2"/>
    <x v="0"/>
    <x v="2"/>
    <x v="478"/>
    <n v="0.14000000000000001"/>
    <d v="2013-11-01T00:00:00"/>
    <n v="1"/>
    <x v="9"/>
    <x v="1"/>
    <n v="38440"/>
    <x v="624"/>
    <n v="19219.86"/>
  </r>
  <r>
    <s v="MXC-ENT-20140201"/>
    <x v="3"/>
    <x v="3"/>
    <x v="3"/>
    <x v="479"/>
    <n v="0.14000000000000001"/>
    <d v="2014-02-01T00:00:00"/>
    <n v="1"/>
    <x v="8"/>
    <x v="0"/>
    <n v="283500"/>
    <x v="625"/>
    <n v="94499.859999999986"/>
  </r>
  <r>
    <s v="USA-GOV-20140401"/>
    <x v="4"/>
    <x v="0"/>
    <x v="3"/>
    <x v="480"/>
    <n v="0.13999999999999999"/>
    <d v="2014-04-01T00:00:00"/>
    <n v="1"/>
    <x v="10"/>
    <x v="0"/>
    <n v="109080"/>
    <x v="626"/>
    <n v="36359.86"/>
  </r>
  <r>
    <s v="USA-SMB-20140701"/>
    <x v="4"/>
    <x v="4"/>
    <x v="3"/>
    <x v="283"/>
    <n v="0.14000000000000001"/>
    <d v="2014-07-01T00:00:00"/>
    <n v="1"/>
    <x v="4"/>
    <x v="0"/>
    <n v="442800"/>
    <x v="627"/>
    <n v="147599.85999999999"/>
  </r>
  <r>
    <s v="CND-SMB-20131001"/>
    <x v="0"/>
    <x v="4"/>
    <x v="3"/>
    <x v="481"/>
    <n v="0.14000000000000001"/>
    <d v="2013-10-01T00:00:00"/>
    <n v="1"/>
    <x v="7"/>
    <x v="1"/>
    <n v="48420"/>
    <x v="628"/>
    <n v="16139.86"/>
  </r>
  <r>
    <s v="GER-SMB-20131101"/>
    <x v="1"/>
    <x v="4"/>
    <x v="3"/>
    <x v="482"/>
    <n v="0.14000000000000001"/>
    <d v="2013-11-01T00:00:00"/>
    <n v="1"/>
    <x v="9"/>
    <x v="1"/>
    <n v="456480"/>
    <x v="629"/>
    <n v="152159.85999999999"/>
  </r>
  <r>
    <s v="MXC-GOV-20140301"/>
    <x v="3"/>
    <x v="0"/>
    <x v="4"/>
    <x v="483"/>
    <n v="0.14000000000000001"/>
    <d v="2014-03-01T00:00:00"/>
    <n v="1"/>
    <x v="3"/>
    <x v="0"/>
    <n v="870900"/>
    <x v="630"/>
    <n v="145149.85999999999"/>
  </r>
  <r>
    <s v="USA-SMB-20140801"/>
    <x v="4"/>
    <x v="4"/>
    <x v="4"/>
    <x v="484"/>
    <n v="0.14000000000000001"/>
    <d v="2014-08-01T00:00:00"/>
    <n v="1"/>
    <x v="5"/>
    <x v="0"/>
    <n v="762300"/>
    <x v="631"/>
    <n v="127049.85999999999"/>
  </r>
  <r>
    <s v="CND-SMB-20131001"/>
    <x v="0"/>
    <x v="4"/>
    <x v="4"/>
    <x v="481"/>
    <n v="0.14000000000000001"/>
    <d v="2013-10-01T00:00:00"/>
    <n v="1"/>
    <x v="7"/>
    <x v="1"/>
    <n v="80700"/>
    <x v="632"/>
    <n v="13449.86"/>
  </r>
  <r>
    <s v="CND-SMB-20141001"/>
    <x v="0"/>
    <x v="4"/>
    <x v="4"/>
    <x v="216"/>
    <n v="0.14000000000000001"/>
    <d v="2014-10-01T00:00:00"/>
    <n v="1"/>
    <x v="7"/>
    <x v="0"/>
    <n v="448800"/>
    <x v="633"/>
    <n v="74799.859999999986"/>
  </r>
  <r>
    <s v="USA-SMB-20141001"/>
    <x v="4"/>
    <x v="4"/>
    <x v="4"/>
    <x v="465"/>
    <n v="0.14000000000000001"/>
    <d v="2014-10-01T00:00:00"/>
    <n v="1"/>
    <x v="7"/>
    <x v="0"/>
    <n v="303000"/>
    <x v="634"/>
    <n v="50499.859999999986"/>
  </r>
  <r>
    <s v="FRA-GOV-20131201"/>
    <x v="2"/>
    <x v="0"/>
    <x v="4"/>
    <x v="485"/>
    <n v="0.14000000000000001"/>
    <d v="2013-12-01T00:00:00"/>
    <n v="1"/>
    <x v="2"/>
    <x v="1"/>
    <n v="384300"/>
    <x v="635"/>
    <n v="64049.859999999986"/>
  </r>
  <r>
    <s v="CND-SMB-20140301"/>
    <x v="0"/>
    <x v="4"/>
    <x v="5"/>
    <x v="3"/>
    <n v="0.14000000000000001"/>
    <d v="2014-03-01T00:00:00"/>
    <n v="1"/>
    <x v="3"/>
    <x v="0"/>
    <n v="310800"/>
    <x v="636"/>
    <n v="133199.85999999999"/>
  </r>
  <r>
    <s v="USA-ENT-20140501"/>
    <x v="4"/>
    <x v="3"/>
    <x v="5"/>
    <x v="126"/>
    <n v="0.14000000000000001"/>
    <d v="2014-05-01T00:00:00"/>
    <n v="1"/>
    <x v="11"/>
    <x v="0"/>
    <n v="995400"/>
    <x v="637"/>
    <n v="426599.86"/>
  </r>
  <r>
    <s v="FRA-CPR-20140801"/>
    <x v="2"/>
    <x v="2"/>
    <x v="5"/>
    <x v="486"/>
    <n v="0.14000000000000001"/>
    <d v="2014-08-01T00:00:00"/>
    <n v="1"/>
    <x v="5"/>
    <x v="0"/>
    <n v="866250"/>
    <x v="638"/>
    <n v="371249.86"/>
  </r>
  <r>
    <s v="CND-MDM-20131001"/>
    <x v="0"/>
    <x v="1"/>
    <x v="5"/>
    <x v="228"/>
    <n v="0.14000000000000001"/>
    <d v="2013-10-01T00:00:00"/>
    <n v="1"/>
    <x v="7"/>
    <x v="1"/>
    <n v="610050"/>
    <x v="639"/>
    <n v="261449.86"/>
  </r>
  <r>
    <s v="USA-CPR-20141001"/>
    <x v="4"/>
    <x v="2"/>
    <x v="5"/>
    <x v="473"/>
    <n v="0.14000000000000001"/>
    <d v="2014-10-01T00:00:00"/>
    <n v="1"/>
    <x v="7"/>
    <x v="0"/>
    <n v="1019900"/>
    <x v="640"/>
    <n v="437099.86"/>
  </r>
  <r>
    <s v="FRA-GOV-20141001"/>
    <x v="2"/>
    <x v="0"/>
    <x v="5"/>
    <x v="474"/>
    <n v="0.14000000000000001"/>
    <d v="2014-10-01T00:00:00"/>
    <n v="1"/>
    <x v="7"/>
    <x v="0"/>
    <n v="605850"/>
    <x v="641"/>
    <n v="259649.86"/>
  </r>
  <r>
    <s v="MXC-GOV-20131001"/>
    <x v="3"/>
    <x v="0"/>
    <x v="5"/>
    <x v="471"/>
    <n v="0.14000000000000001"/>
    <d v="2013-10-01T00:00:00"/>
    <n v="1"/>
    <x v="7"/>
    <x v="1"/>
    <n v="604450"/>
    <x v="642"/>
    <n v="259049.86"/>
  </r>
  <r>
    <s v="MXC-MDM-20131101"/>
    <x v="3"/>
    <x v="1"/>
    <x v="5"/>
    <x v="362"/>
    <n v="0.14000000000000001"/>
    <d v="2013-11-01T00:00:00"/>
    <n v="1"/>
    <x v="9"/>
    <x v="1"/>
    <n v="654500"/>
    <x v="643"/>
    <n v="280499.86"/>
  </r>
  <r>
    <s v="FRA-ENT-20140801"/>
    <x v="2"/>
    <x v="3"/>
    <x v="0"/>
    <x v="487"/>
    <n v="0.15"/>
    <d v="2014-08-01T00:00:00"/>
    <n v="1"/>
    <x v="5"/>
    <x v="0"/>
    <n v="23480"/>
    <x v="644"/>
    <n v="19957.849999999999"/>
  </r>
  <r>
    <s v="GER-ENT-20140801"/>
    <x v="1"/>
    <x v="3"/>
    <x v="0"/>
    <x v="488"/>
    <n v="0.15"/>
    <d v="2014-08-01T00:00:00"/>
    <n v="1"/>
    <x v="5"/>
    <x v="0"/>
    <n v="55340"/>
    <x v="645"/>
    <n v="47038.85"/>
  </r>
  <r>
    <s v="GER-ENT-20141001"/>
    <x v="1"/>
    <x v="3"/>
    <x v="0"/>
    <x v="489"/>
    <n v="0.15"/>
    <d v="2014-10-01T00:00:00"/>
    <n v="1"/>
    <x v="7"/>
    <x v="0"/>
    <n v="21700"/>
    <x v="646"/>
    <n v="18444.849999999999"/>
  </r>
  <r>
    <s v="MXC-SMB-20141001"/>
    <x v="3"/>
    <x v="4"/>
    <x v="1"/>
    <x v="490"/>
    <n v="0.15"/>
    <d v="2014-10-01T00:00:00"/>
    <n v="1"/>
    <x v="7"/>
    <x v="0"/>
    <n v="8190"/>
    <x v="647"/>
    <n v="5459.85"/>
  </r>
  <r>
    <s v="GER-GOV-20140301"/>
    <x v="1"/>
    <x v="0"/>
    <x v="2"/>
    <x v="491"/>
    <n v="0.15"/>
    <d v="2014-03-01T00:00:00"/>
    <n v="1"/>
    <x v="3"/>
    <x v="0"/>
    <n v="23160"/>
    <x v="648"/>
    <n v="11579.849999999999"/>
  </r>
  <r>
    <s v="CND-MDM-20140401"/>
    <x v="0"/>
    <x v="1"/>
    <x v="2"/>
    <x v="492"/>
    <n v="0.15"/>
    <d v="2014-04-01T00:00:00"/>
    <n v="1"/>
    <x v="10"/>
    <x v="0"/>
    <n v="32280"/>
    <x v="649"/>
    <n v="16139.849999999999"/>
  </r>
  <r>
    <s v="MXC-GOV-20140401"/>
    <x v="3"/>
    <x v="0"/>
    <x v="2"/>
    <x v="493"/>
    <n v="0.15"/>
    <d v="2014-04-01T00:00:00"/>
    <n v="1"/>
    <x v="10"/>
    <x v="0"/>
    <n v="50700"/>
    <x v="650"/>
    <n v="25349.85"/>
  </r>
  <r>
    <s v="MXC-GOV-20140501"/>
    <x v="3"/>
    <x v="0"/>
    <x v="2"/>
    <x v="136"/>
    <n v="0.15"/>
    <d v="2014-05-01T00:00:00"/>
    <n v="1"/>
    <x v="11"/>
    <x v="0"/>
    <n v="57020"/>
    <x v="651"/>
    <n v="28509.85"/>
  </r>
  <r>
    <s v="CND-MDM-20140801"/>
    <x v="0"/>
    <x v="1"/>
    <x v="2"/>
    <x v="494"/>
    <n v="0.15"/>
    <d v="2014-08-01T00:00:00"/>
    <n v="1"/>
    <x v="5"/>
    <x v="0"/>
    <n v="51180"/>
    <x v="652"/>
    <n v="25589.85"/>
  </r>
  <r>
    <s v="USA-GOV-20131001"/>
    <x v="4"/>
    <x v="0"/>
    <x v="2"/>
    <x v="495"/>
    <n v="0.15"/>
    <d v="2013-10-01T00:00:00"/>
    <n v="1"/>
    <x v="7"/>
    <x v="1"/>
    <n v="5340"/>
    <x v="653"/>
    <n v="2669.8500000000004"/>
  </r>
  <r>
    <s v="GER-ENT-20141001"/>
    <x v="1"/>
    <x v="3"/>
    <x v="2"/>
    <x v="489"/>
    <n v="0.15"/>
    <d v="2014-10-01T00:00:00"/>
    <n v="1"/>
    <x v="7"/>
    <x v="0"/>
    <n v="21700"/>
    <x v="646"/>
    <n v="10849.849999999999"/>
  </r>
  <r>
    <s v="GER-MDM-20141001"/>
    <x v="1"/>
    <x v="1"/>
    <x v="2"/>
    <x v="496"/>
    <n v="0.15"/>
    <d v="2014-10-01T00:00:00"/>
    <n v="1"/>
    <x v="7"/>
    <x v="0"/>
    <n v="23500"/>
    <x v="654"/>
    <n v="11749.849999999999"/>
  </r>
  <r>
    <s v="USA-GOV-20131101"/>
    <x v="4"/>
    <x v="0"/>
    <x v="2"/>
    <x v="497"/>
    <n v="0.15"/>
    <d v="2013-11-01T00:00:00"/>
    <n v="1"/>
    <x v="9"/>
    <x v="1"/>
    <n v="40140"/>
    <x v="655"/>
    <n v="20069.849999999999"/>
  </r>
  <r>
    <s v="MXC-GOV-20131101"/>
    <x v="3"/>
    <x v="0"/>
    <x v="2"/>
    <x v="35"/>
    <n v="0.15"/>
    <d v="2013-11-01T00:00:00"/>
    <n v="1"/>
    <x v="9"/>
    <x v="1"/>
    <n v="43020"/>
    <x v="656"/>
    <n v="21509.85"/>
  </r>
  <r>
    <s v="USA-CPR-20141201"/>
    <x v="4"/>
    <x v="2"/>
    <x v="2"/>
    <x v="498"/>
    <n v="0.15"/>
    <d v="2014-12-01T00:00:00"/>
    <n v="1"/>
    <x v="2"/>
    <x v="0"/>
    <n v="18280"/>
    <x v="657"/>
    <n v="9139.8499999999985"/>
  </r>
  <r>
    <s v="FRA-GOV-20141201"/>
    <x v="2"/>
    <x v="0"/>
    <x v="2"/>
    <x v="457"/>
    <n v="0.15"/>
    <d v="2014-12-01T00:00:00"/>
    <n v="1"/>
    <x v="2"/>
    <x v="0"/>
    <n v="5860"/>
    <x v="658"/>
    <n v="2929.8500000000004"/>
  </r>
  <r>
    <s v="MXC-CPR-20140301"/>
    <x v="3"/>
    <x v="2"/>
    <x v="3"/>
    <x v="499"/>
    <n v="0.15"/>
    <d v="2014-03-01T00:00:00"/>
    <n v="1"/>
    <x v="3"/>
    <x v="0"/>
    <n v="90000"/>
    <x v="659"/>
    <n v="29999.850000000006"/>
  </r>
  <r>
    <s v="FRA-MDM-20140501"/>
    <x v="2"/>
    <x v="1"/>
    <x v="3"/>
    <x v="500"/>
    <n v="0.15"/>
    <d v="2014-05-01T00:00:00"/>
    <n v="1"/>
    <x v="11"/>
    <x v="0"/>
    <n v="508680"/>
    <x v="660"/>
    <n v="169559.84999999998"/>
  </r>
  <r>
    <s v="FRA-ENT-20140901"/>
    <x v="2"/>
    <x v="3"/>
    <x v="3"/>
    <x v="61"/>
    <n v="0.15"/>
    <d v="2014-09-01T00:00:00"/>
    <n v="1"/>
    <x v="6"/>
    <x v="0"/>
    <n v="119340"/>
    <x v="661"/>
    <n v="39779.850000000006"/>
  </r>
  <r>
    <s v="USA-SMB-20131101"/>
    <x v="4"/>
    <x v="4"/>
    <x v="3"/>
    <x v="367"/>
    <n v="0.15"/>
    <d v="2013-11-01T00:00:00"/>
    <n v="1"/>
    <x v="9"/>
    <x v="1"/>
    <n v="463320"/>
    <x v="662"/>
    <n v="154439.84999999998"/>
  </r>
  <r>
    <s v="USA-ENT-20131201"/>
    <x v="4"/>
    <x v="3"/>
    <x v="3"/>
    <x v="501"/>
    <n v="0.15"/>
    <d v="2013-12-01T00:00:00"/>
    <n v="1"/>
    <x v="2"/>
    <x v="1"/>
    <n v="438840"/>
    <x v="663"/>
    <n v="146279.84999999998"/>
  </r>
  <r>
    <s v="USA-CPR-20141201"/>
    <x v="4"/>
    <x v="2"/>
    <x v="3"/>
    <x v="498"/>
    <n v="0.15"/>
    <d v="2014-12-01T00:00:00"/>
    <n v="1"/>
    <x v="2"/>
    <x v="0"/>
    <n v="164520"/>
    <x v="664"/>
    <n v="54839.850000000006"/>
  </r>
  <r>
    <s v="CND-GOV-20140701"/>
    <x v="0"/>
    <x v="0"/>
    <x v="4"/>
    <x v="502"/>
    <n v="0.15008670520231213"/>
    <d v="2014-07-01T00:00:00"/>
    <n v="1"/>
    <x v="4"/>
    <x v="0"/>
    <n v="259500"/>
    <x v="665"/>
    <n v="43249.849913294805"/>
  </r>
  <r>
    <s v="GER-MDM-20140701"/>
    <x v="1"/>
    <x v="1"/>
    <x v="4"/>
    <x v="503"/>
    <n v="0.15"/>
    <d v="2014-07-01T00:00:00"/>
    <n v="1"/>
    <x v="4"/>
    <x v="0"/>
    <n v="147600"/>
    <x v="666"/>
    <n v="24599.850000000006"/>
  </r>
  <r>
    <s v="USA-GOV-20131001"/>
    <x v="4"/>
    <x v="0"/>
    <x v="4"/>
    <x v="495"/>
    <n v="0.15"/>
    <d v="2013-10-01T00:00:00"/>
    <n v="1"/>
    <x v="7"/>
    <x v="1"/>
    <n v="80100"/>
    <x v="667"/>
    <n v="13349.850000000006"/>
  </r>
  <r>
    <s v="GER-MDM-20141001"/>
    <x v="1"/>
    <x v="1"/>
    <x v="4"/>
    <x v="496"/>
    <n v="0.15"/>
    <d v="2014-10-01T00:00:00"/>
    <n v="1"/>
    <x v="7"/>
    <x v="0"/>
    <n v="352500"/>
    <x v="668"/>
    <n v="58749.849999999977"/>
  </r>
  <r>
    <s v="CND-ENT-20131101"/>
    <x v="0"/>
    <x v="3"/>
    <x v="4"/>
    <x v="504"/>
    <n v="0.15"/>
    <d v="2013-11-01T00:00:00"/>
    <n v="1"/>
    <x v="9"/>
    <x v="1"/>
    <n v="886200"/>
    <x v="669"/>
    <n v="147699.84999999998"/>
  </r>
  <r>
    <s v="GER-ENT-20141101"/>
    <x v="1"/>
    <x v="3"/>
    <x v="4"/>
    <x v="205"/>
    <n v="0.15"/>
    <d v="2014-11-01T00:00:00"/>
    <n v="1"/>
    <x v="9"/>
    <x v="0"/>
    <n v="165600"/>
    <x v="670"/>
    <n v="27599.850000000006"/>
  </r>
  <r>
    <s v="FRA-GOV-20141201"/>
    <x v="2"/>
    <x v="0"/>
    <x v="4"/>
    <x v="457"/>
    <n v="0.15"/>
    <d v="2014-12-01T00:00:00"/>
    <n v="1"/>
    <x v="2"/>
    <x v="0"/>
    <n v="87900"/>
    <x v="671"/>
    <n v="14649.850000000006"/>
  </r>
  <r>
    <s v="FRA-SMB-20140301"/>
    <x v="2"/>
    <x v="4"/>
    <x v="5"/>
    <x v="486"/>
    <n v="0.15"/>
    <d v="2014-03-01T00:00:00"/>
    <n v="1"/>
    <x v="3"/>
    <x v="0"/>
    <n v="866250"/>
    <x v="672"/>
    <n v="371249.85"/>
  </r>
  <r>
    <s v="MXC-SMB-20141001"/>
    <x v="3"/>
    <x v="4"/>
    <x v="5"/>
    <x v="490"/>
    <n v="0.15"/>
    <d v="2014-10-01T00:00:00"/>
    <n v="1"/>
    <x v="7"/>
    <x v="0"/>
    <n v="191100"/>
    <x v="673"/>
    <n v="81899.850000000006"/>
  </r>
  <r>
    <s v="MXC-GOV-20140201"/>
    <x v="3"/>
    <x v="0"/>
    <x v="1"/>
    <x v="505"/>
    <n v="0.15000000000000002"/>
    <d v="2014-02-01T00:00:00"/>
    <n v="1"/>
    <x v="8"/>
    <x v="0"/>
    <n v="20520"/>
    <x v="674"/>
    <n v="13679.849999999999"/>
  </r>
  <r>
    <s v="CND-GOV-20140401"/>
    <x v="0"/>
    <x v="0"/>
    <x v="2"/>
    <x v="506"/>
    <n v="0.15"/>
    <d v="2014-04-01T00:00:00"/>
    <n v="1"/>
    <x v="10"/>
    <x v="0"/>
    <n v="14460"/>
    <x v="675"/>
    <n v="7229.85"/>
  </r>
  <r>
    <s v="USA-CPR-20140501"/>
    <x v="4"/>
    <x v="2"/>
    <x v="4"/>
    <x v="507"/>
    <n v="0.15000000000000002"/>
    <d v="2014-05-01T00:00:00"/>
    <n v="1"/>
    <x v="11"/>
    <x v="0"/>
    <n v="541800"/>
    <x v="676"/>
    <n v="90299.8499999999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4D146-1660-49D6-B43D-3A5D04C9F252}" name="qty-buy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1:E37" firstHeaderRow="1" firstDataRow="1" firstDataCol="1"/>
  <pivotFields count="13">
    <pivotField showAll="0"/>
    <pivotField showAll="0">
      <items count="6">
        <item x="0"/>
        <item x="2"/>
        <item x="1"/>
        <item x="3"/>
        <item x="4"/>
        <item t="default"/>
      </items>
    </pivotField>
    <pivotField axis="axisRow" showAll="0">
      <items count="6">
        <item x="2"/>
        <item x="3"/>
        <item x="0"/>
        <item x="1"/>
        <item x="4"/>
        <item t="default"/>
      </items>
    </pivotField>
    <pivotField showAll="0">
      <items count="7">
        <item x="5"/>
        <item x="0"/>
        <item x="1"/>
        <item x="2"/>
        <item x="3"/>
        <item x="4"/>
        <item t="default"/>
      </items>
    </pivotField>
    <pivotField dataField="1"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numFmtId="168" showAll="0"/>
  </pivotFields>
  <rowFields count="1">
    <field x="2"/>
  </rowFields>
  <rowItems count="6">
    <i>
      <x/>
    </i>
    <i>
      <x v="1"/>
    </i>
    <i>
      <x v="2"/>
    </i>
    <i>
      <x v="3"/>
    </i>
    <i>
      <x v="4"/>
    </i>
    <i t="grand">
      <x/>
    </i>
  </rowItems>
  <colItems count="1">
    <i/>
  </colItems>
  <dataFields count="1">
    <dataField name="Sum of Qty Sold" fld="4" baseField="0" baseItem="0"/>
  </dataFields>
  <chartFormats count="12">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2" count="1" selected="0">
            <x v="0"/>
          </reference>
        </references>
      </pivotArea>
    </chartFormat>
    <chartFormat chart="10" format="21">
      <pivotArea type="data" outline="0" fieldPosition="0">
        <references count="2">
          <reference field="4294967294" count="1" selected="0">
            <x v="0"/>
          </reference>
          <reference field="2" count="1" selected="0">
            <x v="1"/>
          </reference>
        </references>
      </pivotArea>
    </chartFormat>
    <chartFormat chart="10" format="22">
      <pivotArea type="data" outline="0" fieldPosition="0">
        <references count="2">
          <reference field="4294967294" count="1" selected="0">
            <x v="0"/>
          </reference>
          <reference field="2" count="1" selected="0">
            <x v="2"/>
          </reference>
        </references>
      </pivotArea>
    </chartFormat>
    <chartFormat chart="10" format="23">
      <pivotArea type="data" outline="0" fieldPosition="0">
        <references count="2">
          <reference field="4294967294" count="1" selected="0">
            <x v="0"/>
          </reference>
          <reference field="2" count="1" selected="0">
            <x v="3"/>
          </reference>
        </references>
      </pivotArea>
    </chartFormat>
    <chartFormat chart="10"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DCC6F5-1D35-41C1-AA0C-DC736ECD2378}" name="kpiqtysol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dataField="1"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numFmtId="168" showAll="0"/>
  </pivotFields>
  <rowItems count="1">
    <i/>
  </rowItems>
  <colItems count="1">
    <i/>
  </colItems>
  <dataFields count="1">
    <dataField name="Sum of Qty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882960-5BBA-4F77-81E3-BBCE9385A62B}" name="grossprofit-buyersegme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1:B37" firstHeaderRow="1" firstDataRow="1" firstDataCol="1"/>
  <pivotFields count="13">
    <pivotField showAll="0"/>
    <pivotField showAll="0">
      <items count="6">
        <item x="0"/>
        <item x="2"/>
        <item x="1"/>
        <item x="3"/>
        <item x="4"/>
        <item t="default"/>
      </items>
    </pivotField>
    <pivotField axis="axisRow"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Fields count="1">
    <field x="2"/>
  </rowFields>
  <rowItems count="6">
    <i>
      <x/>
    </i>
    <i>
      <x v="1"/>
    </i>
    <i>
      <x v="2"/>
    </i>
    <i>
      <x v="3"/>
    </i>
    <i>
      <x v="4"/>
    </i>
    <i t="grand">
      <x/>
    </i>
  </rowItems>
  <colItems count="1">
    <i/>
  </colItems>
  <dataFields count="1">
    <dataField name="Sum of Gross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FDFED-8E51-42FC-B5F5-DFA044D3C6B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4:K27" firstHeaderRow="0" firstDataRow="1" firstDataCol="1"/>
  <pivotFields count="8">
    <pivotField axis="axisRow" showAll="0">
      <items count="4">
        <item x="0"/>
        <item x="1"/>
        <item h="1" x="2"/>
        <item t="default"/>
      </items>
    </pivotField>
    <pivotField dataField="1" showAll="0"/>
    <pivotField dataField="1" showAll="0"/>
    <pivotField dataField="1" showAll="0"/>
    <pivotField showAll="0"/>
    <pivotField showAll="0"/>
    <pivotField numFmtId="1" showAll="0"/>
    <pivotField showAll="0"/>
  </pivotFields>
  <rowFields count="1">
    <field x="0"/>
  </rowFields>
  <rowItems count="3">
    <i>
      <x/>
    </i>
    <i>
      <x v="1"/>
    </i>
    <i t="grand">
      <x/>
    </i>
  </rowItems>
  <colFields count="1">
    <field x="-2"/>
  </colFields>
  <colItems count="3">
    <i>
      <x/>
    </i>
    <i i="1">
      <x v="1"/>
    </i>
    <i i="2">
      <x v="2"/>
    </i>
  </colItems>
  <dataFields count="3">
    <dataField name="Sum of G&amp;A Cost" fld="1" baseField="0" baseItem="0"/>
    <dataField name="Sum of Handling Cost" fld="2" baseField="0" baseItem="0"/>
    <dataField name="Sum of Tax" fld="3" baseField="0" baseItem="0"/>
  </dataFields>
  <formats count="1">
    <format dxfId="4">
      <pivotArea collapsedLevelsAreSubtotals="1" fieldPosition="0">
        <references count="2">
          <reference field="4294967294" count="1" selected="0">
            <x v="0"/>
          </reference>
          <reference field="0" count="1">
            <x v="0"/>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AC009B-499A-4DA6-80A8-7FCF42667C25}" name="kpi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Items count="1">
    <i/>
  </rowItems>
  <colItems count="1">
    <i/>
  </colItems>
  <dataFields count="1">
    <dataField name="Sum of Gross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F6EFCC-CD1F-4503-B9CD-A957DE8452C0}" name="revenue_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7:E10"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axis="axisRow" showAll="0">
      <items count="3">
        <item x="1"/>
        <item x="0"/>
        <item t="default"/>
      </items>
    </pivotField>
    <pivotField numFmtId="168" showAll="0"/>
    <pivotField dataField="1" numFmtId="168" showAll="0"/>
    <pivotField numFmtId="168" showAll="0"/>
  </pivotFields>
  <rowFields count="1">
    <field x="9"/>
  </rowFields>
  <rowItems count="3">
    <i>
      <x/>
    </i>
    <i>
      <x v="1"/>
    </i>
    <i t="grand">
      <x/>
    </i>
  </rowItems>
  <colItems count="1">
    <i/>
  </colItems>
  <dataFields count="1">
    <dataField name="Sum of Revenue" fld="11" baseField="0" baseItem="0" numFmtId="168"/>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A36414-D364-4AA4-8741-3E193CA8F7B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8:I51"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axis="axisRow" showAll="0">
      <items count="3">
        <item x="1"/>
        <item x="0"/>
        <item t="default"/>
      </items>
    </pivotField>
    <pivotField numFmtId="168" showAll="0"/>
    <pivotField numFmtId="168" showAll="0"/>
    <pivotField dataField="1" numFmtId="168" showAll="0"/>
  </pivotFields>
  <rowFields count="1">
    <field x="9"/>
  </rowFields>
  <rowItems count="3">
    <i>
      <x/>
    </i>
    <i>
      <x v="1"/>
    </i>
    <i t="grand">
      <x/>
    </i>
  </rowItems>
  <colItems count="1">
    <i/>
  </colItems>
  <dataFields count="1">
    <dataField name="Sum of Gross Profit" fld="12" baseField="0" baseItem="0" numFmtId="168"/>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DD58F2-EF0E-4222-BA66-6FC8A104FCB0}" name="profit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9:K22" firstHeaderRow="0" firstDataRow="1" firstDataCol="1"/>
  <pivotFields count="8">
    <pivotField axis="axisRow" showAll="0">
      <items count="4">
        <item x="0"/>
        <item x="1"/>
        <item h="1" x="2"/>
        <item t="default"/>
      </items>
    </pivotField>
    <pivotField showAll="0"/>
    <pivotField showAll="0"/>
    <pivotField showAll="0"/>
    <pivotField dataField="1" showAll="0"/>
    <pivotField dataField="1" showAll="0"/>
    <pivotField dataField="1" numFmtId="1" showAll="0"/>
    <pivotField showAll="0"/>
  </pivotFields>
  <rowFields count="1">
    <field x="0"/>
  </rowFields>
  <rowItems count="3">
    <i>
      <x/>
    </i>
    <i>
      <x v="1"/>
    </i>
    <i t="grand">
      <x/>
    </i>
  </rowItems>
  <colFields count="1">
    <field x="-2"/>
  </colFields>
  <colItems count="3">
    <i>
      <x/>
    </i>
    <i i="1">
      <x v="1"/>
    </i>
    <i i="2">
      <x v="2"/>
    </i>
  </colItems>
  <dataFields count="3">
    <dataField name="Sum of Gross Profit" fld="4" baseField="0" baseItem="0"/>
    <dataField name="Sum of Operating Profit" fld="5" baseField="0" baseItem="0"/>
    <dataField name="Sum of Net Profit" fld="6" baseField="0" baseItem="0" numFmtId="1"/>
  </dataFields>
  <formats count="1">
    <format dxfId="5">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DD531E-A312-46EA-AAAD-04C5DF374FF4}" name="kpior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3">
    <pivotField dataField="1"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numFmtId="168" showAll="0"/>
  </pivotFields>
  <rowItems count="1">
    <i/>
  </rowItems>
  <colItems count="1">
    <i/>
  </colItems>
  <dataFields count="1">
    <dataField name="Count of Order 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92E829-DFCD-45C0-ABDA-15773DBAA594}" name="kpi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Items count="1">
    <i/>
  </rowItems>
  <colItems count="1">
    <i/>
  </colItems>
  <dataFields count="1">
    <dataField name="Sum of Revenue"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D256A0-6B45-4F09-93BA-C991D8B69E9D}" name="revenue_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48:F61" firstHeaderRow="0"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items count="678">
        <item x="613"/>
        <item x="96"/>
        <item x="186"/>
        <item x="595"/>
        <item x="449"/>
        <item x="393"/>
        <item x="398"/>
        <item x="347"/>
        <item x="14"/>
        <item x="617"/>
        <item x="268"/>
        <item x="653"/>
        <item x="174"/>
        <item x="597"/>
        <item x="594"/>
        <item x="614"/>
        <item x="16"/>
        <item x="658"/>
        <item x="61"/>
        <item x="575"/>
        <item x="430"/>
        <item x="345"/>
        <item x="390"/>
        <item x="20"/>
        <item x="534"/>
        <item x="516"/>
        <item x="439"/>
        <item x="144"/>
        <item x="647"/>
        <item x="559"/>
        <item x="316"/>
        <item x="562"/>
        <item x="15"/>
        <item x="354"/>
        <item x="350"/>
        <item x="64"/>
        <item x="72"/>
        <item x="521"/>
        <item x="101"/>
        <item x="427"/>
        <item x="353"/>
        <item x="357"/>
        <item x="224"/>
        <item x="22"/>
        <item x="265"/>
        <item x="220"/>
        <item x="571"/>
        <item x="491"/>
        <item x="447"/>
        <item x="232"/>
        <item x="107"/>
        <item x="424"/>
        <item x="189"/>
        <item x="363"/>
        <item x="139"/>
        <item x="6"/>
        <item x="621"/>
        <item x="237"/>
        <item x="12"/>
        <item x="675"/>
        <item x="301"/>
        <item x="275"/>
        <item x="75"/>
        <item x="270"/>
        <item x="560"/>
        <item x="94"/>
        <item x="78"/>
        <item x="63"/>
        <item x="76"/>
        <item x="23"/>
        <item x="486"/>
        <item x="181"/>
        <item x="604"/>
        <item x="566"/>
        <item x="108"/>
        <item x="425"/>
        <item x="226"/>
        <item x="164"/>
        <item x="179"/>
        <item x="99"/>
        <item x="236"/>
        <item x="204"/>
        <item x="494"/>
        <item x="21"/>
        <item x="517"/>
        <item x="269"/>
        <item x="3"/>
        <item x="526"/>
        <item x="612"/>
        <item x="528"/>
        <item x="141"/>
        <item x="27"/>
        <item x="657"/>
        <item x="104"/>
        <item x="557"/>
        <item x="564"/>
        <item x="346"/>
        <item x="356"/>
        <item x="146"/>
        <item x="428"/>
        <item x="561"/>
        <item x="17"/>
        <item x="217"/>
        <item x="19"/>
        <item x="607"/>
        <item x="576"/>
        <item x="218"/>
        <item x="605"/>
        <item x="674"/>
        <item x="54"/>
        <item x="306"/>
        <item x="69"/>
        <item x="429"/>
        <item x="222"/>
        <item x="272"/>
        <item x="114"/>
        <item x="188"/>
        <item x="115"/>
        <item x="646"/>
        <item x="389"/>
        <item x="360"/>
        <item x="271"/>
        <item x="358"/>
        <item x="215"/>
        <item x="263"/>
        <item x="495"/>
        <item x="326"/>
        <item x="191"/>
        <item x="106"/>
        <item x="25"/>
        <item x="296"/>
        <item x="648"/>
        <item x="9"/>
        <item x="355"/>
        <item x="644"/>
        <item x="100"/>
        <item x="654"/>
        <item x="623"/>
        <item x="533"/>
        <item x="477"/>
        <item x="396"/>
        <item x="58"/>
        <item x="402"/>
        <item x="234"/>
        <item x="535"/>
        <item x="102"/>
        <item x="574"/>
        <item x="392"/>
        <item x="359"/>
        <item x="147"/>
        <item x="525"/>
        <item x="155"/>
        <item x="95"/>
        <item x="615"/>
        <item x="227"/>
        <item x="293"/>
        <item x="1"/>
        <item x="403"/>
        <item x="522"/>
        <item x="145"/>
        <item x="444"/>
        <item x="531"/>
        <item x="351"/>
        <item x="502"/>
        <item x="361"/>
        <item x="152"/>
        <item x="205"/>
        <item x="70"/>
        <item x="235"/>
        <item x="395"/>
        <item x="600"/>
        <item x="176"/>
        <item x="65"/>
        <item x="327"/>
        <item x="182"/>
        <item x="8"/>
        <item x="143"/>
        <item x="565"/>
        <item x="60"/>
        <item x="142"/>
        <item x="175"/>
        <item x="442"/>
        <item x="318"/>
        <item x="606"/>
        <item x="274"/>
        <item x="608"/>
        <item x="5"/>
        <item x="190"/>
        <item x="73"/>
        <item x="178"/>
        <item x="168"/>
        <item x="551"/>
        <item x="325"/>
        <item x="349"/>
        <item x="445"/>
        <item x="489"/>
        <item x="216"/>
        <item x="573"/>
        <item x="151"/>
        <item x="426"/>
        <item x="570"/>
        <item x="530"/>
        <item x="364"/>
        <item x="230"/>
        <item x="13"/>
        <item x="649"/>
        <item x="493"/>
        <item x="0"/>
        <item x="319"/>
        <item x="67"/>
        <item x="611"/>
        <item x="563"/>
        <item x="321"/>
        <item x="156"/>
        <item x="529"/>
        <item x="616"/>
        <item x="26"/>
        <item x="68"/>
        <item x="105"/>
        <item x="620"/>
        <item x="443"/>
        <item x="394"/>
        <item x="592"/>
        <item x="295"/>
        <item x="440"/>
        <item x="304"/>
        <item x="305"/>
        <item x="225"/>
        <item x="297"/>
        <item x="165"/>
        <item x="315"/>
        <item x="599"/>
        <item x="149"/>
        <item x="404"/>
        <item x="109"/>
        <item x="558"/>
        <item x="238"/>
        <item x="523"/>
        <item x="29"/>
        <item x="77"/>
        <item x="303"/>
        <item x="10"/>
        <item x="57"/>
        <item x="214"/>
        <item x="71"/>
        <item x="320"/>
        <item x="352"/>
        <item x="302"/>
        <item x="7"/>
        <item x="150"/>
        <item x="110"/>
        <item x="624"/>
        <item x="112"/>
        <item x="366"/>
        <item x="485"/>
        <item x="154"/>
        <item x="369"/>
        <item x="140"/>
        <item x="446"/>
        <item x="500"/>
        <item x="550"/>
        <item x="11"/>
        <item x="655"/>
        <item x="153"/>
        <item x="113"/>
        <item x="173"/>
        <item x="267"/>
        <item x="169"/>
        <item x="273"/>
        <item x="524"/>
        <item x="187"/>
        <item x="397"/>
        <item x="323"/>
        <item x="496"/>
        <item x="241"/>
        <item x="329"/>
        <item x="240"/>
        <item x="177"/>
        <item x="97"/>
        <item x="368"/>
        <item x="532"/>
        <item x="656"/>
        <item x="28"/>
        <item x="66"/>
        <item x="519"/>
        <item x="448"/>
        <item x="456"/>
        <item x="2"/>
        <item x="317"/>
        <item x="294"/>
        <item x="406"/>
        <item x="622"/>
        <item x="492"/>
        <item x="596"/>
        <item x="170"/>
        <item x="53"/>
        <item x="266"/>
        <item x="609"/>
        <item x="231"/>
        <item x="206"/>
        <item x="103"/>
        <item x="229"/>
        <item x="499"/>
        <item x="365"/>
        <item x="518"/>
        <item x="400"/>
        <item x="628"/>
        <item x="498"/>
        <item x="598"/>
        <item x="208"/>
        <item x="148"/>
        <item x="488"/>
        <item x="362"/>
        <item x="618"/>
        <item x="4"/>
        <item x="24"/>
        <item x="221"/>
        <item x="18"/>
        <item x="549"/>
        <item x="59"/>
        <item x="478"/>
        <item x="650"/>
        <item x="652"/>
        <item x="399"/>
        <item x="555"/>
        <item x="591"/>
        <item x="138"/>
        <item x="233"/>
        <item x="569"/>
        <item x="567"/>
        <item x="239"/>
        <item x="62"/>
        <item x="520"/>
        <item x="207"/>
        <item x="572"/>
        <item x="490"/>
        <item x="568"/>
        <item x="223"/>
        <item x="111"/>
        <item x="328"/>
        <item x="645"/>
        <item x="219"/>
        <item x="405"/>
        <item x="487"/>
        <item x="610"/>
        <item x="264"/>
        <item x="651"/>
        <item x="172"/>
        <item x="391"/>
        <item x="98"/>
        <item x="79"/>
        <item x="619"/>
        <item x="183"/>
        <item x="324"/>
        <item x="185"/>
        <item x="501"/>
        <item x="228"/>
        <item x="367"/>
        <item x="593"/>
        <item x="505"/>
        <item x="36"/>
        <item x="125"/>
        <item x="81"/>
        <item x="441"/>
        <item x="184"/>
        <item x="479"/>
        <item x="373"/>
        <item x="527"/>
        <item x="322"/>
        <item x="401"/>
        <item x="582"/>
        <item x="262"/>
        <item x="52"/>
        <item x="128"/>
        <item x="667"/>
        <item x="497"/>
        <item x="632"/>
        <item x="601"/>
        <item x="137"/>
        <item x="480"/>
        <item x="180"/>
        <item x="671"/>
        <item x="74"/>
        <item x="659"/>
        <item x="130"/>
        <item x="451"/>
        <item x="545"/>
        <item x="122"/>
        <item x="309"/>
        <item x="242"/>
        <item x="409"/>
        <item x="460"/>
        <item x="196"/>
        <item x="336"/>
        <item x="438"/>
        <item x="370"/>
        <item x="433"/>
        <item x="245"/>
        <item x="580"/>
        <item x="626"/>
        <item x="331"/>
        <item x="93"/>
        <item x="374"/>
        <item x="453"/>
        <item x="55"/>
        <item x="504"/>
        <item x="581"/>
        <item x="661"/>
        <item x="83"/>
        <item x="514"/>
        <item x="450"/>
        <item x="377"/>
        <item x="249"/>
        <item x="463"/>
        <item x="388"/>
        <item x="171"/>
        <item x="452"/>
        <item x="589"/>
        <item x="244"/>
        <item x="119"/>
        <item x="666"/>
        <item x="89"/>
        <item x="459"/>
        <item x="248"/>
        <item x="435"/>
        <item x="538"/>
        <item x="664"/>
        <item x="484"/>
        <item x="670"/>
        <item x="82"/>
        <item x="508"/>
        <item x="256"/>
        <item x="276"/>
        <item x="375"/>
        <item x="537"/>
        <item x="298"/>
        <item x="33"/>
        <item x="584"/>
        <item x="250"/>
        <item x="541"/>
        <item x="121"/>
        <item x="673"/>
        <item x="461"/>
        <item x="259"/>
        <item x="123"/>
        <item x="124"/>
        <item x="468"/>
        <item x="308"/>
        <item x="579"/>
        <item x="51"/>
        <item x="86"/>
        <item x="281"/>
        <item x="387"/>
        <item x="251"/>
        <item x="307"/>
        <item x="411"/>
        <item x="202"/>
        <item x="408"/>
        <item x="87"/>
        <item x="299"/>
        <item x="379"/>
        <item x="335"/>
        <item x="474"/>
        <item x="380"/>
        <item x="385"/>
        <item x="536"/>
        <item x="290"/>
        <item x="334"/>
        <item x="665"/>
        <item x="195"/>
        <item x="419"/>
        <item x="192"/>
        <item x="415"/>
        <item x="40"/>
        <item x="30"/>
        <item x="279"/>
        <item x="280"/>
        <item x="278"/>
        <item x="34"/>
        <item x="116"/>
        <item x="85"/>
        <item x="625"/>
        <item x="247"/>
        <item x="310"/>
        <item x="454"/>
        <item x="338"/>
        <item x="542"/>
        <item x="88"/>
        <item x="476"/>
        <item x="330"/>
        <item x="482"/>
        <item x="634"/>
        <item x="636"/>
        <item x="31"/>
        <item x="506"/>
        <item x="135"/>
        <item x="513"/>
        <item x="286"/>
        <item x="422"/>
        <item x="458"/>
        <item x="300"/>
        <item x="342"/>
        <item x="668"/>
        <item x="431"/>
        <item x="333"/>
        <item x="157"/>
        <item x="436"/>
        <item x="285"/>
        <item x="418"/>
        <item x="544"/>
        <item x="282"/>
        <item x="332"/>
        <item x="200"/>
        <item x="84"/>
        <item x="253"/>
        <item x="410"/>
        <item x="635"/>
        <item x="131"/>
        <item x="120"/>
        <item x="32"/>
        <item x="343"/>
        <item x="194"/>
        <item x="212"/>
        <item x="314"/>
        <item x="56"/>
        <item x="50"/>
        <item x="414"/>
        <item x="213"/>
        <item x="455"/>
        <item x="588"/>
        <item x="252"/>
        <item x="90"/>
        <item x="372"/>
        <item x="260"/>
        <item x="134"/>
        <item x="261"/>
        <item x="209"/>
        <item x="663"/>
        <item x="627"/>
        <item x="421"/>
        <item x="552"/>
        <item x="348"/>
        <item x="633"/>
        <item x="284"/>
        <item x="198"/>
        <item x="629"/>
        <item x="41"/>
        <item x="553"/>
        <item x="662"/>
        <item x="583"/>
        <item x="586"/>
        <item x="160"/>
        <item x="258"/>
        <item x="432"/>
        <item x="481"/>
        <item x="578"/>
        <item x="313"/>
        <item x="585"/>
        <item x="193"/>
        <item x="382"/>
        <item x="457"/>
        <item x="344"/>
        <item x="386"/>
        <item x="602"/>
        <item x="291"/>
        <item x="162"/>
        <item x="277"/>
        <item x="512"/>
        <item x="503"/>
        <item x="35"/>
        <item x="660"/>
        <item x="246"/>
        <item x="243"/>
        <item x="118"/>
        <item x="507"/>
        <item x="311"/>
        <item x="91"/>
        <item x="371"/>
        <item x="384"/>
        <item x="117"/>
        <item x="676"/>
        <item x="43"/>
        <item x="416"/>
        <item x="467"/>
        <item x="161"/>
        <item x="437"/>
        <item x="159"/>
        <item x="340"/>
        <item x="587"/>
        <item x="129"/>
        <item x="163"/>
        <item x="412"/>
        <item x="289"/>
        <item x="211"/>
        <item x="48"/>
        <item x="423"/>
        <item x="37"/>
        <item x="642"/>
        <item x="641"/>
        <item x="639"/>
        <item x="590"/>
        <item x="203"/>
        <item x="539"/>
        <item x="378"/>
        <item x="42"/>
        <item x="465"/>
        <item x="199"/>
        <item x="197"/>
        <item x="39"/>
        <item x="643"/>
        <item x="312"/>
        <item x="47"/>
        <item x="201"/>
        <item x="417"/>
        <item x="136"/>
        <item x="407"/>
        <item x="45"/>
        <item x="464"/>
        <item x="254"/>
        <item x="166"/>
        <item x="288"/>
        <item x="80"/>
        <item x="92"/>
        <item x="376"/>
        <item x="603"/>
        <item x="472"/>
        <item x="543"/>
        <item x="577"/>
        <item x="420"/>
        <item x="475"/>
        <item x="292"/>
        <item x="287"/>
        <item x="167"/>
        <item x="257"/>
        <item x="49"/>
        <item x="515"/>
        <item x="466"/>
        <item x="631"/>
        <item x="556"/>
        <item x="469"/>
        <item x="132"/>
        <item x="413"/>
        <item x="255"/>
        <item x="434"/>
        <item x="210"/>
        <item x="127"/>
        <item x="339"/>
        <item x="462"/>
        <item x="38"/>
        <item x="283"/>
        <item x="158"/>
        <item x="383"/>
        <item x="126"/>
        <item x="672"/>
        <item x="638"/>
        <item x="630"/>
        <item x="509"/>
        <item x="669"/>
        <item x="548"/>
        <item x="473"/>
        <item x="511"/>
        <item x="547"/>
        <item x="44"/>
        <item x="554"/>
        <item x="337"/>
        <item x="637"/>
        <item x="341"/>
        <item x="381"/>
        <item x="640"/>
        <item x="133"/>
        <item x="470"/>
        <item x="510"/>
        <item x="483"/>
        <item x="540"/>
        <item x="546"/>
        <item x="471"/>
        <item x="46"/>
        <item t="default"/>
      </items>
    </pivotField>
    <pivotField dataField="1" numFmtId="168" showAll="0"/>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1" baseField="0" baseItem="0" numFmtId="168"/>
    <dataField name="Sum of Gross Profit" fld="12" baseField="0" baseItem="0" numFmtId="168"/>
  </dataFields>
  <chartFormats count="68">
    <chartFormat chart="0" format="0" series="1">
      <pivotArea type="data" outline="0" fieldPosition="0">
        <references count="1">
          <reference field="4294967294" count="1" selected="0">
            <x v="1"/>
          </reference>
        </references>
      </pivotArea>
    </chartFormat>
    <chartFormat chart="0" format="1">
      <pivotArea type="data" outline="0" fieldPosition="0">
        <references count="2">
          <reference field="4294967294" count="1" selected="0">
            <x v="1"/>
          </reference>
          <reference field="8" count="1" selected="0">
            <x v="10"/>
          </reference>
        </references>
      </pivotArea>
    </chartFormat>
    <chartFormat chart="0" format="2">
      <pivotArea type="data" outline="0" fieldPosition="0">
        <references count="2">
          <reference field="4294967294" count="1" selected="0">
            <x v="1"/>
          </reference>
          <reference field="8" count="1" selected="0">
            <x v="7"/>
          </reference>
        </references>
      </pivotArea>
    </chartFormat>
    <chartFormat chart="0" format="3">
      <pivotArea type="data" outline="0" fieldPosition="0">
        <references count="2">
          <reference field="4294967294" count="1" selected="0">
            <x v="1"/>
          </reference>
          <reference field="8" count="1" selected="0">
            <x v="4"/>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1"/>
          </reference>
        </references>
      </pivotArea>
    </chartFormat>
    <chartFormat chart="0" format="6">
      <pivotArea type="data" outline="0" fieldPosition="0">
        <references count="2">
          <reference field="4294967294" count="1" selected="0">
            <x v="1"/>
          </reference>
          <reference field="8" count="1" selected="0">
            <x v="6"/>
          </reference>
        </references>
      </pivotArea>
    </chartFormat>
    <chartFormat chart="0" format="7">
      <pivotArea type="data" outline="0" fieldPosition="0">
        <references count="2">
          <reference field="4294967294" count="1" selected="0">
            <x v="1"/>
          </reference>
          <reference field="8" count="1" selected="0">
            <x v="8"/>
          </reference>
        </references>
      </pivotArea>
    </chartFormat>
    <chartFormat chart="6" format="16" series="1">
      <pivotArea type="data" outline="0" fieldPosition="0">
        <references count="1">
          <reference field="4294967294" count="1" selected="0">
            <x v="1"/>
          </reference>
        </references>
      </pivotArea>
    </chartFormat>
    <chartFormat chart="6" format="17">
      <pivotArea type="data" outline="0" fieldPosition="0">
        <references count="2">
          <reference field="4294967294" count="1" selected="0">
            <x v="1"/>
          </reference>
          <reference field="8" count="1" selected="0">
            <x v="1"/>
          </reference>
        </references>
      </pivotArea>
    </chartFormat>
    <chartFormat chart="6" format="18">
      <pivotArea type="data" outline="0" fieldPosition="0">
        <references count="2">
          <reference field="4294967294" count="1" selected="0">
            <x v="1"/>
          </reference>
          <reference field="8" count="1" selected="0">
            <x v="2"/>
          </reference>
        </references>
      </pivotArea>
    </chartFormat>
    <chartFormat chart="6" format="19">
      <pivotArea type="data" outline="0" fieldPosition="0">
        <references count="2">
          <reference field="4294967294" count="1" selected="0">
            <x v="1"/>
          </reference>
          <reference field="8" count="1" selected="0">
            <x v="4"/>
          </reference>
        </references>
      </pivotArea>
    </chartFormat>
    <chartFormat chart="6" format="20">
      <pivotArea type="data" outline="0" fieldPosition="0">
        <references count="2">
          <reference field="4294967294" count="1" selected="0">
            <x v="1"/>
          </reference>
          <reference field="8" count="1" selected="0">
            <x v="6"/>
          </reference>
        </references>
      </pivotArea>
    </chartFormat>
    <chartFormat chart="6" format="21">
      <pivotArea type="data" outline="0" fieldPosition="0">
        <references count="2">
          <reference field="4294967294" count="1" selected="0">
            <x v="1"/>
          </reference>
          <reference field="8" count="1" selected="0">
            <x v="7"/>
          </reference>
        </references>
      </pivotArea>
    </chartFormat>
    <chartFormat chart="6" format="22">
      <pivotArea type="data" outline="0" fieldPosition="0">
        <references count="2">
          <reference field="4294967294" count="1" selected="0">
            <x v="1"/>
          </reference>
          <reference field="8" count="1" selected="0">
            <x v="8"/>
          </reference>
        </references>
      </pivotArea>
    </chartFormat>
    <chartFormat chart="6" format="23">
      <pivotArea type="data" outline="0" fieldPosition="0">
        <references count="2">
          <reference field="4294967294" count="1" selected="0">
            <x v="1"/>
          </reference>
          <reference field="8" count="1" selected="0">
            <x v="10"/>
          </reference>
        </references>
      </pivotArea>
    </chartFormat>
    <chartFormat chart="11" format="57" series="1">
      <pivotArea type="data" outline="0" fieldPosition="0">
        <references count="1">
          <reference field="4294967294" count="1" selected="0">
            <x v="0"/>
          </reference>
        </references>
      </pivotArea>
    </chartFormat>
    <chartFormat chart="11" format="58">
      <pivotArea type="data" outline="0" fieldPosition="0">
        <references count="2">
          <reference field="4294967294" count="1" selected="0">
            <x v="0"/>
          </reference>
          <reference field="8" count="1" selected="0">
            <x v="0"/>
          </reference>
        </references>
      </pivotArea>
    </chartFormat>
    <chartFormat chart="11" format="59">
      <pivotArea type="data" outline="0" fieldPosition="0">
        <references count="2">
          <reference field="4294967294" count="1" selected="0">
            <x v="0"/>
          </reference>
          <reference field="8" count="1" selected="0">
            <x v="1"/>
          </reference>
        </references>
      </pivotArea>
    </chartFormat>
    <chartFormat chart="11" format="60">
      <pivotArea type="data" outline="0" fieldPosition="0">
        <references count="2">
          <reference field="4294967294" count="1" selected="0">
            <x v="0"/>
          </reference>
          <reference field="8" count="1" selected="0">
            <x v="2"/>
          </reference>
        </references>
      </pivotArea>
    </chartFormat>
    <chartFormat chart="11" format="61">
      <pivotArea type="data" outline="0" fieldPosition="0">
        <references count="2">
          <reference field="4294967294" count="1" selected="0">
            <x v="0"/>
          </reference>
          <reference field="8" count="1" selected="0">
            <x v="3"/>
          </reference>
        </references>
      </pivotArea>
    </chartFormat>
    <chartFormat chart="11" format="62">
      <pivotArea type="data" outline="0" fieldPosition="0">
        <references count="2">
          <reference field="4294967294" count="1" selected="0">
            <x v="0"/>
          </reference>
          <reference field="8" count="1" selected="0">
            <x v="4"/>
          </reference>
        </references>
      </pivotArea>
    </chartFormat>
    <chartFormat chart="11" format="63">
      <pivotArea type="data" outline="0" fieldPosition="0">
        <references count="2">
          <reference field="4294967294" count="1" selected="0">
            <x v="0"/>
          </reference>
          <reference field="8" count="1" selected="0">
            <x v="5"/>
          </reference>
        </references>
      </pivotArea>
    </chartFormat>
    <chartFormat chart="11" format="64">
      <pivotArea type="data" outline="0" fieldPosition="0">
        <references count="2">
          <reference field="4294967294" count="1" selected="0">
            <x v="0"/>
          </reference>
          <reference field="8" count="1" selected="0">
            <x v="6"/>
          </reference>
        </references>
      </pivotArea>
    </chartFormat>
    <chartFormat chart="11" format="65">
      <pivotArea type="data" outline="0" fieldPosition="0">
        <references count="2">
          <reference field="4294967294" count="1" selected="0">
            <x v="0"/>
          </reference>
          <reference field="8" count="1" selected="0">
            <x v="7"/>
          </reference>
        </references>
      </pivotArea>
    </chartFormat>
    <chartFormat chart="11" format="66">
      <pivotArea type="data" outline="0" fieldPosition="0">
        <references count="2">
          <reference field="4294967294" count="1" selected="0">
            <x v="0"/>
          </reference>
          <reference field="8" count="1" selected="0">
            <x v="8"/>
          </reference>
        </references>
      </pivotArea>
    </chartFormat>
    <chartFormat chart="11" format="67">
      <pivotArea type="data" outline="0" fieldPosition="0">
        <references count="2">
          <reference field="4294967294" count="1" selected="0">
            <x v="0"/>
          </reference>
          <reference field="8" count="1" selected="0">
            <x v="9"/>
          </reference>
        </references>
      </pivotArea>
    </chartFormat>
    <chartFormat chart="11" format="68">
      <pivotArea type="data" outline="0" fieldPosition="0">
        <references count="2">
          <reference field="4294967294" count="1" selected="0">
            <x v="0"/>
          </reference>
          <reference field="8" count="1" selected="0">
            <x v="10"/>
          </reference>
        </references>
      </pivotArea>
    </chartFormat>
    <chartFormat chart="11" format="69">
      <pivotArea type="data" outline="0" fieldPosition="0">
        <references count="2">
          <reference field="4294967294" count="1" selected="0">
            <x v="0"/>
          </reference>
          <reference field="8" count="1" selected="0">
            <x v="11"/>
          </reference>
        </references>
      </pivotArea>
    </chartFormat>
    <chartFormat chart="11" format="70" series="1">
      <pivotArea type="data" outline="0" fieldPosition="0">
        <references count="1">
          <reference field="4294967294" count="1" selected="0">
            <x v="1"/>
          </reference>
        </references>
      </pivotArea>
    </chartFormat>
    <chartFormat chart="11" format="71">
      <pivotArea type="data" outline="0" fieldPosition="0">
        <references count="2">
          <reference field="4294967294" count="1" selected="0">
            <x v="1"/>
          </reference>
          <reference field="8" count="1" selected="0">
            <x v="0"/>
          </reference>
        </references>
      </pivotArea>
    </chartFormat>
    <chartFormat chart="11" format="72">
      <pivotArea type="data" outline="0" fieldPosition="0">
        <references count="2">
          <reference field="4294967294" count="1" selected="0">
            <x v="1"/>
          </reference>
          <reference field="8" count="1" selected="0">
            <x v="1"/>
          </reference>
        </references>
      </pivotArea>
    </chartFormat>
    <chartFormat chart="11" format="73">
      <pivotArea type="data" outline="0" fieldPosition="0">
        <references count="2">
          <reference field="4294967294" count="1" selected="0">
            <x v="1"/>
          </reference>
          <reference field="8" count="1" selected="0">
            <x v="2"/>
          </reference>
        </references>
      </pivotArea>
    </chartFormat>
    <chartFormat chart="11" format="74">
      <pivotArea type="data" outline="0" fieldPosition="0">
        <references count="2">
          <reference field="4294967294" count="1" selected="0">
            <x v="1"/>
          </reference>
          <reference field="8" count="1" selected="0">
            <x v="3"/>
          </reference>
        </references>
      </pivotArea>
    </chartFormat>
    <chartFormat chart="11" format="75">
      <pivotArea type="data" outline="0" fieldPosition="0">
        <references count="2">
          <reference field="4294967294" count="1" selected="0">
            <x v="1"/>
          </reference>
          <reference field="8" count="1" selected="0">
            <x v="4"/>
          </reference>
        </references>
      </pivotArea>
    </chartFormat>
    <chartFormat chart="11" format="76">
      <pivotArea type="data" outline="0" fieldPosition="0">
        <references count="2">
          <reference field="4294967294" count="1" selected="0">
            <x v="1"/>
          </reference>
          <reference field="8" count="1" selected="0">
            <x v="5"/>
          </reference>
        </references>
      </pivotArea>
    </chartFormat>
    <chartFormat chart="11" format="77">
      <pivotArea type="data" outline="0" fieldPosition="0">
        <references count="2">
          <reference field="4294967294" count="1" selected="0">
            <x v="1"/>
          </reference>
          <reference field="8" count="1" selected="0">
            <x v="6"/>
          </reference>
        </references>
      </pivotArea>
    </chartFormat>
    <chartFormat chart="11" format="78">
      <pivotArea type="data" outline="0" fieldPosition="0">
        <references count="2">
          <reference field="4294967294" count="1" selected="0">
            <x v="1"/>
          </reference>
          <reference field="8" count="1" selected="0">
            <x v="7"/>
          </reference>
        </references>
      </pivotArea>
    </chartFormat>
    <chartFormat chart="11" format="79">
      <pivotArea type="data" outline="0" fieldPosition="0">
        <references count="2">
          <reference field="4294967294" count="1" selected="0">
            <x v="1"/>
          </reference>
          <reference field="8" count="1" selected="0">
            <x v="8"/>
          </reference>
        </references>
      </pivotArea>
    </chartFormat>
    <chartFormat chart="11" format="80">
      <pivotArea type="data" outline="0" fieldPosition="0">
        <references count="2">
          <reference field="4294967294" count="1" selected="0">
            <x v="1"/>
          </reference>
          <reference field="8" count="1" selected="0">
            <x v="9"/>
          </reference>
        </references>
      </pivotArea>
    </chartFormat>
    <chartFormat chart="11" format="81">
      <pivotArea type="data" outline="0" fieldPosition="0">
        <references count="2">
          <reference field="4294967294" count="1" selected="0">
            <x v="1"/>
          </reference>
          <reference field="8" count="1" selected="0">
            <x v="10"/>
          </reference>
        </references>
      </pivotArea>
    </chartFormat>
    <chartFormat chart="11" format="82">
      <pivotArea type="data" outline="0" fieldPosition="0">
        <references count="2">
          <reference field="4294967294" count="1" selected="0">
            <x v="1"/>
          </reference>
          <reference field="8" count="1" selected="0">
            <x v="11"/>
          </reference>
        </references>
      </pivotArea>
    </chartFormat>
    <chartFormat chart="13" format="109" series="1">
      <pivotArea type="data" outline="0" fieldPosition="0">
        <references count="1">
          <reference field="4294967294" count="1" selected="0">
            <x v="0"/>
          </reference>
        </references>
      </pivotArea>
    </chartFormat>
    <chartFormat chart="13" format="110">
      <pivotArea type="data" outline="0" fieldPosition="0">
        <references count="2">
          <reference field="4294967294" count="1" selected="0">
            <x v="0"/>
          </reference>
          <reference field="8" count="1" selected="0">
            <x v="0"/>
          </reference>
        </references>
      </pivotArea>
    </chartFormat>
    <chartFormat chart="13" format="111">
      <pivotArea type="data" outline="0" fieldPosition="0">
        <references count="2">
          <reference field="4294967294" count="1" selected="0">
            <x v="0"/>
          </reference>
          <reference field="8" count="1" selected="0">
            <x v="1"/>
          </reference>
        </references>
      </pivotArea>
    </chartFormat>
    <chartFormat chart="13" format="112">
      <pivotArea type="data" outline="0" fieldPosition="0">
        <references count="2">
          <reference field="4294967294" count="1" selected="0">
            <x v="0"/>
          </reference>
          <reference field="8" count="1" selected="0">
            <x v="2"/>
          </reference>
        </references>
      </pivotArea>
    </chartFormat>
    <chartFormat chart="13" format="113">
      <pivotArea type="data" outline="0" fieldPosition="0">
        <references count="2">
          <reference field="4294967294" count="1" selected="0">
            <x v="0"/>
          </reference>
          <reference field="8" count="1" selected="0">
            <x v="3"/>
          </reference>
        </references>
      </pivotArea>
    </chartFormat>
    <chartFormat chart="13" format="114">
      <pivotArea type="data" outline="0" fieldPosition="0">
        <references count="2">
          <reference field="4294967294" count="1" selected="0">
            <x v="0"/>
          </reference>
          <reference field="8" count="1" selected="0">
            <x v="4"/>
          </reference>
        </references>
      </pivotArea>
    </chartFormat>
    <chartFormat chart="13" format="115">
      <pivotArea type="data" outline="0" fieldPosition="0">
        <references count="2">
          <reference field="4294967294" count="1" selected="0">
            <x v="0"/>
          </reference>
          <reference field="8" count="1" selected="0">
            <x v="5"/>
          </reference>
        </references>
      </pivotArea>
    </chartFormat>
    <chartFormat chart="13" format="116">
      <pivotArea type="data" outline="0" fieldPosition="0">
        <references count="2">
          <reference field="4294967294" count="1" selected="0">
            <x v="0"/>
          </reference>
          <reference field="8" count="1" selected="0">
            <x v="6"/>
          </reference>
        </references>
      </pivotArea>
    </chartFormat>
    <chartFormat chart="13" format="117">
      <pivotArea type="data" outline="0" fieldPosition="0">
        <references count="2">
          <reference field="4294967294" count="1" selected="0">
            <x v="0"/>
          </reference>
          <reference field="8" count="1" selected="0">
            <x v="7"/>
          </reference>
        </references>
      </pivotArea>
    </chartFormat>
    <chartFormat chart="13" format="118">
      <pivotArea type="data" outline="0" fieldPosition="0">
        <references count="2">
          <reference field="4294967294" count="1" selected="0">
            <x v="0"/>
          </reference>
          <reference field="8" count="1" selected="0">
            <x v="8"/>
          </reference>
        </references>
      </pivotArea>
    </chartFormat>
    <chartFormat chart="13" format="119">
      <pivotArea type="data" outline="0" fieldPosition="0">
        <references count="2">
          <reference field="4294967294" count="1" selected="0">
            <x v="0"/>
          </reference>
          <reference field="8" count="1" selected="0">
            <x v="9"/>
          </reference>
        </references>
      </pivotArea>
    </chartFormat>
    <chartFormat chart="13" format="120">
      <pivotArea type="data" outline="0" fieldPosition="0">
        <references count="2">
          <reference field="4294967294" count="1" selected="0">
            <x v="0"/>
          </reference>
          <reference field="8" count="1" selected="0">
            <x v="10"/>
          </reference>
        </references>
      </pivotArea>
    </chartFormat>
    <chartFormat chart="13" format="121">
      <pivotArea type="data" outline="0" fieldPosition="0">
        <references count="2">
          <reference field="4294967294" count="1" selected="0">
            <x v="0"/>
          </reference>
          <reference field="8" count="1" selected="0">
            <x v="11"/>
          </reference>
        </references>
      </pivotArea>
    </chartFormat>
    <chartFormat chart="13" format="122" series="1">
      <pivotArea type="data" outline="0" fieldPosition="0">
        <references count="1">
          <reference field="4294967294" count="1" selected="0">
            <x v="1"/>
          </reference>
        </references>
      </pivotArea>
    </chartFormat>
    <chartFormat chart="13" format="123">
      <pivotArea type="data" outline="0" fieldPosition="0">
        <references count="2">
          <reference field="4294967294" count="1" selected="0">
            <x v="1"/>
          </reference>
          <reference field="8" count="1" selected="0">
            <x v="0"/>
          </reference>
        </references>
      </pivotArea>
    </chartFormat>
    <chartFormat chart="13" format="124">
      <pivotArea type="data" outline="0" fieldPosition="0">
        <references count="2">
          <reference field="4294967294" count="1" selected="0">
            <x v="1"/>
          </reference>
          <reference field="8" count="1" selected="0">
            <x v="1"/>
          </reference>
        </references>
      </pivotArea>
    </chartFormat>
    <chartFormat chart="13" format="125">
      <pivotArea type="data" outline="0" fieldPosition="0">
        <references count="2">
          <reference field="4294967294" count="1" selected="0">
            <x v="1"/>
          </reference>
          <reference field="8" count="1" selected="0">
            <x v="2"/>
          </reference>
        </references>
      </pivotArea>
    </chartFormat>
    <chartFormat chart="13" format="126">
      <pivotArea type="data" outline="0" fieldPosition="0">
        <references count="2">
          <reference field="4294967294" count="1" selected="0">
            <x v="1"/>
          </reference>
          <reference field="8" count="1" selected="0">
            <x v="3"/>
          </reference>
        </references>
      </pivotArea>
    </chartFormat>
    <chartFormat chart="13" format="127">
      <pivotArea type="data" outline="0" fieldPosition="0">
        <references count="2">
          <reference field="4294967294" count="1" selected="0">
            <x v="1"/>
          </reference>
          <reference field="8" count="1" selected="0">
            <x v="4"/>
          </reference>
        </references>
      </pivotArea>
    </chartFormat>
    <chartFormat chart="13" format="128">
      <pivotArea type="data" outline="0" fieldPosition="0">
        <references count="2">
          <reference field="4294967294" count="1" selected="0">
            <x v="1"/>
          </reference>
          <reference field="8" count="1" selected="0">
            <x v="5"/>
          </reference>
        </references>
      </pivotArea>
    </chartFormat>
    <chartFormat chart="13" format="129">
      <pivotArea type="data" outline="0" fieldPosition="0">
        <references count="2">
          <reference field="4294967294" count="1" selected="0">
            <x v="1"/>
          </reference>
          <reference field="8" count="1" selected="0">
            <x v="6"/>
          </reference>
        </references>
      </pivotArea>
    </chartFormat>
    <chartFormat chart="13" format="130">
      <pivotArea type="data" outline="0" fieldPosition="0">
        <references count="2">
          <reference field="4294967294" count="1" selected="0">
            <x v="1"/>
          </reference>
          <reference field="8" count="1" selected="0">
            <x v="7"/>
          </reference>
        </references>
      </pivotArea>
    </chartFormat>
    <chartFormat chart="13" format="131">
      <pivotArea type="data" outline="0" fieldPosition="0">
        <references count="2">
          <reference field="4294967294" count="1" selected="0">
            <x v="1"/>
          </reference>
          <reference field="8" count="1" selected="0">
            <x v="8"/>
          </reference>
        </references>
      </pivotArea>
    </chartFormat>
    <chartFormat chart="13" format="132">
      <pivotArea type="data" outline="0" fieldPosition="0">
        <references count="2">
          <reference field="4294967294" count="1" selected="0">
            <x v="1"/>
          </reference>
          <reference field="8" count="1" selected="0">
            <x v="9"/>
          </reference>
        </references>
      </pivotArea>
    </chartFormat>
    <chartFormat chart="13" format="133">
      <pivotArea type="data" outline="0" fieldPosition="0">
        <references count="2">
          <reference field="4294967294" count="1" selected="0">
            <x v="1"/>
          </reference>
          <reference field="8" count="1" selected="0">
            <x v="10"/>
          </reference>
        </references>
      </pivotArea>
    </chartFormat>
    <chartFormat chart="13" format="134">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7437D1-75F9-4680-A212-3A7B4E5CCC89}" name="revenue-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B20"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Fields count="1">
    <field x="8"/>
  </rowFields>
  <rowItems count="13">
    <i>
      <x/>
    </i>
    <i>
      <x v="1"/>
    </i>
    <i>
      <x v="2"/>
    </i>
    <i>
      <x v="3"/>
    </i>
    <i>
      <x v="4"/>
    </i>
    <i>
      <x v="5"/>
    </i>
    <i>
      <x v="6"/>
    </i>
    <i>
      <x v="7"/>
    </i>
    <i>
      <x v="8"/>
    </i>
    <i>
      <x v="9"/>
    </i>
    <i>
      <x v="10"/>
    </i>
    <i>
      <x v="11"/>
    </i>
    <i t="grand">
      <x/>
    </i>
  </rowItems>
  <colItems count="1">
    <i/>
  </colItems>
  <dataFields count="1">
    <dataField name="Sum of Revenue" fld="11" baseField="0" baseItem="0" numFmtId="168"/>
  </dataFields>
  <formats count="1">
    <format dxfId="6">
      <pivotArea collapsedLevelsAreSubtotals="1" fieldPosition="0">
        <references count="2">
          <reference field="4294967294" count="1" selected="0">
            <x v="0"/>
          </reference>
          <reference field="8" count="0"/>
        </references>
      </pivotArea>
    </format>
  </formats>
  <chartFormats count="18">
    <chartFormat chart="25" format="27" series="1">
      <pivotArea type="data" outline="0" fieldPosition="0">
        <references count="1">
          <reference field="4294967294" count="1" selected="0">
            <x v="0"/>
          </reference>
        </references>
      </pivotArea>
    </chartFormat>
    <chartFormat chart="25" format="28">
      <pivotArea type="data" outline="0" fieldPosition="0">
        <references count="2">
          <reference field="4294967294" count="1" selected="0">
            <x v="0"/>
          </reference>
          <reference field="8" count="1" selected="0">
            <x v="1"/>
          </reference>
        </references>
      </pivotArea>
    </chartFormat>
    <chartFormat chart="25" format="29">
      <pivotArea type="data" outline="0" fieldPosition="0">
        <references count="2">
          <reference field="4294967294" count="1" selected="0">
            <x v="0"/>
          </reference>
          <reference field="8" count="1" selected="0">
            <x v="2"/>
          </reference>
        </references>
      </pivotArea>
    </chartFormat>
    <chartFormat chart="25" format="30">
      <pivotArea type="data" outline="0" fieldPosition="0">
        <references count="2">
          <reference field="4294967294" count="1" selected="0">
            <x v="0"/>
          </reference>
          <reference field="8" count="1" selected="0">
            <x v="3"/>
          </reference>
        </references>
      </pivotArea>
    </chartFormat>
    <chartFormat chart="25" format="31">
      <pivotArea type="data" outline="0" fieldPosition="0">
        <references count="2">
          <reference field="4294967294" count="1" selected="0">
            <x v="0"/>
          </reference>
          <reference field="8" count="1" selected="0">
            <x v="4"/>
          </reference>
        </references>
      </pivotArea>
    </chartFormat>
    <chartFormat chart="25" format="32">
      <pivotArea type="data" outline="0" fieldPosition="0">
        <references count="2">
          <reference field="4294967294" count="1" selected="0">
            <x v="0"/>
          </reference>
          <reference field="8" count="1" selected="0">
            <x v="6"/>
          </reference>
        </references>
      </pivotArea>
    </chartFormat>
    <chartFormat chart="25" format="33">
      <pivotArea type="data" outline="0" fieldPosition="0">
        <references count="2">
          <reference field="4294967294" count="1" selected="0">
            <x v="0"/>
          </reference>
          <reference field="8" count="1" selected="0">
            <x v="7"/>
          </reference>
        </references>
      </pivotArea>
    </chartFormat>
    <chartFormat chart="25" format="34">
      <pivotArea type="data" outline="0" fieldPosition="0">
        <references count="2">
          <reference field="4294967294" count="1" selected="0">
            <x v="0"/>
          </reference>
          <reference field="8" count="1" selected="0">
            <x v="8"/>
          </reference>
        </references>
      </pivotArea>
    </chartFormat>
    <chartFormat chart="25" format="35">
      <pivotArea type="data" outline="0" fieldPosition="0">
        <references count="2">
          <reference field="4294967294" count="1" selected="0">
            <x v="0"/>
          </reference>
          <reference field="8" count="1" selected="0">
            <x v="10"/>
          </reference>
        </references>
      </pivotArea>
    </chartFormat>
    <chartFormat chart="28" format="45" series="1">
      <pivotArea type="data" outline="0" fieldPosition="0">
        <references count="1">
          <reference field="4294967294" count="1" selected="0">
            <x v="0"/>
          </reference>
        </references>
      </pivotArea>
    </chartFormat>
    <chartFormat chart="28" format="46">
      <pivotArea type="data" outline="0" fieldPosition="0">
        <references count="2">
          <reference field="4294967294" count="1" selected="0">
            <x v="0"/>
          </reference>
          <reference field="8" count="1" selected="0">
            <x v="1"/>
          </reference>
        </references>
      </pivotArea>
    </chartFormat>
    <chartFormat chart="28" format="47">
      <pivotArea type="data" outline="0" fieldPosition="0">
        <references count="2">
          <reference field="4294967294" count="1" selected="0">
            <x v="0"/>
          </reference>
          <reference field="8" count="1" selected="0">
            <x v="2"/>
          </reference>
        </references>
      </pivotArea>
    </chartFormat>
    <chartFormat chart="28" format="48">
      <pivotArea type="data" outline="0" fieldPosition="0">
        <references count="2">
          <reference field="4294967294" count="1" selected="0">
            <x v="0"/>
          </reference>
          <reference field="8" count="1" selected="0">
            <x v="3"/>
          </reference>
        </references>
      </pivotArea>
    </chartFormat>
    <chartFormat chart="28" format="49">
      <pivotArea type="data" outline="0" fieldPosition="0">
        <references count="2">
          <reference field="4294967294" count="1" selected="0">
            <x v="0"/>
          </reference>
          <reference field="8" count="1" selected="0">
            <x v="4"/>
          </reference>
        </references>
      </pivotArea>
    </chartFormat>
    <chartFormat chart="28" format="50">
      <pivotArea type="data" outline="0" fieldPosition="0">
        <references count="2">
          <reference field="4294967294" count="1" selected="0">
            <x v="0"/>
          </reference>
          <reference field="8" count="1" selected="0">
            <x v="6"/>
          </reference>
        </references>
      </pivotArea>
    </chartFormat>
    <chartFormat chart="28" format="51">
      <pivotArea type="data" outline="0" fieldPosition="0">
        <references count="2">
          <reference field="4294967294" count="1" selected="0">
            <x v="0"/>
          </reference>
          <reference field="8" count="1" selected="0">
            <x v="7"/>
          </reference>
        </references>
      </pivotArea>
    </chartFormat>
    <chartFormat chart="28" format="52">
      <pivotArea type="data" outline="0" fieldPosition="0">
        <references count="2">
          <reference field="4294967294" count="1" selected="0">
            <x v="0"/>
          </reference>
          <reference field="8" count="1" selected="0">
            <x v="8"/>
          </reference>
        </references>
      </pivotArea>
    </chartFormat>
    <chartFormat chart="28" format="53">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34A149-AF3A-458F-99C9-869C9D869264}" name="gross-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9:E46"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Fields count="1">
    <field x="3"/>
  </rowFields>
  <rowItems count="7">
    <i>
      <x/>
    </i>
    <i>
      <x v="4"/>
    </i>
    <i>
      <x v="5"/>
    </i>
    <i>
      <x v="3"/>
    </i>
    <i>
      <x v="1"/>
    </i>
    <i>
      <x v="2"/>
    </i>
    <i t="grand">
      <x/>
    </i>
  </rowItems>
  <colItems count="1">
    <i/>
  </colItems>
  <dataFields count="1">
    <dataField name="Sum of Gross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4DD9DFB-E4C0-49AA-B6D1-384E012D4E4E}" name="netprofit-revenu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3:J17" firstHeaderRow="0" firstDataRow="1" firstDataCol="1"/>
  <pivotFields count="8">
    <pivotField axis="axisRow" showAll="0">
      <items count="4">
        <item x="0"/>
        <item x="1"/>
        <item x="2"/>
        <item t="default"/>
      </items>
    </pivotField>
    <pivotField showAll="0"/>
    <pivotField showAll="0"/>
    <pivotField showAll="0"/>
    <pivotField showAll="0"/>
    <pivotField showAll="0"/>
    <pivotField dataField="1" numFmtId="1" showAll="0"/>
    <pivotField dataField="1" showAll="0"/>
  </pivotFields>
  <rowFields count="1">
    <field x="0"/>
  </rowFields>
  <rowItems count="4">
    <i>
      <x/>
    </i>
    <i>
      <x v="1"/>
    </i>
    <i>
      <x v="2"/>
    </i>
    <i t="grand">
      <x/>
    </i>
  </rowItems>
  <colFields count="1">
    <field x="-2"/>
  </colFields>
  <colItems count="2">
    <i>
      <x/>
    </i>
    <i i="1">
      <x v="1"/>
    </i>
  </colItems>
  <dataFields count="2">
    <dataField name="Sum of Revenue" fld="7" baseField="0" baseItem="0"/>
    <dataField name="Sum of Net Profit" fld="6" baseField="0" baseItem="0" numFmtId="1"/>
  </dataFields>
  <formats count="1">
    <format dxfId="7">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9BF3CF-03FF-45F1-8628-4C37309D4964}" name="netprof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8">
    <pivotField showAll="0"/>
    <pivotField showAll="0"/>
    <pivotField showAll="0"/>
    <pivotField showAll="0"/>
    <pivotField showAll="0"/>
    <pivotField showAll="0"/>
    <pivotField dataField="1" numFmtId="1" showAll="0"/>
    <pivotField showAll="0"/>
  </pivotFields>
  <rowItems count="1">
    <i/>
  </rowItems>
  <colItems count="1">
    <i/>
  </colItems>
  <dataFields count="1">
    <dataField name="Sum of Net Profit" fld="6" baseField="0" baseItem="0" numFmtId="170"/>
  </dataFields>
  <formats count="1">
    <format dxfId="8">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C448BC-3A0D-4C7C-B1BF-E9EDC0E1533E}" name="netprofit-trend-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7:I11" firstHeaderRow="1" firstDataRow="1" firstDataCol="1"/>
  <pivotFields count="8">
    <pivotField axis="axisRow" showAll="0">
      <items count="4">
        <item x="0"/>
        <item x="1"/>
        <item x="2"/>
        <item t="default"/>
      </items>
    </pivotField>
    <pivotField showAll="0"/>
    <pivotField showAll="0"/>
    <pivotField showAll="0"/>
    <pivotField showAll="0"/>
    <pivotField showAll="0"/>
    <pivotField dataField="1" numFmtId="1" showAll="0"/>
    <pivotField showAll="0"/>
  </pivotFields>
  <rowFields count="1">
    <field x="0"/>
  </rowFields>
  <rowItems count="4">
    <i>
      <x/>
    </i>
    <i>
      <x v="1"/>
    </i>
    <i>
      <x v="2"/>
    </i>
    <i t="grand">
      <x/>
    </i>
  </rowItems>
  <colItems count="1">
    <i/>
  </colItems>
  <dataFields count="1">
    <dataField name="Sum of Net Profit" fld="6" baseField="0" baseItem="0" numFmtId="1"/>
  </dataFields>
  <formats count="2">
    <format dxfId="9">
      <pivotArea collapsedLevelsAreSubtotals="1" fieldPosition="0">
        <references count="1">
          <reference field="0" count="0"/>
        </references>
      </pivotArea>
    </format>
    <format dxfId="10">
      <pivotArea grandRow="1" outline="0" collapsedLevelsAreSubtotals="1" fieldPosition="0"/>
    </format>
  </formats>
  <chartFormats count="3">
    <chartFormat chart="15"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F829EE-F5DC-482E-AB82-5E1907BD6844}" name="revenue-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9:B46"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Fields count="1">
    <field x="3"/>
  </rowFields>
  <rowItems count="7">
    <i>
      <x/>
    </i>
    <i>
      <x v="5"/>
    </i>
    <i>
      <x v="4"/>
    </i>
    <i>
      <x v="3"/>
    </i>
    <i>
      <x v="1"/>
    </i>
    <i>
      <x v="2"/>
    </i>
    <i t="grand">
      <x/>
    </i>
  </rowItems>
  <colItems count="1">
    <i/>
  </colItems>
  <dataFields count="1">
    <dataField name="Sum of Revenue" fld="11" baseField="0" baseItem="0" numFmtId="168"/>
  </dataFields>
  <chartFormats count="2">
    <chartFormat chart="17"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A755649-B318-467D-BFEF-2934920F05E9}" name="pvt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29" firstHeaderRow="1" firstDataRow="1" firstDataCol="1"/>
  <pivotFields count="13">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Fields count="1">
    <field x="1"/>
  </rowFields>
  <rowItems count="6">
    <i>
      <x v="4"/>
    </i>
    <i>
      <x/>
    </i>
    <i>
      <x v="1"/>
    </i>
    <i>
      <x v="2"/>
    </i>
    <i>
      <x v="3"/>
    </i>
    <i t="grand">
      <x/>
    </i>
  </rowItems>
  <colItems count="1">
    <i/>
  </colItems>
  <dataFields count="1">
    <dataField name="Sum of Revenue" fld="11" baseField="0" baseItem="0" numFmtId="168"/>
  </dataField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FD8D54D-1F37-4D8F-8599-4F2E80E6DE3B}" name="financial_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9:M32" firstHeaderRow="0" firstDataRow="1" firstDataCol="1"/>
  <pivotFields count="8">
    <pivotField axis="axisRow" showAll="0">
      <items count="4">
        <item x="0"/>
        <item x="1"/>
        <item h="1" x="2"/>
        <item t="default"/>
      </items>
    </pivotField>
    <pivotField dataField="1" showAll="0"/>
    <pivotField dataField="1" showAll="0"/>
    <pivotField dataField="1" showAll="0"/>
    <pivotField dataField="1" showAll="0"/>
    <pivotField showAll="0"/>
    <pivotField dataField="1" numFmtId="1" showAll="0"/>
    <pivotField showAll="0"/>
  </pivotFields>
  <rowFields count="1">
    <field x="0"/>
  </rowFields>
  <rowItems count="3">
    <i>
      <x/>
    </i>
    <i>
      <x v="1"/>
    </i>
    <i t="grand">
      <x/>
    </i>
  </rowItems>
  <colFields count="1">
    <field x="-2"/>
  </colFields>
  <colItems count="5">
    <i>
      <x/>
    </i>
    <i i="1">
      <x v="1"/>
    </i>
    <i i="2">
      <x v="2"/>
    </i>
    <i i="3">
      <x v="3"/>
    </i>
    <i i="4">
      <x v="4"/>
    </i>
  </colItems>
  <dataFields count="5">
    <dataField name="Sum of G&amp;A Cost" fld="1" baseField="0" baseItem="0"/>
    <dataField name="Sum of Gross Profit" fld="4" baseField="0" baseItem="0"/>
    <dataField name="Sum of Handling Cost" fld="2" baseField="0" baseItem="0"/>
    <dataField name="Sum of Net Profit" fld="6" baseField="0" baseItem="0" numFmtId="170"/>
    <dataField name="Sum of Tax" fld="3" baseField="0" baseItem="0"/>
  </dataFields>
  <formats count="1">
    <format dxfId="11">
      <pivotArea outline="0" collapsedLevelsAreSubtotals="1" fieldPosition="0"/>
    </format>
  </format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 chart="8" format="20" series="1">
      <pivotArea type="data" outline="0" fieldPosition="0">
        <references count="1">
          <reference field="4294967294" count="1" selected="0">
            <x v="0"/>
          </reference>
        </references>
      </pivotArea>
    </chartFormat>
    <chartFormat chart="8" format="21" series="1">
      <pivotArea type="data" outline="0" fieldPosition="0">
        <references count="1">
          <reference field="4294967294" count="1" selected="0">
            <x v="1"/>
          </reference>
        </references>
      </pivotArea>
    </chartFormat>
    <chartFormat chart="8" format="22" series="1">
      <pivotArea type="data" outline="0" fieldPosition="0">
        <references count="1">
          <reference field="4294967294" count="1" selected="0">
            <x v="2"/>
          </reference>
        </references>
      </pivotArea>
    </chartFormat>
    <chartFormat chart="8" format="23" series="1">
      <pivotArea type="data" outline="0" fieldPosition="0">
        <references count="1">
          <reference field="4294967294" count="1" selected="0">
            <x v="3"/>
          </reference>
        </references>
      </pivotArea>
    </chartFormat>
    <chartFormat chart="8" format="24" series="1">
      <pivotArea type="data" outline="0" fieldPosition="0">
        <references count="1">
          <reference field="4294967294"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DA8ACB6-5DB0-4B75-92A1-C280D543C4A3}" name="operatingprof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8">
    <pivotField showAll="0"/>
    <pivotField showAll="0"/>
    <pivotField showAll="0"/>
    <pivotField showAll="0"/>
    <pivotField showAll="0"/>
    <pivotField dataField="1" showAll="0"/>
    <pivotField numFmtId="1" showAll="0"/>
    <pivotField showAll="0"/>
  </pivotFields>
  <rowItems count="1">
    <i/>
  </rowItems>
  <colItems count="1">
    <i/>
  </colItems>
  <dataFields count="1">
    <dataField name="Sum of Operating Profit" fld="5" baseField="0" baseItem="0" numFmtId="170"/>
  </dataFields>
  <formats count="1">
    <format dxfId="12">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C7A1855-4E89-46F5-9A7C-9A5D83E98879}" name="grossprofit-m"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61"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Fields count="1">
    <field x="8"/>
  </rowFields>
  <rowItems count="13">
    <i>
      <x/>
    </i>
    <i>
      <x v="1"/>
    </i>
    <i>
      <x v="2"/>
    </i>
    <i>
      <x v="3"/>
    </i>
    <i>
      <x v="4"/>
    </i>
    <i>
      <x v="5"/>
    </i>
    <i>
      <x v="6"/>
    </i>
    <i>
      <x v="7"/>
    </i>
    <i>
      <x v="8"/>
    </i>
    <i>
      <x v="9"/>
    </i>
    <i>
      <x v="10"/>
    </i>
    <i>
      <x v="11"/>
    </i>
    <i t="grand">
      <x/>
    </i>
  </rowItems>
  <colItems count="1">
    <i/>
  </colItems>
  <dataFields count="1">
    <dataField name="Sum of Gross Profit" fld="12" baseField="0" baseItem="0" numFmtId="168"/>
  </dataFields>
  <chartFormats count="16">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8" count="1" selected="0">
            <x v="1"/>
          </reference>
        </references>
      </pivotArea>
    </chartFormat>
    <chartFormat chart="6" format="18">
      <pivotArea type="data" outline="0" fieldPosition="0">
        <references count="2">
          <reference field="4294967294" count="1" selected="0">
            <x v="0"/>
          </reference>
          <reference field="8" count="1" selected="0">
            <x v="2"/>
          </reference>
        </references>
      </pivotArea>
    </chartFormat>
    <chartFormat chart="6" format="19">
      <pivotArea type="data" outline="0" fieldPosition="0">
        <references count="2">
          <reference field="4294967294" count="1" selected="0">
            <x v="0"/>
          </reference>
          <reference field="8" count="1" selected="0">
            <x v="4"/>
          </reference>
        </references>
      </pivotArea>
    </chartFormat>
    <chartFormat chart="6" format="20">
      <pivotArea type="data" outline="0" fieldPosition="0">
        <references count="2">
          <reference field="4294967294" count="1" selected="0">
            <x v="0"/>
          </reference>
          <reference field="8" count="1" selected="0">
            <x v="6"/>
          </reference>
        </references>
      </pivotArea>
    </chartFormat>
    <chartFormat chart="6" format="21">
      <pivotArea type="data" outline="0" fieldPosition="0">
        <references count="2">
          <reference field="4294967294" count="1" selected="0">
            <x v="0"/>
          </reference>
          <reference field="8" count="1" selected="0">
            <x v="7"/>
          </reference>
        </references>
      </pivotArea>
    </chartFormat>
    <chartFormat chart="6" format="22">
      <pivotArea type="data" outline="0" fieldPosition="0">
        <references count="2">
          <reference field="4294967294" count="1" selected="0">
            <x v="0"/>
          </reference>
          <reference field="8" count="1" selected="0">
            <x v="8"/>
          </reference>
        </references>
      </pivotArea>
    </chartFormat>
    <chartFormat chart="6" format="23">
      <pivotArea type="data" outline="0" fieldPosition="0">
        <references count="2">
          <reference field="4294967294" count="1" selected="0">
            <x v="0"/>
          </reference>
          <reference field="8" count="1" selected="0">
            <x v="10"/>
          </reference>
        </references>
      </pivotArea>
    </chartFormat>
    <chartFormat chart="8" format="32" series="1">
      <pivotArea type="data" outline="0" fieldPosition="0">
        <references count="1">
          <reference field="4294967294" count="1" selected="0">
            <x v="0"/>
          </reference>
        </references>
      </pivotArea>
    </chartFormat>
    <chartFormat chart="8" format="33">
      <pivotArea type="data" outline="0" fieldPosition="0">
        <references count="2">
          <reference field="4294967294" count="1" selected="0">
            <x v="0"/>
          </reference>
          <reference field="8" count="1" selected="0">
            <x v="1"/>
          </reference>
        </references>
      </pivotArea>
    </chartFormat>
    <chartFormat chart="8" format="34">
      <pivotArea type="data" outline="0" fieldPosition="0">
        <references count="2">
          <reference field="4294967294" count="1" selected="0">
            <x v="0"/>
          </reference>
          <reference field="8" count="1" selected="0">
            <x v="2"/>
          </reference>
        </references>
      </pivotArea>
    </chartFormat>
    <chartFormat chart="8" format="35">
      <pivotArea type="data" outline="0" fieldPosition="0">
        <references count="2">
          <reference field="4294967294" count="1" selected="0">
            <x v="0"/>
          </reference>
          <reference field="8" count="1" selected="0">
            <x v="4"/>
          </reference>
        </references>
      </pivotArea>
    </chartFormat>
    <chartFormat chart="8" format="36">
      <pivotArea type="data" outline="0" fieldPosition="0">
        <references count="2">
          <reference field="4294967294" count="1" selected="0">
            <x v="0"/>
          </reference>
          <reference field="8" count="1" selected="0">
            <x v="6"/>
          </reference>
        </references>
      </pivotArea>
    </chartFormat>
    <chartFormat chart="8" format="37">
      <pivotArea type="data" outline="0" fieldPosition="0">
        <references count="2">
          <reference field="4294967294" count="1" selected="0">
            <x v="0"/>
          </reference>
          <reference field="8" count="1" selected="0">
            <x v="7"/>
          </reference>
        </references>
      </pivotArea>
    </chartFormat>
    <chartFormat chart="8" format="38">
      <pivotArea type="data" outline="0" fieldPosition="0">
        <references count="2">
          <reference field="4294967294" count="1" selected="0">
            <x v="0"/>
          </reference>
          <reference field="8" count="1" selected="0">
            <x v="8"/>
          </reference>
        </references>
      </pivotArea>
    </chartFormat>
    <chartFormat chart="8" format="39">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9ECA5A5-51EB-4096-86D9-3E094FE1F3F1}" name="revenu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8">
    <pivotField showAll="0"/>
    <pivotField showAll="0"/>
    <pivotField showAll="0"/>
    <pivotField showAll="0"/>
    <pivotField showAll="0"/>
    <pivotField showAll="0"/>
    <pivotField numFmtId="1" showAll="0"/>
    <pivotField dataField="1" showAll="0"/>
  </pivotFields>
  <rowItems count="1">
    <i/>
  </rowItems>
  <colItems count="1">
    <i/>
  </colItems>
  <dataFields count="1">
    <dataField name="Sum of Revenue" fld="7" baseField="0" baseItem="0" numFmtId="170"/>
  </dataFields>
  <formats count="1">
    <format dxfId="13">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02F1A86-5E5B-4D0F-AA6F-87561CB6091C}" name="revenu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8">
    <pivotField showAll="0"/>
    <pivotField showAll="0"/>
    <pivotField showAll="0"/>
    <pivotField showAll="0"/>
    <pivotField showAll="0"/>
    <pivotField showAll="0"/>
    <pivotField numFmtId="1" showAll="0"/>
    <pivotField dataField="1" showAll="0"/>
  </pivotFields>
  <rowItems count="1">
    <i/>
  </rowItems>
  <colItems count="1">
    <i/>
  </colItems>
  <dataFields count="1">
    <dataField name="Sum of Revenue" fld="7" baseField="0" baseItem="0" numFmtId="170"/>
  </dataFields>
  <formats count="1">
    <format dxfId="27">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D49EB7B-D818-4936-BFD8-494133CA46EF}" name="grossprofit-m"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61"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Fields count="1">
    <field x="8"/>
  </rowFields>
  <rowItems count="13">
    <i>
      <x/>
    </i>
    <i>
      <x v="1"/>
    </i>
    <i>
      <x v="2"/>
    </i>
    <i>
      <x v="3"/>
    </i>
    <i>
      <x v="4"/>
    </i>
    <i>
      <x v="5"/>
    </i>
    <i>
      <x v="6"/>
    </i>
    <i>
      <x v="7"/>
    </i>
    <i>
      <x v="8"/>
    </i>
    <i>
      <x v="9"/>
    </i>
    <i>
      <x v="10"/>
    </i>
    <i>
      <x v="11"/>
    </i>
    <i t="grand">
      <x/>
    </i>
  </rowItems>
  <colItems count="1">
    <i/>
  </colItems>
  <dataFields count="1">
    <dataField name="Sum of Gross Profit" fld="12" baseField="0" baseItem="0" numFmtId="168"/>
  </dataFields>
  <chartFormats count="16">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8" count="1" selected="0">
            <x v="1"/>
          </reference>
        </references>
      </pivotArea>
    </chartFormat>
    <chartFormat chart="6" format="18">
      <pivotArea type="data" outline="0" fieldPosition="0">
        <references count="2">
          <reference field="4294967294" count="1" selected="0">
            <x v="0"/>
          </reference>
          <reference field="8" count="1" selected="0">
            <x v="2"/>
          </reference>
        </references>
      </pivotArea>
    </chartFormat>
    <chartFormat chart="6" format="19">
      <pivotArea type="data" outline="0" fieldPosition="0">
        <references count="2">
          <reference field="4294967294" count="1" selected="0">
            <x v="0"/>
          </reference>
          <reference field="8" count="1" selected="0">
            <x v="4"/>
          </reference>
        </references>
      </pivotArea>
    </chartFormat>
    <chartFormat chart="6" format="20">
      <pivotArea type="data" outline="0" fieldPosition="0">
        <references count="2">
          <reference field="4294967294" count="1" selected="0">
            <x v="0"/>
          </reference>
          <reference field="8" count="1" selected="0">
            <x v="6"/>
          </reference>
        </references>
      </pivotArea>
    </chartFormat>
    <chartFormat chart="6" format="21">
      <pivotArea type="data" outline="0" fieldPosition="0">
        <references count="2">
          <reference field="4294967294" count="1" selected="0">
            <x v="0"/>
          </reference>
          <reference field="8" count="1" selected="0">
            <x v="7"/>
          </reference>
        </references>
      </pivotArea>
    </chartFormat>
    <chartFormat chart="6" format="22">
      <pivotArea type="data" outline="0" fieldPosition="0">
        <references count="2">
          <reference field="4294967294" count="1" selected="0">
            <x v="0"/>
          </reference>
          <reference field="8" count="1" selected="0">
            <x v="8"/>
          </reference>
        </references>
      </pivotArea>
    </chartFormat>
    <chartFormat chart="6" format="23">
      <pivotArea type="data" outline="0" fieldPosition="0">
        <references count="2">
          <reference field="4294967294" count="1" selected="0">
            <x v="0"/>
          </reference>
          <reference field="8" count="1" selected="0">
            <x v="10"/>
          </reference>
        </references>
      </pivotArea>
    </chartFormat>
    <chartFormat chart="8" format="32" series="1">
      <pivotArea type="data" outline="0" fieldPosition="0">
        <references count="1">
          <reference field="4294967294" count="1" selected="0">
            <x v="0"/>
          </reference>
        </references>
      </pivotArea>
    </chartFormat>
    <chartFormat chart="8" format="33">
      <pivotArea type="data" outline="0" fieldPosition="0">
        <references count="2">
          <reference field="4294967294" count="1" selected="0">
            <x v="0"/>
          </reference>
          <reference field="8" count="1" selected="0">
            <x v="1"/>
          </reference>
        </references>
      </pivotArea>
    </chartFormat>
    <chartFormat chart="8" format="34">
      <pivotArea type="data" outline="0" fieldPosition="0">
        <references count="2">
          <reference field="4294967294" count="1" selected="0">
            <x v="0"/>
          </reference>
          <reference field="8" count="1" selected="0">
            <x v="2"/>
          </reference>
        </references>
      </pivotArea>
    </chartFormat>
    <chartFormat chart="8" format="35">
      <pivotArea type="data" outline="0" fieldPosition="0">
        <references count="2">
          <reference field="4294967294" count="1" selected="0">
            <x v="0"/>
          </reference>
          <reference field="8" count="1" selected="0">
            <x v="4"/>
          </reference>
        </references>
      </pivotArea>
    </chartFormat>
    <chartFormat chart="8" format="36">
      <pivotArea type="data" outline="0" fieldPosition="0">
        <references count="2">
          <reference field="4294967294" count="1" selected="0">
            <x v="0"/>
          </reference>
          <reference field="8" count="1" selected="0">
            <x v="6"/>
          </reference>
        </references>
      </pivotArea>
    </chartFormat>
    <chartFormat chart="8" format="37">
      <pivotArea type="data" outline="0" fieldPosition="0">
        <references count="2">
          <reference field="4294967294" count="1" selected="0">
            <x v="0"/>
          </reference>
          <reference field="8" count="1" selected="0">
            <x v="7"/>
          </reference>
        </references>
      </pivotArea>
    </chartFormat>
    <chartFormat chart="8" format="38">
      <pivotArea type="data" outline="0" fieldPosition="0">
        <references count="2">
          <reference field="4294967294" count="1" selected="0">
            <x v="0"/>
          </reference>
          <reference field="8" count="1" selected="0">
            <x v="8"/>
          </reference>
        </references>
      </pivotArea>
    </chartFormat>
    <chartFormat chart="8" format="39">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DB50BE3-C411-4FE5-AF18-98FC8511AB0B}" name="operatingprof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8">
    <pivotField showAll="0"/>
    <pivotField showAll="0"/>
    <pivotField showAll="0"/>
    <pivotField showAll="0"/>
    <pivotField showAll="0"/>
    <pivotField dataField="1" showAll="0"/>
    <pivotField numFmtId="1" showAll="0"/>
    <pivotField showAll="0"/>
  </pivotFields>
  <rowItems count="1">
    <i/>
  </rowItems>
  <colItems count="1">
    <i/>
  </colItems>
  <dataFields count="1">
    <dataField name="Sum of Operating Profit" fld="5" baseField="0" baseItem="0" numFmtId="170"/>
  </dataFields>
  <formats count="1">
    <format dxfId="28">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E7E48E1-DA9F-4119-B046-C5EBB36E8DE1}" name="financial_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9:M32" firstHeaderRow="0" firstDataRow="1" firstDataCol="1"/>
  <pivotFields count="8">
    <pivotField axis="axisRow" showAll="0">
      <items count="4">
        <item x="0"/>
        <item x="1"/>
        <item h="1" x="2"/>
        <item t="default"/>
      </items>
    </pivotField>
    <pivotField dataField="1" showAll="0"/>
    <pivotField dataField="1" showAll="0"/>
    <pivotField dataField="1" showAll="0"/>
    <pivotField dataField="1" showAll="0"/>
    <pivotField showAll="0"/>
    <pivotField dataField="1" numFmtId="1" showAll="0"/>
    <pivotField showAll="0"/>
  </pivotFields>
  <rowFields count="1">
    <field x="0"/>
  </rowFields>
  <rowItems count="3">
    <i>
      <x/>
    </i>
    <i>
      <x v="1"/>
    </i>
    <i t="grand">
      <x/>
    </i>
  </rowItems>
  <colFields count="1">
    <field x="-2"/>
  </colFields>
  <colItems count="5">
    <i>
      <x/>
    </i>
    <i i="1">
      <x v="1"/>
    </i>
    <i i="2">
      <x v="2"/>
    </i>
    <i i="3">
      <x v="3"/>
    </i>
    <i i="4">
      <x v="4"/>
    </i>
  </colItems>
  <dataFields count="5">
    <dataField name="Sum of G&amp;A Cost" fld="1" baseField="0" baseItem="0"/>
    <dataField name="Sum of Gross Profit" fld="4" baseField="0" baseItem="0"/>
    <dataField name="Sum of Handling Cost" fld="2" baseField="0" baseItem="0"/>
    <dataField name="Sum of Net Profit" fld="6" baseField="0" baseItem="0" numFmtId="170"/>
    <dataField name="Sum of Tax" fld="3" baseField="0" baseItem="0"/>
  </dataFields>
  <formats count="1">
    <format dxfId="29">
      <pivotArea outline="0" collapsedLevelsAreSubtotals="1" fieldPosition="0"/>
    </format>
  </format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 chart="5" format="15">
      <pivotArea type="data" outline="0" fieldPosition="0">
        <references count="2">
          <reference field="4294967294" count="1" selected="0">
            <x v="3"/>
          </reference>
          <reference field="0" count="1" selected="0">
            <x v="1"/>
          </reference>
        </references>
      </pivotArea>
    </chartFormat>
    <chartFormat chart="5" format="16">
      <pivotArea type="data" outline="0" fieldPosition="0">
        <references count="2">
          <reference field="4294967294" count="1" selected="0">
            <x v="2"/>
          </reference>
          <reference field="0" count="1" selected="0">
            <x v="1"/>
          </reference>
        </references>
      </pivotArea>
    </chartFormat>
    <chartFormat chart="5" format="17">
      <pivotArea type="data" outline="0" fieldPosition="0">
        <references count="2">
          <reference field="4294967294" count="1" selected="0">
            <x v="4"/>
          </reference>
          <reference field="0" count="1" selected="0">
            <x v="1"/>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3"/>
          </reference>
          <reference field="0" count="1" selected="0">
            <x v="0"/>
          </reference>
        </references>
      </pivotArea>
    </chartFormat>
    <chartFormat chart="5" format="20">
      <pivotArea type="data" outline="0" fieldPosition="0">
        <references count="2">
          <reference field="4294967294" count="1" selected="0">
            <x v="2"/>
          </reference>
          <reference field="0"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AE1ECD6-694F-4B96-9716-773BCD3F3C11}" name="pvt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C29" firstHeaderRow="0" firstDataRow="1" firstDataCol="1"/>
  <pivotFields count="13">
    <pivotField showAll="0"/>
    <pivotField axis="axisRow" showAll="0" sortType="a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dataField="1" numFmtId="168" showAll="0"/>
  </pivotFields>
  <rowFields count="1">
    <field x="1"/>
  </rowFields>
  <rowItems count="6">
    <i>
      <x v="3"/>
    </i>
    <i>
      <x v="2"/>
    </i>
    <i>
      <x v="1"/>
    </i>
    <i>
      <x/>
    </i>
    <i>
      <x v="4"/>
    </i>
    <i t="grand">
      <x/>
    </i>
  </rowItems>
  <colFields count="1">
    <field x="-2"/>
  </colFields>
  <colItems count="2">
    <i>
      <x/>
    </i>
    <i i="1">
      <x v="1"/>
    </i>
  </colItems>
  <dataFields count="2">
    <dataField name="Sum of Revenue" fld="11" baseField="0" baseItem="0" numFmtId="168"/>
    <dataField name="Sum of Gross Profit" fld="12" baseField="0" baseItem="0" numFmtId="168"/>
  </dataFields>
  <chartFormats count="4">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4DB815F-4191-403C-A3D7-7D4860BB457F}" name="revenue-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9:B46"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Fields count="1">
    <field x="3"/>
  </rowFields>
  <rowItems count="7">
    <i>
      <x/>
    </i>
    <i>
      <x v="5"/>
    </i>
    <i>
      <x v="4"/>
    </i>
    <i>
      <x v="3"/>
    </i>
    <i>
      <x v="1"/>
    </i>
    <i>
      <x v="2"/>
    </i>
    <i t="grand">
      <x/>
    </i>
  </rowItems>
  <colItems count="1">
    <i/>
  </colItems>
  <dataFields count="1">
    <dataField name="Sum of Revenue" fld="11" baseField="0" baseItem="0" numFmtId="168"/>
  </dataFields>
  <chartFormats count="7">
    <chartFormat chart="17"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3" count="1" selected="0">
            <x v="5"/>
          </reference>
        </references>
      </pivotArea>
    </chartFormat>
    <chartFormat chart="17" format="6">
      <pivotArea type="data" outline="0" fieldPosition="0">
        <references count="2">
          <reference field="4294967294" count="1" selected="0">
            <x v="0"/>
          </reference>
          <reference field="3" count="1" selected="0">
            <x v="4"/>
          </reference>
        </references>
      </pivotArea>
    </chartFormat>
    <chartFormat chart="17" format="7">
      <pivotArea type="data" outline="0" fieldPosition="0">
        <references count="2">
          <reference field="4294967294" count="1" selected="0">
            <x v="0"/>
          </reference>
          <reference field="3" count="1" selected="0">
            <x v="3"/>
          </reference>
        </references>
      </pivotArea>
    </chartFormat>
    <chartFormat chart="17" format="8">
      <pivotArea type="data" outline="0" fieldPosition="0">
        <references count="2">
          <reference field="4294967294" count="1" selected="0">
            <x v="0"/>
          </reference>
          <reference field="3" count="1" selected="0">
            <x v="1"/>
          </reference>
        </references>
      </pivotArea>
    </chartFormat>
    <chartFormat chart="17"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15197CD-1D6B-49AF-B276-33624676E94E}" name="netprofit-trend-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7:I11" firstHeaderRow="1" firstDataRow="1" firstDataCol="1"/>
  <pivotFields count="8">
    <pivotField axis="axisRow" showAll="0">
      <items count="4">
        <item x="0"/>
        <item x="1"/>
        <item x="2"/>
        <item t="default"/>
      </items>
    </pivotField>
    <pivotField showAll="0"/>
    <pivotField showAll="0"/>
    <pivotField showAll="0"/>
    <pivotField showAll="0"/>
    <pivotField showAll="0"/>
    <pivotField dataField="1" numFmtId="1" showAll="0"/>
    <pivotField showAll="0"/>
  </pivotFields>
  <rowFields count="1">
    <field x="0"/>
  </rowFields>
  <rowItems count="4">
    <i>
      <x/>
    </i>
    <i>
      <x v="1"/>
    </i>
    <i>
      <x v="2"/>
    </i>
    <i t="grand">
      <x/>
    </i>
  </rowItems>
  <colItems count="1">
    <i/>
  </colItems>
  <dataFields count="1">
    <dataField name="Sum of Net Profit" fld="6" baseField="0" baseItem="0" numFmtId="1"/>
  </dataFields>
  <formats count="2">
    <format dxfId="31">
      <pivotArea collapsedLevelsAreSubtotals="1" fieldPosition="0">
        <references count="1">
          <reference field="0" count="0"/>
        </references>
      </pivotArea>
    </format>
    <format dxfId="30">
      <pivotArea grandRow="1" outline="0" collapsedLevelsAreSubtotals="1" fieldPosition="0"/>
    </format>
  </formats>
  <chartFormats count="4">
    <chartFormat chart="15" format="6"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0" count="1" selected="0">
            <x v="2"/>
          </reference>
        </references>
      </pivotArea>
    </chartFormat>
    <chartFormat chart="23" format="4">
      <pivotArea type="data" outline="0" fieldPosition="0">
        <references count="2">
          <reference field="4294967294" count="1" selected="0">
            <x v="0"/>
          </reference>
          <reference field="0"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604E87C-F3A5-4BC7-92E2-4CEE352607AC}" name="netprof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8">
    <pivotField showAll="0"/>
    <pivotField showAll="0"/>
    <pivotField showAll="0"/>
    <pivotField showAll="0"/>
    <pivotField showAll="0"/>
    <pivotField showAll="0"/>
    <pivotField dataField="1" numFmtId="1" showAll="0"/>
    <pivotField showAll="0"/>
  </pivotFields>
  <rowItems count="1">
    <i/>
  </rowItems>
  <colItems count="1">
    <i/>
  </colItems>
  <dataFields count="1">
    <dataField name="Sum of Net Profit" fld="6" baseField="0" baseItem="0" numFmtId="170"/>
  </dataFields>
  <formats count="1">
    <format dxfId="32">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A619BD7-23F4-4F24-80F4-F08935AC817B}" name="netprofit-revenu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3:J17" firstHeaderRow="0" firstDataRow="1" firstDataCol="1"/>
  <pivotFields count="8">
    <pivotField axis="axisRow" showAll="0">
      <items count="4">
        <item x="0"/>
        <item x="1"/>
        <item x="2"/>
        <item t="default"/>
      </items>
    </pivotField>
    <pivotField showAll="0"/>
    <pivotField showAll="0"/>
    <pivotField showAll="0"/>
    <pivotField showAll="0"/>
    <pivotField showAll="0"/>
    <pivotField dataField="1" numFmtId="1" showAll="0"/>
    <pivotField dataField="1" showAll="0"/>
  </pivotFields>
  <rowFields count="1">
    <field x="0"/>
  </rowFields>
  <rowItems count="4">
    <i>
      <x/>
    </i>
    <i>
      <x v="1"/>
    </i>
    <i>
      <x v="2"/>
    </i>
    <i t="grand">
      <x/>
    </i>
  </rowItems>
  <colFields count="1">
    <field x="-2"/>
  </colFields>
  <colItems count="2">
    <i>
      <x/>
    </i>
    <i i="1">
      <x v="1"/>
    </i>
  </colItems>
  <dataFields count="2">
    <dataField name="Sum of Revenue" fld="7" baseField="0" baseItem="0"/>
    <dataField name="Sum of Net Profit" fld="6" baseField="0" baseItem="0" numFmtId="1"/>
  </dataFields>
  <formats count="1">
    <format dxfId="33">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4DA8C9E-E85F-421B-9320-4266F583D94A}" name="gross-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9:E46"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Fields count="1">
    <field x="3"/>
  </rowFields>
  <rowItems count="7">
    <i>
      <x/>
    </i>
    <i>
      <x v="4"/>
    </i>
    <i>
      <x v="5"/>
    </i>
    <i>
      <x v="3"/>
    </i>
    <i>
      <x v="1"/>
    </i>
    <i>
      <x v="2"/>
    </i>
    <i t="grand">
      <x/>
    </i>
  </rowItems>
  <colItems count="1">
    <i/>
  </colItems>
  <dataFields count="1">
    <dataField name="Sum of Gross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4D3DD44-A6FC-4D3A-B5B5-7829A9837755}" name="revenue-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B20"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Fields count="1">
    <field x="8"/>
  </rowFields>
  <rowItems count="13">
    <i>
      <x/>
    </i>
    <i>
      <x v="1"/>
    </i>
    <i>
      <x v="2"/>
    </i>
    <i>
      <x v="3"/>
    </i>
    <i>
      <x v="4"/>
    </i>
    <i>
      <x v="5"/>
    </i>
    <i>
      <x v="6"/>
    </i>
    <i>
      <x v="7"/>
    </i>
    <i>
      <x v="8"/>
    </i>
    <i>
      <x v="9"/>
    </i>
    <i>
      <x v="10"/>
    </i>
    <i>
      <x v="11"/>
    </i>
    <i t="grand">
      <x/>
    </i>
  </rowItems>
  <colItems count="1">
    <i/>
  </colItems>
  <dataFields count="1">
    <dataField name="Sum of Revenue" fld="11" baseField="0" baseItem="0" numFmtId="168"/>
  </dataFields>
  <formats count="1">
    <format dxfId="34">
      <pivotArea collapsedLevelsAreSubtotals="1" fieldPosition="0">
        <references count="2">
          <reference field="4294967294" count="1" selected="0">
            <x v="0"/>
          </reference>
          <reference field="8" count="0"/>
        </references>
      </pivotArea>
    </format>
  </formats>
  <chartFormats count="18">
    <chartFormat chart="25" format="27" series="1">
      <pivotArea type="data" outline="0" fieldPosition="0">
        <references count="1">
          <reference field="4294967294" count="1" selected="0">
            <x v="0"/>
          </reference>
        </references>
      </pivotArea>
    </chartFormat>
    <chartFormat chart="25" format="28">
      <pivotArea type="data" outline="0" fieldPosition="0">
        <references count="2">
          <reference field="4294967294" count="1" selected="0">
            <x v="0"/>
          </reference>
          <reference field="8" count="1" selected="0">
            <x v="1"/>
          </reference>
        </references>
      </pivotArea>
    </chartFormat>
    <chartFormat chart="25" format="29">
      <pivotArea type="data" outline="0" fieldPosition="0">
        <references count="2">
          <reference field="4294967294" count="1" selected="0">
            <x v="0"/>
          </reference>
          <reference field="8" count="1" selected="0">
            <x v="2"/>
          </reference>
        </references>
      </pivotArea>
    </chartFormat>
    <chartFormat chart="25" format="30">
      <pivotArea type="data" outline="0" fieldPosition="0">
        <references count="2">
          <reference field="4294967294" count="1" selected="0">
            <x v="0"/>
          </reference>
          <reference field="8" count="1" selected="0">
            <x v="3"/>
          </reference>
        </references>
      </pivotArea>
    </chartFormat>
    <chartFormat chart="25" format="31">
      <pivotArea type="data" outline="0" fieldPosition="0">
        <references count="2">
          <reference field="4294967294" count="1" selected="0">
            <x v="0"/>
          </reference>
          <reference field="8" count="1" selected="0">
            <x v="4"/>
          </reference>
        </references>
      </pivotArea>
    </chartFormat>
    <chartFormat chart="25" format="32">
      <pivotArea type="data" outline="0" fieldPosition="0">
        <references count="2">
          <reference field="4294967294" count="1" selected="0">
            <x v="0"/>
          </reference>
          <reference field="8" count="1" selected="0">
            <x v="6"/>
          </reference>
        </references>
      </pivotArea>
    </chartFormat>
    <chartFormat chart="25" format="33">
      <pivotArea type="data" outline="0" fieldPosition="0">
        <references count="2">
          <reference field="4294967294" count="1" selected="0">
            <x v="0"/>
          </reference>
          <reference field="8" count="1" selected="0">
            <x v="7"/>
          </reference>
        </references>
      </pivotArea>
    </chartFormat>
    <chartFormat chart="25" format="34">
      <pivotArea type="data" outline="0" fieldPosition="0">
        <references count="2">
          <reference field="4294967294" count="1" selected="0">
            <x v="0"/>
          </reference>
          <reference field="8" count="1" selected="0">
            <x v="8"/>
          </reference>
        </references>
      </pivotArea>
    </chartFormat>
    <chartFormat chart="25" format="35">
      <pivotArea type="data" outline="0" fieldPosition="0">
        <references count="2">
          <reference field="4294967294" count="1" selected="0">
            <x v="0"/>
          </reference>
          <reference field="8" count="1" selected="0">
            <x v="10"/>
          </reference>
        </references>
      </pivotArea>
    </chartFormat>
    <chartFormat chart="28" format="45" series="1">
      <pivotArea type="data" outline="0" fieldPosition="0">
        <references count="1">
          <reference field="4294967294" count="1" selected="0">
            <x v="0"/>
          </reference>
        </references>
      </pivotArea>
    </chartFormat>
    <chartFormat chart="28" format="46">
      <pivotArea type="data" outline="0" fieldPosition="0">
        <references count="2">
          <reference field="4294967294" count="1" selected="0">
            <x v="0"/>
          </reference>
          <reference field="8" count="1" selected="0">
            <x v="1"/>
          </reference>
        </references>
      </pivotArea>
    </chartFormat>
    <chartFormat chart="28" format="47">
      <pivotArea type="data" outline="0" fieldPosition="0">
        <references count="2">
          <reference field="4294967294" count="1" selected="0">
            <x v="0"/>
          </reference>
          <reference field="8" count="1" selected="0">
            <x v="2"/>
          </reference>
        </references>
      </pivotArea>
    </chartFormat>
    <chartFormat chart="28" format="48">
      <pivotArea type="data" outline="0" fieldPosition="0">
        <references count="2">
          <reference field="4294967294" count="1" selected="0">
            <x v="0"/>
          </reference>
          <reference field="8" count="1" selected="0">
            <x v="3"/>
          </reference>
        </references>
      </pivotArea>
    </chartFormat>
    <chartFormat chart="28" format="49">
      <pivotArea type="data" outline="0" fieldPosition="0">
        <references count="2">
          <reference field="4294967294" count="1" selected="0">
            <x v="0"/>
          </reference>
          <reference field="8" count="1" selected="0">
            <x v="4"/>
          </reference>
        </references>
      </pivotArea>
    </chartFormat>
    <chartFormat chart="28" format="50">
      <pivotArea type="data" outline="0" fieldPosition="0">
        <references count="2">
          <reference field="4294967294" count="1" selected="0">
            <x v="0"/>
          </reference>
          <reference field="8" count="1" selected="0">
            <x v="6"/>
          </reference>
        </references>
      </pivotArea>
    </chartFormat>
    <chartFormat chart="28" format="51">
      <pivotArea type="data" outline="0" fieldPosition="0">
        <references count="2">
          <reference field="4294967294" count="1" selected="0">
            <x v="0"/>
          </reference>
          <reference field="8" count="1" selected="0">
            <x v="7"/>
          </reference>
        </references>
      </pivotArea>
    </chartFormat>
    <chartFormat chart="28" format="52">
      <pivotArea type="data" outline="0" fieldPosition="0">
        <references count="2">
          <reference field="4294967294" count="1" selected="0">
            <x v="0"/>
          </reference>
          <reference field="8" count="1" selected="0">
            <x v="8"/>
          </reference>
        </references>
      </pivotArea>
    </chartFormat>
    <chartFormat chart="28" format="53">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3F5B1A6-5451-4F90-8BBD-860E65335C94}" name="revenue_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48:F61" firstHeaderRow="0"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axis="axisRow"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items count="678">
        <item x="613"/>
        <item x="96"/>
        <item x="186"/>
        <item x="595"/>
        <item x="449"/>
        <item x="393"/>
        <item x="398"/>
        <item x="347"/>
        <item x="14"/>
        <item x="617"/>
        <item x="268"/>
        <item x="653"/>
        <item x="174"/>
        <item x="597"/>
        <item x="594"/>
        <item x="614"/>
        <item x="16"/>
        <item x="658"/>
        <item x="61"/>
        <item x="575"/>
        <item x="430"/>
        <item x="345"/>
        <item x="390"/>
        <item x="20"/>
        <item x="534"/>
        <item x="516"/>
        <item x="439"/>
        <item x="144"/>
        <item x="647"/>
        <item x="559"/>
        <item x="316"/>
        <item x="562"/>
        <item x="15"/>
        <item x="354"/>
        <item x="350"/>
        <item x="64"/>
        <item x="72"/>
        <item x="521"/>
        <item x="101"/>
        <item x="427"/>
        <item x="353"/>
        <item x="357"/>
        <item x="224"/>
        <item x="22"/>
        <item x="265"/>
        <item x="220"/>
        <item x="571"/>
        <item x="491"/>
        <item x="447"/>
        <item x="232"/>
        <item x="107"/>
        <item x="424"/>
        <item x="189"/>
        <item x="363"/>
        <item x="139"/>
        <item x="6"/>
        <item x="621"/>
        <item x="237"/>
        <item x="12"/>
        <item x="675"/>
        <item x="301"/>
        <item x="275"/>
        <item x="75"/>
        <item x="270"/>
        <item x="560"/>
        <item x="94"/>
        <item x="78"/>
        <item x="63"/>
        <item x="76"/>
        <item x="23"/>
        <item x="486"/>
        <item x="181"/>
        <item x="604"/>
        <item x="566"/>
        <item x="108"/>
        <item x="425"/>
        <item x="226"/>
        <item x="164"/>
        <item x="179"/>
        <item x="99"/>
        <item x="236"/>
        <item x="204"/>
        <item x="494"/>
        <item x="21"/>
        <item x="517"/>
        <item x="269"/>
        <item x="3"/>
        <item x="526"/>
        <item x="612"/>
        <item x="528"/>
        <item x="141"/>
        <item x="27"/>
        <item x="657"/>
        <item x="104"/>
        <item x="557"/>
        <item x="564"/>
        <item x="346"/>
        <item x="356"/>
        <item x="146"/>
        <item x="428"/>
        <item x="561"/>
        <item x="17"/>
        <item x="217"/>
        <item x="19"/>
        <item x="607"/>
        <item x="576"/>
        <item x="218"/>
        <item x="605"/>
        <item x="674"/>
        <item x="54"/>
        <item x="306"/>
        <item x="69"/>
        <item x="429"/>
        <item x="222"/>
        <item x="272"/>
        <item x="114"/>
        <item x="188"/>
        <item x="115"/>
        <item x="646"/>
        <item x="389"/>
        <item x="360"/>
        <item x="271"/>
        <item x="358"/>
        <item x="215"/>
        <item x="263"/>
        <item x="495"/>
        <item x="326"/>
        <item x="191"/>
        <item x="106"/>
        <item x="25"/>
        <item x="296"/>
        <item x="648"/>
        <item x="9"/>
        <item x="355"/>
        <item x="644"/>
        <item x="100"/>
        <item x="654"/>
        <item x="623"/>
        <item x="533"/>
        <item x="477"/>
        <item x="396"/>
        <item x="58"/>
        <item x="402"/>
        <item x="234"/>
        <item x="535"/>
        <item x="102"/>
        <item x="574"/>
        <item x="392"/>
        <item x="359"/>
        <item x="147"/>
        <item x="525"/>
        <item x="155"/>
        <item x="95"/>
        <item x="615"/>
        <item x="227"/>
        <item x="293"/>
        <item x="1"/>
        <item x="403"/>
        <item x="522"/>
        <item x="145"/>
        <item x="444"/>
        <item x="531"/>
        <item x="351"/>
        <item x="502"/>
        <item x="361"/>
        <item x="152"/>
        <item x="205"/>
        <item x="70"/>
        <item x="235"/>
        <item x="395"/>
        <item x="600"/>
        <item x="176"/>
        <item x="65"/>
        <item x="327"/>
        <item x="182"/>
        <item x="8"/>
        <item x="143"/>
        <item x="565"/>
        <item x="60"/>
        <item x="142"/>
        <item x="175"/>
        <item x="442"/>
        <item x="318"/>
        <item x="606"/>
        <item x="274"/>
        <item x="608"/>
        <item x="5"/>
        <item x="190"/>
        <item x="73"/>
        <item x="178"/>
        <item x="168"/>
        <item x="551"/>
        <item x="325"/>
        <item x="349"/>
        <item x="445"/>
        <item x="489"/>
        <item x="216"/>
        <item x="573"/>
        <item x="151"/>
        <item x="426"/>
        <item x="570"/>
        <item x="530"/>
        <item x="364"/>
        <item x="230"/>
        <item x="13"/>
        <item x="649"/>
        <item x="493"/>
        <item x="0"/>
        <item x="319"/>
        <item x="67"/>
        <item x="611"/>
        <item x="563"/>
        <item x="321"/>
        <item x="156"/>
        <item x="529"/>
        <item x="616"/>
        <item x="26"/>
        <item x="68"/>
        <item x="105"/>
        <item x="620"/>
        <item x="443"/>
        <item x="394"/>
        <item x="592"/>
        <item x="295"/>
        <item x="440"/>
        <item x="304"/>
        <item x="305"/>
        <item x="225"/>
        <item x="297"/>
        <item x="165"/>
        <item x="315"/>
        <item x="599"/>
        <item x="149"/>
        <item x="404"/>
        <item x="109"/>
        <item x="558"/>
        <item x="238"/>
        <item x="523"/>
        <item x="29"/>
        <item x="77"/>
        <item x="303"/>
        <item x="10"/>
        <item x="57"/>
        <item x="214"/>
        <item x="71"/>
        <item x="320"/>
        <item x="352"/>
        <item x="302"/>
        <item x="7"/>
        <item x="150"/>
        <item x="110"/>
        <item x="624"/>
        <item x="112"/>
        <item x="366"/>
        <item x="485"/>
        <item x="154"/>
        <item x="369"/>
        <item x="140"/>
        <item x="446"/>
        <item x="500"/>
        <item x="550"/>
        <item x="11"/>
        <item x="655"/>
        <item x="153"/>
        <item x="113"/>
        <item x="173"/>
        <item x="267"/>
        <item x="169"/>
        <item x="273"/>
        <item x="524"/>
        <item x="187"/>
        <item x="397"/>
        <item x="323"/>
        <item x="496"/>
        <item x="241"/>
        <item x="329"/>
        <item x="240"/>
        <item x="177"/>
        <item x="97"/>
        <item x="368"/>
        <item x="532"/>
        <item x="656"/>
        <item x="28"/>
        <item x="66"/>
        <item x="519"/>
        <item x="448"/>
        <item x="456"/>
        <item x="2"/>
        <item x="317"/>
        <item x="294"/>
        <item x="406"/>
        <item x="622"/>
        <item x="492"/>
        <item x="596"/>
        <item x="170"/>
        <item x="53"/>
        <item x="266"/>
        <item x="609"/>
        <item x="231"/>
        <item x="206"/>
        <item x="103"/>
        <item x="229"/>
        <item x="499"/>
        <item x="365"/>
        <item x="518"/>
        <item x="400"/>
        <item x="628"/>
        <item x="498"/>
        <item x="598"/>
        <item x="208"/>
        <item x="148"/>
        <item x="488"/>
        <item x="362"/>
        <item x="618"/>
        <item x="4"/>
        <item x="24"/>
        <item x="221"/>
        <item x="18"/>
        <item x="549"/>
        <item x="59"/>
        <item x="478"/>
        <item x="650"/>
        <item x="652"/>
        <item x="399"/>
        <item x="555"/>
        <item x="591"/>
        <item x="138"/>
        <item x="233"/>
        <item x="569"/>
        <item x="567"/>
        <item x="239"/>
        <item x="62"/>
        <item x="520"/>
        <item x="207"/>
        <item x="572"/>
        <item x="490"/>
        <item x="568"/>
        <item x="223"/>
        <item x="111"/>
        <item x="328"/>
        <item x="645"/>
        <item x="219"/>
        <item x="405"/>
        <item x="487"/>
        <item x="610"/>
        <item x="264"/>
        <item x="651"/>
        <item x="172"/>
        <item x="391"/>
        <item x="98"/>
        <item x="79"/>
        <item x="619"/>
        <item x="183"/>
        <item x="324"/>
        <item x="185"/>
        <item x="501"/>
        <item x="228"/>
        <item x="367"/>
        <item x="593"/>
        <item x="505"/>
        <item x="36"/>
        <item x="125"/>
        <item x="81"/>
        <item x="441"/>
        <item x="184"/>
        <item x="479"/>
        <item x="373"/>
        <item x="527"/>
        <item x="322"/>
        <item x="401"/>
        <item x="582"/>
        <item x="262"/>
        <item x="52"/>
        <item x="128"/>
        <item x="667"/>
        <item x="497"/>
        <item x="632"/>
        <item x="601"/>
        <item x="137"/>
        <item x="480"/>
        <item x="180"/>
        <item x="671"/>
        <item x="74"/>
        <item x="659"/>
        <item x="130"/>
        <item x="451"/>
        <item x="545"/>
        <item x="122"/>
        <item x="309"/>
        <item x="242"/>
        <item x="409"/>
        <item x="460"/>
        <item x="196"/>
        <item x="336"/>
        <item x="438"/>
        <item x="370"/>
        <item x="433"/>
        <item x="245"/>
        <item x="580"/>
        <item x="626"/>
        <item x="331"/>
        <item x="93"/>
        <item x="374"/>
        <item x="453"/>
        <item x="55"/>
        <item x="504"/>
        <item x="581"/>
        <item x="661"/>
        <item x="83"/>
        <item x="514"/>
        <item x="450"/>
        <item x="377"/>
        <item x="249"/>
        <item x="463"/>
        <item x="388"/>
        <item x="171"/>
        <item x="452"/>
        <item x="589"/>
        <item x="244"/>
        <item x="119"/>
        <item x="666"/>
        <item x="89"/>
        <item x="459"/>
        <item x="248"/>
        <item x="435"/>
        <item x="538"/>
        <item x="664"/>
        <item x="484"/>
        <item x="670"/>
        <item x="82"/>
        <item x="508"/>
        <item x="256"/>
        <item x="276"/>
        <item x="375"/>
        <item x="537"/>
        <item x="298"/>
        <item x="33"/>
        <item x="584"/>
        <item x="250"/>
        <item x="541"/>
        <item x="121"/>
        <item x="673"/>
        <item x="461"/>
        <item x="259"/>
        <item x="123"/>
        <item x="124"/>
        <item x="468"/>
        <item x="308"/>
        <item x="579"/>
        <item x="51"/>
        <item x="86"/>
        <item x="281"/>
        <item x="387"/>
        <item x="251"/>
        <item x="307"/>
        <item x="411"/>
        <item x="202"/>
        <item x="408"/>
        <item x="87"/>
        <item x="299"/>
        <item x="379"/>
        <item x="335"/>
        <item x="474"/>
        <item x="380"/>
        <item x="385"/>
        <item x="536"/>
        <item x="290"/>
        <item x="334"/>
        <item x="665"/>
        <item x="195"/>
        <item x="419"/>
        <item x="192"/>
        <item x="415"/>
        <item x="40"/>
        <item x="30"/>
        <item x="279"/>
        <item x="280"/>
        <item x="278"/>
        <item x="34"/>
        <item x="116"/>
        <item x="85"/>
        <item x="625"/>
        <item x="247"/>
        <item x="310"/>
        <item x="454"/>
        <item x="338"/>
        <item x="542"/>
        <item x="88"/>
        <item x="476"/>
        <item x="330"/>
        <item x="482"/>
        <item x="634"/>
        <item x="636"/>
        <item x="31"/>
        <item x="506"/>
        <item x="135"/>
        <item x="513"/>
        <item x="286"/>
        <item x="422"/>
        <item x="458"/>
        <item x="300"/>
        <item x="342"/>
        <item x="668"/>
        <item x="431"/>
        <item x="333"/>
        <item x="157"/>
        <item x="436"/>
        <item x="285"/>
        <item x="418"/>
        <item x="544"/>
        <item x="282"/>
        <item x="332"/>
        <item x="200"/>
        <item x="84"/>
        <item x="253"/>
        <item x="410"/>
        <item x="635"/>
        <item x="131"/>
        <item x="120"/>
        <item x="32"/>
        <item x="343"/>
        <item x="194"/>
        <item x="212"/>
        <item x="314"/>
        <item x="56"/>
        <item x="50"/>
        <item x="414"/>
        <item x="213"/>
        <item x="455"/>
        <item x="588"/>
        <item x="252"/>
        <item x="90"/>
        <item x="372"/>
        <item x="260"/>
        <item x="134"/>
        <item x="261"/>
        <item x="209"/>
        <item x="663"/>
        <item x="627"/>
        <item x="421"/>
        <item x="552"/>
        <item x="348"/>
        <item x="633"/>
        <item x="284"/>
        <item x="198"/>
        <item x="629"/>
        <item x="41"/>
        <item x="553"/>
        <item x="662"/>
        <item x="583"/>
        <item x="586"/>
        <item x="160"/>
        <item x="258"/>
        <item x="432"/>
        <item x="481"/>
        <item x="578"/>
        <item x="313"/>
        <item x="585"/>
        <item x="193"/>
        <item x="382"/>
        <item x="457"/>
        <item x="344"/>
        <item x="386"/>
        <item x="602"/>
        <item x="291"/>
        <item x="162"/>
        <item x="277"/>
        <item x="512"/>
        <item x="503"/>
        <item x="35"/>
        <item x="660"/>
        <item x="246"/>
        <item x="243"/>
        <item x="118"/>
        <item x="507"/>
        <item x="311"/>
        <item x="91"/>
        <item x="371"/>
        <item x="384"/>
        <item x="117"/>
        <item x="676"/>
        <item x="43"/>
        <item x="416"/>
        <item x="467"/>
        <item x="161"/>
        <item x="437"/>
        <item x="159"/>
        <item x="340"/>
        <item x="587"/>
        <item x="129"/>
        <item x="163"/>
        <item x="412"/>
        <item x="289"/>
        <item x="211"/>
        <item x="48"/>
        <item x="423"/>
        <item x="37"/>
        <item x="642"/>
        <item x="641"/>
        <item x="639"/>
        <item x="590"/>
        <item x="203"/>
        <item x="539"/>
        <item x="378"/>
        <item x="42"/>
        <item x="465"/>
        <item x="199"/>
        <item x="197"/>
        <item x="39"/>
        <item x="643"/>
        <item x="312"/>
        <item x="47"/>
        <item x="201"/>
        <item x="417"/>
        <item x="136"/>
        <item x="407"/>
        <item x="45"/>
        <item x="464"/>
        <item x="254"/>
        <item x="166"/>
        <item x="288"/>
        <item x="80"/>
        <item x="92"/>
        <item x="376"/>
        <item x="603"/>
        <item x="472"/>
        <item x="543"/>
        <item x="577"/>
        <item x="420"/>
        <item x="475"/>
        <item x="292"/>
        <item x="287"/>
        <item x="167"/>
        <item x="257"/>
        <item x="49"/>
        <item x="515"/>
        <item x="466"/>
        <item x="631"/>
        <item x="556"/>
        <item x="469"/>
        <item x="132"/>
        <item x="413"/>
        <item x="255"/>
        <item x="434"/>
        <item x="210"/>
        <item x="127"/>
        <item x="339"/>
        <item x="462"/>
        <item x="38"/>
        <item x="283"/>
        <item x="158"/>
        <item x="383"/>
        <item x="126"/>
        <item x="672"/>
        <item x="638"/>
        <item x="630"/>
        <item x="509"/>
        <item x="669"/>
        <item x="548"/>
        <item x="473"/>
        <item x="511"/>
        <item x="547"/>
        <item x="44"/>
        <item x="554"/>
        <item x="337"/>
        <item x="637"/>
        <item x="341"/>
        <item x="381"/>
        <item x="640"/>
        <item x="133"/>
        <item x="470"/>
        <item x="510"/>
        <item x="483"/>
        <item x="540"/>
        <item x="546"/>
        <item x="471"/>
        <item x="46"/>
        <item t="default"/>
      </items>
    </pivotField>
    <pivotField dataField="1" numFmtId="168" showAll="0"/>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1" baseField="0" baseItem="0" numFmtId="168"/>
    <dataField name="Sum of Gross Profit" fld="12" baseField="0" baseItem="0" numFmtId="168"/>
  </dataFields>
  <chartFormats count="68">
    <chartFormat chart="0" format="0" series="1">
      <pivotArea type="data" outline="0" fieldPosition="0">
        <references count="1">
          <reference field="4294967294" count="1" selected="0">
            <x v="1"/>
          </reference>
        </references>
      </pivotArea>
    </chartFormat>
    <chartFormat chart="0" format="1">
      <pivotArea type="data" outline="0" fieldPosition="0">
        <references count="2">
          <reference field="4294967294" count="1" selected="0">
            <x v="1"/>
          </reference>
          <reference field="8" count="1" selected="0">
            <x v="10"/>
          </reference>
        </references>
      </pivotArea>
    </chartFormat>
    <chartFormat chart="0" format="2">
      <pivotArea type="data" outline="0" fieldPosition="0">
        <references count="2">
          <reference field="4294967294" count="1" selected="0">
            <x v="1"/>
          </reference>
          <reference field="8" count="1" selected="0">
            <x v="7"/>
          </reference>
        </references>
      </pivotArea>
    </chartFormat>
    <chartFormat chart="0" format="3">
      <pivotArea type="data" outline="0" fieldPosition="0">
        <references count="2">
          <reference field="4294967294" count="1" selected="0">
            <x v="1"/>
          </reference>
          <reference field="8" count="1" selected="0">
            <x v="4"/>
          </reference>
        </references>
      </pivotArea>
    </chartFormat>
    <chartFormat chart="0" format="4">
      <pivotArea type="data" outline="0" fieldPosition="0">
        <references count="2">
          <reference field="4294967294" count="1" selected="0">
            <x v="1"/>
          </reference>
          <reference field="8" count="1" selected="0">
            <x v="2"/>
          </reference>
        </references>
      </pivotArea>
    </chartFormat>
    <chartFormat chart="0" format="5">
      <pivotArea type="data" outline="0" fieldPosition="0">
        <references count="2">
          <reference field="4294967294" count="1" selected="0">
            <x v="1"/>
          </reference>
          <reference field="8" count="1" selected="0">
            <x v="1"/>
          </reference>
        </references>
      </pivotArea>
    </chartFormat>
    <chartFormat chart="0" format="6">
      <pivotArea type="data" outline="0" fieldPosition="0">
        <references count="2">
          <reference field="4294967294" count="1" selected="0">
            <x v="1"/>
          </reference>
          <reference field="8" count="1" selected="0">
            <x v="6"/>
          </reference>
        </references>
      </pivotArea>
    </chartFormat>
    <chartFormat chart="0" format="7">
      <pivotArea type="data" outline="0" fieldPosition="0">
        <references count="2">
          <reference field="4294967294" count="1" selected="0">
            <x v="1"/>
          </reference>
          <reference field="8" count="1" selected="0">
            <x v="8"/>
          </reference>
        </references>
      </pivotArea>
    </chartFormat>
    <chartFormat chart="6" format="16" series="1">
      <pivotArea type="data" outline="0" fieldPosition="0">
        <references count="1">
          <reference field="4294967294" count="1" selected="0">
            <x v="1"/>
          </reference>
        </references>
      </pivotArea>
    </chartFormat>
    <chartFormat chart="6" format="17">
      <pivotArea type="data" outline="0" fieldPosition="0">
        <references count="2">
          <reference field="4294967294" count="1" selected="0">
            <x v="1"/>
          </reference>
          <reference field="8" count="1" selected="0">
            <x v="1"/>
          </reference>
        </references>
      </pivotArea>
    </chartFormat>
    <chartFormat chart="6" format="18">
      <pivotArea type="data" outline="0" fieldPosition="0">
        <references count="2">
          <reference field="4294967294" count="1" selected="0">
            <x v="1"/>
          </reference>
          <reference field="8" count="1" selected="0">
            <x v="2"/>
          </reference>
        </references>
      </pivotArea>
    </chartFormat>
    <chartFormat chart="6" format="19">
      <pivotArea type="data" outline="0" fieldPosition="0">
        <references count="2">
          <reference field="4294967294" count="1" selected="0">
            <x v="1"/>
          </reference>
          <reference field="8" count="1" selected="0">
            <x v="4"/>
          </reference>
        </references>
      </pivotArea>
    </chartFormat>
    <chartFormat chart="6" format="20">
      <pivotArea type="data" outline="0" fieldPosition="0">
        <references count="2">
          <reference field="4294967294" count="1" selected="0">
            <x v="1"/>
          </reference>
          <reference field="8" count="1" selected="0">
            <x v="6"/>
          </reference>
        </references>
      </pivotArea>
    </chartFormat>
    <chartFormat chart="6" format="21">
      <pivotArea type="data" outline="0" fieldPosition="0">
        <references count="2">
          <reference field="4294967294" count="1" selected="0">
            <x v="1"/>
          </reference>
          <reference field="8" count="1" selected="0">
            <x v="7"/>
          </reference>
        </references>
      </pivotArea>
    </chartFormat>
    <chartFormat chart="6" format="22">
      <pivotArea type="data" outline="0" fieldPosition="0">
        <references count="2">
          <reference field="4294967294" count="1" selected="0">
            <x v="1"/>
          </reference>
          <reference field="8" count="1" selected="0">
            <x v="8"/>
          </reference>
        </references>
      </pivotArea>
    </chartFormat>
    <chartFormat chart="6" format="23">
      <pivotArea type="data" outline="0" fieldPosition="0">
        <references count="2">
          <reference field="4294967294" count="1" selected="0">
            <x v="1"/>
          </reference>
          <reference field="8" count="1" selected="0">
            <x v="10"/>
          </reference>
        </references>
      </pivotArea>
    </chartFormat>
    <chartFormat chart="11" format="57" series="1">
      <pivotArea type="data" outline="0" fieldPosition="0">
        <references count="1">
          <reference field="4294967294" count="1" selected="0">
            <x v="0"/>
          </reference>
        </references>
      </pivotArea>
    </chartFormat>
    <chartFormat chart="11" format="58">
      <pivotArea type="data" outline="0" fieldPosition="0">
        <references count="2">
          <reference field="4294967294" count="1" selected="0">
            <x v="0"/>
          </reference>
          <reference field="8" count="1" selected="0">
            <x v="0"/>
          </reference>
        </references>
      </pivotArea>
    </chartFormat>
    <chartFormat chart="11" format="59">
      <pivotArea type="data" outline="0" fieldPosition="0">
        <references count="2">
          <reference field="4294967294" count="1" selected="0">
            <x v="0"/>
          </reference>
          <reference field="8" count="1" selected="0">
            <x v="1"/>
          </reference>
        </references>
      </pivotArea>
    </chartFormat>
    <chartFormat chart="11" format="60">
      <pivotArea type="data" outline="0" fieldPosition="0">
        <references count="2">
          <reference field="4294967294" count="1" selected="0">
            <x v="0"/>
          </reference>
          <reference field="8" count="1" selected="0">
            <x v="2"/>
          </reference>
        </references>
      </pivotArea>
    </chartFormat>
    <chartFormat chart="11" format="61">
      <pivotArea type="data" outline="0" fieldPosition="0">
        <references count="2">
          <reference field="4294967294" count="1" selected="0">
            <x v="0"/>
          </reference>
          <reference field="8" count="1" selected="0">
            <x v="3"/>
          </reference>
        </references>
      </pivotArea>
    </chartFormat>
    <chartFormat chart="11" format="62">
      <pivotArea type="data" outline="0" fieldPosition="0">
        <references count="2">
          <reference field="4294967294" count="1" selected="0">
            <x v="0"/>
          </reference>
          <reference field="8" count="1" selected="0">
            <x v="4"/>
          </reference>
        </references>
      </pivotArea>
    </chartFormat>
    <chartFormat chart="11" format="63">
      <pivotArea type="data" outline="0" fieldPosition="0">
        <references count="2">
          <reference field="4294967294" count="1" selected="0">
            <x v="0"/>
          </reference>
          <reference field="8" count="1" selected="0">
            <x v="5"/>
          </reference>
        </references>
      </pivotArea>
    </chartFormat>
    <chartFormat chart="11" format="64">
      <pivotArea type="data" outline="0" fieldPosition="0">
        <references count="2">
          <reference field="4294967294" count="1" selected="0">
            <x v="0"/>
          </reference>
          <reference field="8" count="1" selected="0">
            <x v="6"/>
          </reference>
        </references>
      </pivotArea>
    </chartFormat>
    <chartFormat chart="11" format="65">
      <pivotArea type="data" outline="0" fieldPosition="0">
        <references count="2">
          <reference field="4294967294" count="1" selected="0">
            <x v="0"/>
          </reference>
          <reference field="8" count="1" selected="0">
            <x v="7"/>
          </reference>
        </references>
      </pivotArea>
    </chartFormat>
    <chartFormat chart="11" format="66">
      <pivotArea type="data" outline="0" fieldPosition="0">
        <references count="2">
          <reference field="4294967294" count="1" selected="0">
            <x v="0"/>
          </reference>
          <reference field="8" count="1" selected="0">
            <x v="8"/>
          </reference>
        </references>
      </pivotArea>
    </chartFormat>
    <chartFormat chart="11" format="67">
      <pivotArea type="data" outline="0" fieldPosition="0">
        <references count="2">
          <reference field="4294967294" count="1" selected="0">
            <x v="0"/>
          </reference>
          <reference field="8" count="1" selected="0">
            <x v="9"/>
          </reference>
        </references>
      </pivotArea>
    </chartFormat>
    <chartFormat chart="11" format="68">
      <pivotArea type="data" outline="0" fieldPosition="0">
        <references count="2">
          <reference field="4294967294" count="1" selected="0">
            <x v="0"/>
          </reference>
          <reference field="8" count="1" selected="0">
            <x v="10"/>
          </reference>
        </references>
      </pivotArea>
    </chartFormat>
    <chartFormat chart="11" format="69">
      <pivotArea type="data" outline="0" fieldPosition="0">
        <references count="2">
          <reference field="4294967294" count="1" selected="0">
            <x v="0"/>
          </reference>
          <reference field="8" count="1" selected="0">
            <x v="11"/>
          </reference>
        </references>
      </pivotArea>
    </chartFormat>
    <chartFormat chart="11" format="70" series="1">
      <pivotArea type="data" outline="0" fieldPosition="0">
        <references count="1">
          <reference field="4294967294" count="1" selected="0">
            <x v="1"/>
          </reference>
        </references>
      </pivotArea>
    </chartFormat>
    <chartFormat chart="11" format="71">
      <pivotArea type="data" outline="0" fieldPosition="0">
        <references count="2">
          <reference field="4294967294" count="1" selected="0">
            <x v="1"/>
          </reference>
          <reference field="8" count="1" selected="0">
            <x v="0"/>
          </reference>
        </references>
      </pivotArea>
    </chartFormat>
    <chartFormat chart="11" format="72">
      <pivotArea type="data" outline="0" fieldPosition="0">
        <references count="2">
          <reference field="4294967294" count="1" selected="0">
            <x v="1"/>
          </reference>
          <reference field="8" count="1" selected="0">
            <x v="1"/>
          </reference>
        </references>
      </pivotArea>
    </chartFormat>
    <chartFormat chart="11" format="73">
      <pivotArea type="data" outline="0" fieldPosition="0">
        <references count="2">
          <reference field="4294967294" count="1" selected="0">
            <x v="1"/>
          </reference>
          <reference field="8" count="1" selected="0">
            <x v="2"/>
          </reference>
        </references>
      </pivotArea>
    </chartFormat>
    <chartFormat chart="11" format="74">
      <pivotArea type="data" outline="0" fieldPosition="0">
        <references count="2">
          <reference field="4294967294" count="1" selected="0">
            <x v="1"/>
          </reference>
          <reference field="8" count="1" selected="0">
            <x v="3"/>
          </reference>
        </references>
      </pivotArea>
    </chartFormat>
    <chartFormat chart="11" format="75">
      <pivotArea type="data" outline="0" fieldPosition="0">
        <references count="2">
          <reference field="4294967294" count="1" selected="0">
            <x v="1"/>
          </reference>
          <reference field="8" count="1" selected="0">
            <x v="4"/>
          </reference>
        </references>
      </pivotArea>
    </chartFormat>
    <chartFormat chart="11" format="76">
      <pivotArea type="data" outline="0" fieldPosition="0">
        <references count="2">
          <reference field="4294967294" count="1" selected="0">
            <x v="1"/>
          </reference>
          <reference field="8" count="1" selected="0">
            <x v="5"/>
          </reference>
        </references>
      </pivotArea>
    </chartFormat>
    <chartFormat chart="11" format="77">
      <pivotArea type="data" outline="0" fieldPosition="0">
        <references count="2">
          <reference field="4294967294" count="1" selected="0">
            <x v="1"/>
          </reference>
          <reference field="8" count="1" selected="0">
            <x v="6"/>
          </reference>
        </references>
      </pivotArea>
    </chartFormat>
    <chartFormat chart="11" format="78">
      <pivotArea type="data" outline="0" fieldPosition="0">
        <references count="2">
          <reference field="4294967294" count="1" selected="0">
            <x v="1"/>
          </reference>
          <reference field="8" count="1" selected="0">
            <x v="7"/>
          </reference>
        </references>
      </pivotArea>
    </chartFormat>
    <chartFormat chart="11" format="79">
      <pivotArea type="data" outline="0" fieldPosition="0">
        <references count="2">
          <reference field="4294967294" count="1" selected="0">
            <x v="1"/>
          </reference>
          <reference field="8" count="1" selected="0">
            <x v="8"/>
          </reference>
        </references>
      </pivotArea>
    </chartFormat>
    <chartFormat chart="11" format="80">
      <pivotArea type="data" outline="0" fieldPosition="0">
        <references count="2">
          <reference field="4294967294" count="1" selected="0">
            <x v="1"/>
          </reference>
          <reference field="8" count="1" selected="0">
            <x v="9"/>
          </reference>
        </references>
      </pivotArea>
    </chartFormat>
    <chartFormat chart="11" format="81">
      <pivotArea type="data" outline="0" fieldPosition="0">
        <references count="2">
          <reference field="4294967294" count="1" selected="0">
            <x v="1"/>
          </reference>
          <reference field="8" count="1" selected="0">
            <x v="10"/>
          </reference>
        </references>
      </pivotArea>
    </chartFormat>
    <chartFormat chart="11" format="82">
      <pivotArea type="data" outline="0" fieldPosition="0">
        <references count="2">
          <reference field="4294967294" count="1" selected="0">
            <x v="1"/>
          </reference>
          <reference field="8" count="1" selected="0">
            <x v="11"/>
          </reference>
        </references>
      </pivotArea>
    </chartFormat>
    <chartFormat chart="13" format="109" series="1">
      <pivotArea type="data" outline="0" fieldPosition="0">
        <references count="1">
          <reference field="4294967294" count="1" selected="0">
            <x v="0"/>
          </reference>
        </references>
      </pivotArea>
    </chartFormat>
    <chartFormat chart="13" format="110">
      <pivotArea type="data" outline="0" fieldPosition="0">
        <references count="2">
          <reference field="4294967294" count="1" selected="0">
            <x v="0"/>
          </reference>
          <reference field="8" count="1" selected="0">
            <x v="0"/>
          </reference>
        </references>
      </pivotArea>
    </chartFormat>
    <chartFormat chart="13" format="111">
      <pivotArea type="data" outline="0" fieldPosition="0">
        <references count="2">
          <reference field="4294967294" count="1" selected="0">
            <x v="0"/>
          </reference>
          <reference field="8" count="1" selected="0">
            <x v="1"/>
          </reference>
        </references>
      </pivotArea>
    </chartFormat>
    <chartFormat chart="13" format="112">
      <pivotArea type="data" outline="0" fieldPosition="0">
        <references count="2">
          <reference field="4294967294" count="1" selected="0">
            <x v="0"/>
          </reference>
          <reference field="8" count="1" selected="0">
            <x v="2"/>
          </reference>
        </references>
      </pivotArea>
    </chartFormat>
    <chartFormat chart="13" format="113">
      <pivotArea type="data" outline="0" fieldPosition="0">
        <references count="2">
          <reference field="4294967294" count="1" selected="0">
            <x v="0"/>
          </reference>
          <reference field="8" count="1" selected="0">
            <x v="3"/>
          </reference>
        </references>
      </pivotArea>
    </chartFormat>
    <chartFormat chart="13" format="114">
      <pivotArea type="data" outline="0" fieldPosition="0">
        <references count="2">
          <reference field="4294967294" count="1" selected="0">
            <x v="0"/>
          </reference>
          <reference field="8" count="1" selected="0">
            <x v="4"/>
          </reference>
        </references>
      </pivotArea>
    </chartFormat>
    <chartFormat chart="13" format="115">
      <pivotArea type="data" outline="0" fieldPosition="0">
        <references count="2">
          <reference field="4294967294" count="1" selected="0">
            <x v="0"/>
          </reference>
          <reference field="8" count="1" selected="0">
            <x v="5"/>
          </reference>
        </references>
      </pivotArea>
    </chartFormat>
    <chartFormat chart="13" format="116">
      <pivotArea type="data" outline="0" fieldPosition="0">
        <references count="2">
          <reference field="4294967294" count="1" selected="0">
            <x v="0"/>
          </reference>
          <reference field="8" count="1" selected="0">
            <x v="6"/>
          </reference>
        </references>
      </pivotArea>
    </chartFormat>
    <chartFormat chart="13" format="117">
      <pivotArea type="data" outline="0" fieldPosition="0">
        <references count="2">
          <reference field="4294967294" count="1" selected="0">
            <x v="0"/>
          </reference>
          <reference field="8" count="1" selected="0">
            <x v="7"/>
          </reference>
        </references>
      </pivotArea>
    </chartFormat>
    <chartFormat chart="13" format="118">
      <pivotArea type="data" outline="0" fieldPosition="0">
        <references count="2">
          <reference field="4294967294" count="1" selected="0">
            <x v="0"/>
          </reference>
          <reference field="8" count="1" selected="0">
            <x v="8"/>
          </reference>
        </references>
      </pivotArea>
    </chartFormat>
    <chartFormat chart="13" format="119">
      <pivotArea type="data" outline="0" fieldPosition="0">
        <references count="2">
          <reference field="4294967294" count="1" selected="0">
            <x v="0"/>
          </reference>
          <reference field="8" count="1" selected="0">
            <x v="9"/>
          </reference>
        </references>
      </pivotArea>
    </chartFormat>
    <chartFormat chart="13" format="120">
      <pivotArea type="data" outline="0" fieldPosition="0">
        <references count="2">
          <reference field="4294967294" count="1" selected="0">
            <x v="0"/>
          </reference>
          <reference field="8" count="1" selected="0">
            <x v="10"/>
          </reference>
        </references>
      </pivotArea>
    </chartFormat>
    <chartFormat chart="13" format="121">
      <pivotArea type="data" outline="0" fieldPosition="0">
        <references count="2">
          <reference field="4294967294" count="1" selected="0">
            <x v="0"/>
          </reference>
          <reference field="8" count="1" selected="0">
            <x v="11"/>
          </reference>
        </references>
      </pivotArea>
    </chartFormat>
    <chartFormat chart="13" format="122" series="1">
      <pivotArea type="data" outline="0" fieldPosition="0">
        <references count="1">
          <reference field="4294967294" count="1" selected="0">
            <x v="1"/>
          </reference>
        </references>
      </pivotArea>
    </chartFormat>
    <chartFormat chart="13" format="123">
      <pivotArea type="data" outline="0" fieldPosition="0">
        <references count="2">
          <reference field="4294967294" count="1" selected="0">
            <x v="1"/>
          </reference>
          <reference field="8" count="1" selected="0">
            <x v="0"/>
          </reference>
        </references>
      </pivotArea>
    </chartFormat>
    <chartFormat chart="13" format="124">
      <pivotArea type="data" outline="0" fieldPosition="0">
        <references count="2">
          <reference field="4294967294" count="1" selected="0">
            <x v="1"/>
          </reference>
          <reference field="8" count="1" selected="0">
            <x v="1"/>
          </reference>
        </references>
      </pivotArea>
    </chartFormat>
    <chartFormat chart="13" format="125">
      <pivotArea type="data" outline="0" fieldPosition="0">
        <references count="2">
          <reference field="4294967294" count="1" selected="0">
            <x v="1"/>
          </reference>
          <reference field="8" count="1" selected="0">
            <x v="2"/>
          </reference>
        </references>
      </pivotArea>
    </chartFormat>
    <chartFormat chart="13" format="126">
      <pivotArea type="data" outline="0" fieldPosition="0">
        <references count="2">
          <reference field="4294967294" count="1" selected="0">
            <x v="1"/>
          </reference>
          <reference field="8" count="1" selected="0">
            <x v="3"/>
          </reference>
        </references>
      </pivotArea>
    </chartFormat>
    <chartFormat chart="13" format="127">
      <pivotArea type="data" outline="0" fieldPosition="0">
        <references count="2">
          <reference field="4294967294" count="1" selected="0">
            <x v="1"/>
          </reference>
          <reference field="8" count="1" selected="0">
            <x v="4"/>
          </reference>
        </references>
      </pivotArea>
    </chartFormat>
    <chartFormat chart="13" format="128">
      <pivotArea type="data" outline="0" fieldPosition="0">
        <references count="2">
          <reference field="4294967294" count="1" selected="0">
            <x v="1"/>
          </reference>
          <reference field="8" count="1" selected="0">
            <x v="5"/>
          </reference>
        </references>
      </pivotArea>
    </chartFormat>
    <chartFormat chart="13" format="129">
      <pivotArea type="data" outline="0" fieldPosition="0">
        <references count="2">
          <reference field="4294967294" count="1" selected="0">
            <x v="1"/>
          </reference>
          <reference field="8" count="1" selected="0">
            <x v="6"/>
          </reference>
        </references>
      </pivotArea>
    </chartFormat>
    <chartFormat chart="13" format="130">
      <pivotArea type="data" outline="0" fieldPosition="0">
        <references count="2">
          <reference field="4294967294" count="1" selected="0">
            <x v="1"/>
          </reference>
          <reference field="8" count="1" selected="0">
            <x v="7"/>
          </reference>
        </references>
      </pivotArea>
    </chartFormat>
    <chartFormat chart="13" format="131">
      <pivotArea type="data" outline="0" fieldPosition="0">
        <references count="2">
          <reference field="4294967294" count="1" selected="0">
            <x v="1"/>
          </reference>
          <reference field="8" count="1" selected="0">
            <x v="8"/>
          </reference>
        </references>
      </pivotArea>
    </chartFormat>
    <chartFormat chart="13" format="132">
      <pivotArea type="data" outline="0" fieldPosition="0">
        <references count="2">
          <reference field="4294967294" count="1" selected="0">
            <x v="1"/>
          </reference>
          <reference field="8" count="1" selected="0">
            <x v="9"/>
          </reference>
        </references>
      </pivotArea>
    </chartFormat>
    <chartFormat chart="13" format="133">
      <pivotArea type="data" outline="0" fieldPosition="0">
        <references count="2">
          <reference field="4294967294" count="1" selected="0">
            <x v="1"/>
          </reference>
          <reference field="8" count="1" selected="0">
            <x v="10"/>
          </reference>
        </references>
      </pivotArea>
    </chartFormat>
    <chartFormat chart="13" format="134">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5DDEB05-D99A-464D-A7F5-B14AD4D955BA}" name="kpi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dataField="1" numFmtId="168" showAll="0"/>
    <pivotField numFmtId="168" showAll="0"/>
  </pivotFields>
  <rowItems count="1">
    <i/>
  </rowItems>
  <colItems count="1">
    <i/>
  </colItems>
  <dataFields count="1">
    <dataField name="Sum of Revenue" fld="11"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A7C91684-C3E9-4CE7-ACEC-78072C8D3F74}" name="kpior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3">
    <pivotField dataField="1"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numFmtId="168" showAll="0"/>
  </pivotFields>
  <rowItems count="1">
    <i/>
  </rowItems>
  <colItems count="1">
    <i/>
  </colItems>
  <dataFields count="1">
    <dataField name="Count of Order Cod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8D3ED74-0B22-441E-B02A-9DA0E72EFF2C}" name="profit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9:K22" firstHeaderRow="0" firstDataRow="1" firstDataCol="1"/>
  <pivotFields count="8">
    <pivotField axis="axisRow" showAll="0">
      <items count="4">
        <item x="0"/>
        <item x="1"/>
        <item h="1" x="2"/>
        <item t="default"/>
      </items>
    </pivotField>
    <pivotField showAll="0"/>
    <pivotField showAll="0"/>
    <pivotField showAll="0"/>
    <pivotField dataField="1" showAll="0"/>
    <pivotField dataField="1" showAll="0"/>
    <pivotField dataField="1" numFmtId="1" showAll="0"/>
    <pivotField showAll="0"/>
  </pivotFields>
  <rowFields count="1">
    <field x="0"/>
  </rowFields>
  <rowItems count="3">
    <i>
      <x/>
    </i>
    <i>
      <x v="1"/>
    </i>
    <i t="grand">
      <x/>
    </i>
  </rowItems>
  <colFields count="1">
    <field x="-2"/>
  </colFields>
  <colItems count="3">
    <i>
      <x/>
    </i>
    <i i="1">
      <x v="1"/>
    </i>
    <i i="2">
      <x v="2"/>
    </i>
  </colItems>
  <dataFields count="3">
    <dataField name="Sum of Gross Profit" fld="4" baseField="0" baseItem="0"/>
    <dataField name="Sum of Operating Profit" fld="5" baseField="0" baseItem="0"/>
    <dataField name="Sum of Net Profit" fld="6" baseField="0" baseItem="0" numFmtId="1"/>
  </dataFields>
  <formats count="1">
    <format dxfId="35">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279569E-0E7F-43B5-B00B-C0777909CAC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8:I51"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axis="axisRow" showAll="0">
      <items count="3">
        <item x="1"/>
        <item x="0"/>
        <item t="default"/>
      </items>
    </pivotField>
    <pivotField numFmtId="168" showAll="0"/>
    <pivotField numFmtId="168" showAll="0"/>
    <pivotField dataField="1" numFmtId="168" showAll="0"/>
  </pivotFields>
  <rowFields count="1">
    <field x="9"/>
  </rowFields>
  <rowItems count="3">
    <i>
      <x/>
    </i>
    <i>
      <x v="1"/>
    </i>
    <i t="grand">
      <x/>
    </i>
  </rowItems>
  <colItems count="1">
    <i/>
  </colItems>
  <dataFields count="1">
    <dataField name="Sum of Gross Profit" fld="12" baseField="0" baseItem="0" numFmtId="168"/>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E909125-D244-4060-A159-0D57B3657E24}" name="revenue_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7:E10" firstHeaderRow="1" firstDataRow="1" firstDataCol="1"/>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axis="axisRow" showAll="0">
      <items count="3">
        <item x="1"/>
        <item x="0"/>
        <item t="default"/>
      </items>
    </pivotField>
    <pivotField numFmtId="168" showAll="0"/>
    <pivotField dataField="1" numFmtId="168" showAll="0"/>
    <pivotField numFmtId="168" showAll="0"/>
  </pivotFields>
  <rowFields count="1">
    <field x="9"/>
  </rowFields>
  <rowItems count="3">
    <i>
      <x/>
    </i>
    <i>
      <x v="1"/>
    </i>
    <i t="grand">
      <x/>
    </i>
  </rowItems>
  <colItems count="1">
    <i/>
  </colItems>
  <dataFields count="1">
    <dataField name="Sum of Revenue" fld="11" baseField="0" baseItem="0" numFmtId="168"/>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5D07462D-80F3-48EB-8957-92AC3D8C13D8}" name="kpigross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Items count="1">
    <i/>
  </rowItems>
  <colItems count="1">
    <i/>
  </colItems>
  <dataFields count="1">
    <dataField name="Sum of Gross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52F900AF-F7F2-4C96-B963-5FE6F4A3759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4:K27" firstHeaderRow="0" firstDataRow="1" firstDataCol="1"/>
  <pivotFields count="8">
    <pivotField axis="axisRow" showAll="0">
      <items count="4">
        <item x="0"/>
        <item x="1"/>
        <item h="1" x="2"/>
        <item t="default"/>
      </items>
    </pivotField>
    <pivotField dataField="1" showAll="0"/>
    <pivotField dataField="1" showAll="0"/>
    <pivotField dataField="1" showAll="0"/>
    <pivotField showAll="0"/>
    <pivotField showAll="0"/>
    <pivotField numFmtId="1" showAll="0"/>
    <pivotField showAll="0"/>
  </pivotFields>
  <rowFields count="1">
    <field x="0"/>
  </rowFields>
  <rowItems count="3">
    <i>
      <x/>
    </i>
    <i>
      <x v="1"/>
    </i>
    <i t="grand">
      <x/>
    </i>
  </rowItems>
  <colFields count="1">
    <field x="-2"/>
  </colFields>
  <colItems count="3">
    <i>
      <x/>
    </i>
    <i i="1">
      <x v="1"/>
    </i>
    <i i="2">
      <x v="2"/>
    </i>
  </colItems>
  <dataFields count="3">
    <dataField name="Sum of G&amp;A Cost" fld="1" baseField="0" baseItem="0"/>
    <dataField name="Sum of Handling Cost" fld="2" baseField="0" baseItem="0"/>
    <dataField name="Sum of Tax" fld="3" baseField="0" baseItem="0"/>
  </dataFields>
  <formats count="1">
    <format dxfId="36">
      <pivotArea collapsedLevelsAreSubtotals="1" fieldPosition="0">
        <references count="2">
          <reference field="4294967294" count="1" selected="0">
            <x v="0"/>
          </reference>
          <reference field="0" count="1">
            <x v="0"/>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5A53DBB-71C8-4ACD-A957-D112BE810543}" name="grossprofit-buyersegme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1:B37" firstHeaderRow="1" firstDataRow="1" firstDataCol="1"/>
  <pivotFields count="13">
    <pivotField showAll="0"/>
    <pivotField showAll="0">
      <items count="6">
        <item x="0"/>
        <item x="2"/>
        <item x="1"/>
        <item x="3"/>
        <item x="4"/>
        <item t="default"/>
      </items>
    </pivotField>
    <pivotField axis="axisRow" showAll="0">
      <items count="6">
        <item x="2"/>
        <item x="3"/>
        <item x="0"/>
        <item x="1"/>
        <item x="4"/>
        <item t="default"/>
      </items>
    </pivotField>
    <pivotField showAll="0">
      <items count="7">
        <item x="5"/>
        <item x="0"/>
        <item x="1"/>
        <item x="2"/>
        <item x="3"/>
        <item x="4"/>
        <item t="default"/>
      </items>
    </pivotField>
    <pivotField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dataField="1" numFmtId="168" showAll="0"/>
  </pivotFields>
  <rowFields count="1">
    <field x="2"/>
  </rowFields>
  <rowItems count="6">
    <i>
      <x/>
    </i>
    <i>
      <x v="1"/>
    </i>
    <i>
      <x v="2"/>
    </i>
    <i>
      <x v="3"/>
    </i>
    <i>
      <x v="4"/>
    </i>
    <i t="grand">
      <x/>
    </i>
  </rowItems>
  <colItems count="1">
    <i/>
  </colItems>
  <dataFields count="1">
    <dataField name="Sum of Gross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E7E43D9A-B618-4E5D-8D15-C22DC285194B}" name="kpiqtysol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items count="6">
        <item x="0"/>
        <item x="2"/>
        <item x="1"/>
        <item x="3"/>
        <item x="4"/>
        <item t="default"/>
      </items>
    </pivotField>
    <pivotField showAll="0">
      <items count="6">
        <item x="2"/>
        <item x="3"/>
        <item x="0"/>
        <item x="1"/>
        <item x="4"/>
        <item t="default"/>
      </items>
    </pivotField>
    <pivotField showAll="0">
      <items count="7">
        <item x="5"/>
        <item x="0"/>
        <item x="1"/>
        <item x="2"/>
        <item x="3"/>
        <item x="4"/>
        <item t="default"/>
      </items>
    </pivotField>
    <pivotField dataField="1"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numFmtId="168" showAll="0"/>
  </pivotFields>
  <rowItems count="1">
    <i/>
  </rowItems>
  <colItems count="1">
    <i/>
  </colItems>
  <dataFields count="1">
    <dataField name="Sum of Qty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8FD551BD-0E53-4C3B-9483-0AA5DE7BF061}" name="qty-buy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1:E37" firstHeaderRow="1" firstDataRow="1" firstDataCol="1"/>
  <pivotFields count="13">
    <pivotField showAll="0"/>
    <pivotField showAll="0">
      <items count="6">
        <item x="0"/>
        <item x="2"/>
        <item x="1"/>
        <item x="3"/>
        <item x="4"/>
        <item t="default"/>
      </items>
    </pivotField>
    <pivotField axis="axisRow" showAll="0">
      <items count="6">
        <item x="2"/>
        <item x="3"/>
        <item x="0"/>
        <item x="1"/>
        <item x="4"/>
        <item t="default"/>
      </items>
    </pivotField>
    <pivotField showAll="0">
      <items count="7">
        <item x="5"/>
        <item x="0"/>
        <item x="1"/>
        <item x="2"/>
        <item x="3"/>
        <item x="4"/>
        <item t="default"/>
      </items>
    </pivotField>
    <pivotField dataField="1" showAll="0"/>
    <pivotField numFmtId="165" showAll="0"/>
    <pivotField numFmtId="14" showAll="0"/>
    <pivotField showAll="0"/>
    <pivotField showAll="0">
      <items count="13">
        <item x="0"/>
        <item x="8"/>
        <item x="3"/>
        <item x="10"/>
        <item x="11"/>
        <item x="1"/>
        <item x="4"/>
        <item x="5"/>
        <item x="6"/>
        <item x="7"/>
        <item x="9"/>
        <item x="2"/>
        <item t="default"/>
      </items>
    </pivotField>
    <pivotField showAll="0">
      <items count="3">
        <item x="1"/>
        <item x="0"/>
        <item t="default"/>
      </items>
    </pivotField>
    <pivotField numFmtId="168" showAll="0"/>
    <pivotField numFmtId="168" showAll="0"/>
    <pivotField numFmtId="168" showAll="0"/>
  </pivotFields>
  <rowFields count="1">
    <field x="2"/>
  </rowFields>
  <rowItems count="6">
    <i>
      <x/>
    </i>
    <i>
      <x v="1"/>
    </i>
    <i>
      <x v="2"/>
    </i>
    <i>
      <x v="3"/>
    </i>
    <i>
      <x v="4"/>
    </i>
    <i t="grand">
      <x/>
    </i>
  </rowItems>
  <colItems count="1">
    <i/>
  </colItems>
  <dataFields count="1">
    <dataField name="Sum of Qty Sold" fld="4"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55DE4085-3741-46DC-A366-87D7A3DB6E1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I9" firstHeaderRow="0" firstDataRow="1" firstDataCol="1"/>
  <pivotFields count="4">
    <pivotField axis="axisRow" showAll="0">
      <items count="3">
        <item x="0"/>
        <item x="1"/>
        <item t="default"/>
      </items>
    </pivotField>
    <pivotField dataField="1" numFmtId="167" showAll="0"/>
    <pivotField dataField="1" numFmtId="166" showAll="0"/>
    <pivotField dataField="1" numFmtId="166" showAll="0"/>
  </pivotFields>
  <rowFields count="1">
    <field x="0"/>
  </rowFields>
  <rowItems count="3">
    <i>
      <x/>
    </i>
    <i>
      <x v="1"/>
    </i>
    <i t="grand">
      <x/>
    </i>
  </rowItems>
  <colFields count="1">
    <field x="-2"/>
  </colFields>
  <colItems count="3">
    <i>
      <x/>
    </i>
    <i i="1">
      <x v="1"/>
    </i>
    <i i="2">
      <x v="2"/>
    </i>
  </colItems>
  <dataFields count="3">
    <dataField name="Sum of Gross Profit" fld="1" baseField="0" baseItem="0" numFmtId="167"/>
    <dataField name="Sum of Operating Profit" fld="2" baseField="0" baseItem="0" numFmtId="166"/>
    <dataField name="Sum of Net Profit"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65D7B0-3F5A-4C95-86EB-8C9B68399173}" sourceName="Year">
  <pivotTables>
    <pivotTable tabId="13" name="revenue-grossprofit"/>
    <pivotTable tabId="13" name="grossprofit-buyersegment"/>
    <pivotTable tabId="13" name="kpigrossprofit"/>
    <pivotTable tabId="13" name="kpiorder"/>
    <pivotTable tabId="13" name="kpiqtysold"/>
    <pivotTable tabId="13" name="kpirevenue"/>
    <pivotTable tabId="13" name="revenue-product"/>
    <pivotTable tabId="13" name="pvtmap"/>
    <pivotTable tabId="13" name="revenue_y"/>
    <pivotTable tabId="13" name="grossprofit-m"/>
    <pivotTable tabId="13" name="revenue_grossprofit"/>
    <pivotTable tabId="13" name="gross-product"/>
    <pivotTable tabId="13" name="qty-buyer"/>
    <pivotTable tabId="13" name="PivotTable8"/>
    <pivotTable tabId="20" name="grossprofit-m"/>
    <pivotTable tabId="20" name="pvtmap"/>
    <pivotTable tabId="20" name="revenue-product"/>
    <pivotTable tabId="20" name="gross-product"/>
    <pivotTable tabId="20" name="revenue-grossprofit"/>
    <pivotTable tabId="20" name="revenue_grossprofit"/>
    <pivotTable tabId="20" name="kpirevenue"/>
    <pivotTable tabId="20" name="kpiorder"/>
    <pivotTable tabId="20" name="PivotTable8"/>
    <pivotTable tabId="20" name="revenue_y"/>
    <pivotTable tabId="20" name="kpigrossprofit"/>
    <pivotTable tabId="20" name="grossprofit-buyersegment"/>
    <pivotTable tabId="20" name="kpiqtysold"/>
    <pivotTable tabId="20" name="qty-buyer"/>
  </pivotTables>
  <data>
    <tabular pivotCacheId="4193714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C4D4E44C-D73E-48A6-B3EB-A40A1B6E21CD}" sourceName="Country">
  <pivotTables>
    <pivotTable tabId="13" name="revenue_grossprofit"/>
    <pivotTable tabId="13" name="grossprofit-m"/>
    <pivotTable tabId="13" name="revenue_y"/>
    <pivotTable tabId="13" name="revenue-product"/>
    <pivotTable tabId="13" name="kpiqtysold"/>
    <pivotTable tabId="13" name="kpiorder"/>
    <pivotTable tabId="13" name="kpigrossprofit"/>
    <pivotTable tabId="13" name="grossprofit-buyersegment"/>
    <pivotTable tabId="13" name="revenue-grossprofit"/>
    <pivotTable tabId="13" name="kpirevenue"/>
    <pivotTable tabId="13" name="gross-product"/>
    <pivotTable tabId="13" name="qty-buyer"/>
    <pivotTable tabId="13" name="PivotTable8"/>
    <pivotTable tabId="20" name="grossprofit-m"/>
    <pivotTable tabId="20" name="revenue-product"/>
    <pivotTable tabId="20" name="gross-product"/>
    <pivotTable tabId="20" name="revenue-grossprofit"/>
    <pivotTable tabId="20" name="revenue_grossprofit"/>
    <pivotTable tabId="20" name="kpirevenue"/>
    <pivotTable tabId="20" name="kpiorder"/>
    <pivotTable tabId="20" name="PivotTable8"/>
    <pivotTable tabId="20" name="revenue_y"/>
    <pivotTable tabId="20" name="kpigrossprofit"/>
    <pivotTable tabId="20" name="grossprofit-buyersegment"/>
    <pivotTable tabId="20" name="kpiqtysold"/>
    <pivotTable tabId="20" name="qty-buyer"/>
  </pivotTables>
  <data>
    <tabular pivotCacheId="419371420">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Segment1" xr10:uid="{D3BA1745-52D3-413F-AA4C-F8198264C322}" sourceName="Buyer Segment">
  <pivotTables>
    <pivotTable tabId="13" name="grossprofit-buyersegment"/>
    <pivotTable tabId="13" name="kpigrossprofit"/>
    <pivotTable tabId="13" name="kpiorder"/>
    <pivotTable tabId="13" name="kpiqtysold"/>
    <pivotTable tabId="13" name="kpirevenue"/>
    <pivotTable tabId="13" name="pvtmap"/>
    <pivotTable tabId="13" name="revenue-grossprofit"/>
    <pivotTable tabId="13" name="revenue-product"/>
    <pivotTable tabId="13" name="revenue_y"/>
    <pivotTable tabId="13" name="grossprofit-m"/>
    <pivotTable tabId="13" name="revenue_grossprofit"/>
    <pivotTable tabId="13" name="gross-product"/>
    <pivotTable tabId="13" name="qty-buyer"/>
    <pivotTable tabId="13" name="PivotTable8"/>
    <pivotTable tabId="20" name="grossprofit-m"/>
    <pivotTable tabId="20" name="pvtmap"/>
    <pivotTable tabId="20" name="revenue-product"/>
    <pivotTable tabId="20" name="gross-product"/>
    <pivotTable tabId="20" name="revenue-grossprofit"/>
    <pivotTable tabId="20" name="revenue_grossprofit"/>
    <pivotTable tabId="20" name="kpirevenue"/>
    <pivotTable tabId="20" name="kpiorder"/>
    <pivotTable tabId="20" name="PivotTable8"/>
    <pivotTable tabId="20" name="revenue_y"/>
    <pivotTable tabId="20" name="kpigrossprofit"/>
    <pivotTable tabId="20" name="grossprofit-buyersegment"/>
    <pivotTable tabId="20" name="kpiqtysold"/>
    <pivotTable tabId="20" name="qty-buyer"/>
  </pivotTables>
  <data>
    <tabular pivotCacheId="419371420">
      <items count="5">
        <i x="2" s="1"/>
        <i x="3"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904F287-7C5C-432B-A93A-F82F8BC79EBC}" sourceName="Product Name">
  <pivotTables>
    <pivotTable tabId="13" name="revenue-product"/>
    <pivotTable tabId="13" name="grossprofit-buyersegment"/>
    <pivotTable tabId="13" name="grossprofit-m"/>
    <pivotTable tabId="13" name="kpigrossprofit"/>
    <pivotTable tabId="13" name="kpiorder"/>
    <pivotTable tabId="13" name="kpiqtysold"/>
    <pivotTable tabId="13" name="kpirevenue"/>
    <pivotTable tabId="13" name="pvtmap"/>
    <pivotTable tabId="13" name="revenue_grossprofit"/>
    <pivotTable tabId="13" name="revenue_y"/>
    <pivotTable tabId="13" name="revenue-grossprofit"/>
    <pivotTable tabId="13" name="gross-product"/>
    <pivotTable tabId="13" name="qty-buyer"/>
    <pivotTable tabId="13" name="PivotTable8"/>
    <pivotTable tabId="20" name="grossprofit-m"/>
    <pivotTable tabId="20" name="pvtmap"/>
    <pivotTable tabId="20" name="revenue-product"/>
    <pivotTable tabId="20" name="gross-product"/>
    <pivotTable tabId="20" name="revenue-grossprofit"/>
    <pivotTable tabId="20" name="revenue_grossprofit"/>
    <pivotTable tabId="20" name="kpirevenue"/>
    <pivotTable tabId="20" name="kpiorder"/>
    <pivotTable tabId="20" name="PivotTable8"/>
    <pivotTable tabId="20" name="revenue_y"/>
    <pivotTable tabId="20" name="kpigrossprofit"/>
    <pivotTable tabId="20" name="grossprofit-buyersegment"/>
    <pivotTable tabId="20" name="kpiqtysold"/>
    <pivotTable tabId="20" name="qty-buyer"/>
  </pivotTables>
  <data>
    <tabular pivotCacheId="419371420">
      <items count="6">
        <i x="5" s="1"/>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846E89D6-EAF1-4B2A-AE56-D675D86F3C6D}" sourceName="Row Labels">
  <extLst>
    <x:ext xmlns:x15="http://schemas.microsoft.com/office/spreadsheetml/2010/11/main" uri="{2F2917AC-EB37-4324-AD4E-5DD8C200BD13}">
      <x15:tableSlicerCache tableId="5"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89DD314-15B0-4602-B54F-755229B995B0}" cache="Slicer_Year" caption="Year" columnCount="2" rowHeight="225425"/>
  <slicer name="Country 3" xr10:uid="{9F7C72AD-8C1D-4FF2-BFB2-4ECF6E254BB3}" cache="Slicer_Country1" caption="Country" rowHeight="225425"/>
  <slicer name="Buyer Segment 1" xr10:uid="{97F7F5E1-8026-40B3-8E65-7724BBA1F984}" cache="Slicer_Buyer_Segment1" caption="Buyer Segment" rowHeight="225425"/>
  <slicer name="Product Name 1" xr10:uid="{3736AA16-761B-455A-B7F9-4C32D63F1393}" cache="Slicer_Product_Name" caption="Product Name" columnCount="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1" xr10:uid="{E9DB80D3-22AA-4CE8-AC96-11600D4603E3}" cache="Slicer_Row_Labels" caption="Maps" style="SlicerStyleLight4" rowHeight="14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CFF489-79B6-4C88-94BE-C26679600D88}" cache="Slicer_Year" caption="Year" columnCount="2" rowHeight="225425"/>
  <slicer name="Country 2" xr10:uid="{7315BE4E-094E-4146-B740-8B80A0277BD1}" cache="Slicer_Country1" caption="Country" rowHeight="225425"/>
  <slicer name="Buyer Segment" xr10:uid="{EF238DF6-579C-4618-A4A7-F29E46BA7724}" cache="Slicer_Buyer_Segment1" caption="Buyer Segment" rowHeight="225425"/>
  <slicer name="Product Name" xr10:uid="{1A4DBC23-48D1-479F-8D80-F9EFC129957A}" cache="Slicer_Product_Name" caption="Product Name" columnCount="2" rowHeight="2254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xr10:uid="{98EA0115-43FF-43E7-BB60-6C318A96F0E9}" cache="Slicer_Row_Labels" caption="Maps" style="SlicerStyleLight4"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D989A7-CBCF-47A6-AA0B-058B7018D046}" name="table_maps3" displayName="table_maps3" ref="D23:E28" totalsRowShown="0" headerRowDxfId="3" headerRowBorderDxfId="2">
  <autoFilter ref="D23:E28" xr:uid="{96DDE0E2-C2DE-4CBE-B5CC-D6ABB1EA4FD1}"/>
  <tableColumns count="2">
    <tableColumn id="1" xr3:uid="{02821CBF-28BD-4175-A4E2-14FE05D63634}" name="Row Labels" dataDxfId="1">
      <calculatedColumnFormula>IF(A24="","",A24)</calculatedColumnFormula>
    </tableColumn>
    <tableColumn id="2" xr3:uid="{68574713-EA12-48E3-BCB8-91290AEEB874}" name="Sum of Revenue" dataDxfId="0">
      <calculatedColumnFormula>B24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DDE0E2-C2DE-4CBE-B5CC-D6ABB1EA4FD1}" name="table_maps" displayName="table_maps" ref="E23:F28" totalsRowShown="0" headerRowDxfId="26" headerRowBorderDxfId="25">
  <autoFilter ref="E23:F28" xr:uid="{96DDE0E2-C2DE-4CBE-B5CC-D6ABB1EA4FD1}"/>
  <tableColumns count="2">
    <tableColumn id="1" xr3:uid="{95A4333F-51C0-4B8C-8D0F-888741D8E89A}" name="Row Labels" dataDxfId="24">
      <calculatedColumnFormula>IF(A24="","",A24)</calculatedColumnFormula>
    </tableColumn>
    <tableColumn id="2" xr3:uid="{D468FA6D-E404-472A-965D-33340EBB0D95}" name="Sum of Revenue" dataDxfId="23">
      <calculatedColumnFormula>B24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74491-1831-42D2-A92F-08C47DEBB121}" name="SalesTable" displayName="SalesTable" ref="B1:N701" totalsRowShown="0" headerRowDxfId="22">
  <autoFilter ref="B1:N701" xr:uid="{6A774491-1831-42D2-A92F-08C47DEBB121}"/>
  <tableColumns count="13">
    <tableColumn id="1" xr3:uid="{98D88F6C-BF0B-4F0D-9D8B-4F3B6E18E973}" name="Order Code" dataDxfId="21">
      <calculatedColumnFormula>_xlfn.IFS(C2="Canada","CND",C2="Germany","GER",C2="France","FRA",C2="Mexico","MXC",C2="United States of America","USA")&amp;"-"&amp;_xlfn.IFS(D2="Government","GOV",D2="Midmarket","MDM",D2="Channel Partners","CPR",D2="Enterprise","ENT",D2="Small Business","SMB")&amp;"-"&amp;TEXT(H2,"yyyymmdd")</calculatedColumnFormula>
    </tableColumn>
    <tableColumn id="2" xr3:uid="{6A114F2F-ABE8-4D6D-82BF-5B1502929EFF}" name="Country"/>
    <tableColumn id="3" xr3:uid="{C1C853AA-389E-44D7-9F72-CEE77DDC3218}" name="Buyer Segment"/>
    <tableColumn id="4" xr3:uid="{9E014435-FAA4-4143-9B00-97C1AE2B066E}" name="Product Name" dataDxfId="20"/>
    <tableColumn id="5" xr3:uid="{33ADFA7A-656C-4A02-ACA2-9E2F698B7180}" name="Qty Sold"/>
    <tableColumn id="6" xr3:uid="{3C559ADC-2FE1-4C80-8CCD-1582D3B025FF}" name="Discount %" dataDxfId="19" dataCellStyle="Comma [0]"/>
    <tableColumn id="7" xr3:uid="{0D8598D3-66BA-4FE2-AC7E-0CBCF31D5B74}" name="Order Date" dataDxfId="18">
      <calculatedColumnFormula>DATE(K2,J2,I2)</calculatedColumnFormula>
    </tableColumn>
    <tableColumn id="8" xr3:uid="{CDD60F15-F349-4936-9CAC-6DB81A7D141F}" name="Date"/>
    <tableColumn id="9" xr3:uid="{0693B976-A96A-423B-8C0A-E168E2FF63E8}" name="Month"/>
    <tableColumn id="10" xr3:uid="{46BF105F-7C35-4202-84C8-97C2D64911F3}" name="Year"/>
    <tableColumn id="11" xr3:uid="{9B5A1235-7CFB-47CB-B519-BE9444335A13}" name="Total Price" dataDxfId="17" dataCellStyle="Comma [0]">
      <calculatedColumnFormula>VLOOKUP(E2,Product!$A$1:$C$7,3,0)*'Order Raw'!F2</calculatedColumnFormula>
    </tableColumn>
    <tableColumn id="12" xr3:uid="{00F9A7A5-12EE-4B3C-BEF4-D58C646EBC8D}" name="Revenue" dataDxfId="16" dataCellStyle="Comma [0]">
      <calculatedColumnFormula>L2-G2</calculatedColumnFormula>
    </tableColumn>
    <tableColumn id="13" xr3:uid="{D1714492-41B5-49C4-80AE-079225C4DB4F}" name="Gross Profit" dataDxfId="15">
      <calculatedColumnFormula>M2-(VLOOKUP(E2,Product!$A$1:$C$7,2,0)*F2)</calculatedColumnFormula>
    </tableColumn>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51D549-1F04-4A99-9D5C-29B33332B814}" name="FinancialsTable" displayName="FinancialsTable" ref="Q1:X4" totalsRowShown="0" headerRowDxfId="14">
  <autoFilter ref="Q1:X4" xr:uid="{D751D549-1F04-4A99-9D5C-29B33332B814}"/>
  <tableColumns count="8">
    <tableColumn id="1" xr3:uid="{8C9E93E5-1C56-4108-9D5D-4C34CB06B4A5}" name="Year"/>
    <tableColumn id="11" xr3:uid="{FF81299A-9C65-47F0-98F8-EB0DC1C0C17A}" name="G&amp;A Cost" dataCellStyle="Comma [0]">
      <calculatedColumnFormula>'Other financials'!C2</calculatedColumnFormula>
    </tableColumn>
    <tableColumn id="10" xr3:uid="{7BA6ECE1-78D7-4B3C-AEEA-6BEF8ADB084E}" name="Handling Cost" dataCellStyle="Comma [0]"/>
    <tableColumn id="9" xr3:uid="{DB184E76-8275-4846-B8A2-1CD82E90CB69}" name="Tax" dataCellStyle="Comma [0]"/>
    <tableColumn id="2" xr3:uid="{A389540F-4E8B-4A3F-ADD6-58D62DF2C995}" name="Gross Profit" dataCellStyle="Comma [0]"/>
    <tableColumn id="3" xr3:uid="{083E76BF-2AB4-42CF-8BBC-D4D7B897AEDD}" name="Operating Profit" dataCellStyle="Comma [0]"/>
    <tableColumn id="4" xr3:uid="{F6A0C3BA-5E99-4A25-A803-3FDC74D78245}" name="Net Profit" dataCellStyle="Comma [0]"/>
    <tableColumn id="5" xr3:uid="{8BD57D1D-895A-4561-AFAF-5ADD340DE1C8}" name="Revenue" dataCellStyle="Comma [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30.xml"/><Relationship Id="rId13" Type="http://schemas.openxmlformats.org/officeDocument/2006/relationships/pivotTable" Target="../pivotTables/pivotTable35.xml"/><Relationship Id="rId18" Type="http://schemas.openxmlformats.org/officeDocument/2006/relationships/pivotTable" Target="../pivotTables/pivotTable40.xml"/><Relationship Id="rId3" Type="http://schemas.openxmlformats.org/officeDocument/2006/relationships/pivotTable" Target="../pivotTables/pivotTable25.xml"/><Relationship Id="rId21" Type="http://schemas.openxmlformats.org/officeDocument/2006/relationships/pivotTable" Target="../pivotTables/pivotTable43.xml"/><Relationship Id="rId7" Type="http://schemas.openxmlformats.org/officeDocument/2006/relationships/pivotTable" Target="../pivotTables/pivotTable29.xml"/><Relationship Id="rId12" Type="http://schemas.openxmlformats.org/officeDocument/2006/relationships/pivotTable" Target="../pivotTables/pivotTable34.xml"/><Relationship Id="rId17" Type="http://schemas.openxmlformats.org/officeDocument/2006/relationships/pivotTable" Target="../pivotTables/pivotTable39.xml"/><Relationship Id="rId2" Type="http://schemas.openxmlformats.org/officeDocument/2006/relationships/pivotTable" Target="../pivotTables/pivotTable24.xml"/><Relationship Id="rId16" Type="http://schemas.openxmlformats.org/officeDocument/2006/relationships/pivotTable" Target="../pivotTables/pivotTable38.xml"/><Relationship Id="rId20" Type="http://schemas.openxmlformats.org/officeDocument/2006/relationships/pivotTable" Target="../pivotTables/pivotTable42.xml"/><Relationship Id="rId1" Type="http://schemas.openxmlformats.org/officeDocument/2006/relationships/pivotTable" Target="../pivotTables/pivotTable23.xml"/><Relationship Id="rId6" Type="http://schemas.openxmlformats.org/officeDocument/2006/relationships/pivotTable" Target="../pivotTables/pivotTable28.xml"/><Relationship Id="rId11" Type="http://schemas.openxmlformats.org/officeDocument/2006/relationships/pivotTable" Target="../pivotTables/pivotTable33.xml"/><Relationship Id="rId24" Type="http://schemas.openxmlformats.org/officeDocument/2006/relationships/table" Target="../tables/table2.xml"/><Relationship Id="rId5" Type="http://schemas.openxmlformats.org/officeDocument/2006/relationships/pivotTable" Target="../pivotTables/pivotTable27.xml"/><Relationship Id="rId15" Type="http://schemas.openxmlformats.org/officeDocument/2006/relationships/pivotTable" Target="../pivotTables/pivotTable37.xml"/><Relationship Id="rId23" Type="http://schemas.openxmlformats.org/officeDocument/2006/relationships/drawing" Target="../drawings/drawing4.xml"/><Relationship Id="rId10" Type="http://schemas.openxmlformats.org/officeDocument/2006/relationships/pivotTable" Target="../pivotTables/pivotTable32.xml"/><Relationship Id="rId19" Type="http://schemas.openxmlformats.org/officeDocument/2006/relationships/pivotTable" Target="../pivotTables/pivotTable41.xml"/><Relationship Id="rId4" Type="http://schemas.openxmlformats.org/officeDocument/2006/relationships/pivotTable" Target="../pivotTables/pivotTable26.xml"/><Relationship Id="rId9" Type="http://schemas.openxmlformats.org/officeDocument/2006/relationships/pivotTable" Target="../pivotTables/pivotTable31.xml"/><Relationship Id="rId14" Type="http://schemas.openxmlformats.org/officeDocument/2006/relationships/pivotTable" Target="../pivotTables/pivotTable36.xml"/><Relationship Id="rId22" Type="http://schemas.openxmlformats.org/officeDocument/2006/relationships/pivotTable" Target="../pivotTables/pivotTable4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F5E3-2B98-4B1F-98BF-9495FCD85D82}">
  <dimension ref="A1:M61"/>
  <sheetViews>
    <sheetView zoomScale="86" zoomScaleNormal="60" workbookViewId="0">
      <selection activeCell="A22" sqref="A22"/>
    </sheetView>
  </sheetViews>
  <sheetFormatPr defaultRowHeight="13.5" x14ac:dyDescent="0.25"/>
  <cols>
    <col min="1" max="1" width="14" bestFit="1" customWidth="1"/>
    <col min="2" max="2" width="16.140625" bestFit="1" customWidth="1"/>
    <col min="3" max="3" width="13.42578125" bestFit="1" customWidth="1"/>
    <col min="4" max="4" width="14" bestFit="1" customWidth="1"/>
    <col min="5" max="5" width="13.42578125" bestFit="1" customWidth="1"/>
    <col min="6" max="6" width="16.140625" bestFit="1" customWidth="1"/>
    <col min="7" max="7" width="7.28515625" bestFit="1" customWidth="1"/>
    <col min="8" max="8" width="12.28515625" bestFit="1" customWidth="1"/>
    <col min="9" max="9" width="16.140625" bestFit="1" customWidth="1"/>
    <col min="10" max="10" width="15.7109375" bestFit="1" customWidth="1"/>
    <col min="11" max="11" width="17.5703125" bestFit="1" customWidth="1"/>
    <col min="12" max="12" width="14" bestFit="1" customWidth="1"/>
    <col min="13" max="13" width="9.85546875" bestFit="1" customWidth="1"/>
    <col min="14" max="30" width="7.28515625" bestFit="1" customWidth="1"/>
    <col min="31" max="31" width="8.28515625" bestFit="1" customWidth="1"/>
    <col min="32" max="34" width="7.28515625" bestFit="1" customWidth="1"/>
    <col min="35" max="35" width="8.28515625" bestFit="1" customWidth="1"/>
    <col min="36" max="41" width="7.28515625" bestFit="1" customWidth="1"/>
    <col min="42" max="394" width="8.28515625" bestFit="1" customWidth="1"/>
    <col min="395" max="670" width="9.28515625" bestFit="1" customWidth="1"/>
    <col min="671" max="681" width="10.7109375" bestFit="1" customWidth="1"/>
    <col min="682" max="682" width="11.7109375" bestFit="1" customWidth="1"/>
  </cols>
  <sheetData>
    <row r="1" spans="1:10" ht="15.75" x14ac:dyDescent="0.25">
      <c r="A1" s="75" t="s">
        <v>728</v>
      </c>
    </row>
    <row r="2" spans="1:10" x14ac:dyDescent="0.25">
      <c r="A2" t="s">
        <v>666</v>
      </c>
      <c r="B2" t="s">
        <v>667</v>
      </c>
      <c r="C2" t="s">
        <v>675</v>
      </c>
      <c r="D2" t="s">
        <v>668</v>
      </c>
      <c r="H2" t="s">
        <v>670</v>
      </c>
      <c r="I2" t="s">
        <v>666</v>
      </c>
      <c r="J2" t="s">
        <v>669</v>
      </c>
    </row>
    <row r="3" spans="1:10" x14ac:dyDescent="0.25">
      <c r="A3" s="24">
        <v>146243493.66920257</v>
      </c>
      <c r="B3" s="24">
        <v>48901719.669202514</v>
      </c>
      <c r="C3" s="79">
        <v>1125788</v>
      </c>
      <c r="D3" s="79">
        <v>700</v>
      </c>
      <c r="H3" s="31">
        <v>44361024.669202402</v>
      </c>
      <c r="I3" s="31">
        <v>185825625.66920236</v>
      </c>
      <c r="J3" s="31">
        <v>32406070.669202406</v>
      </c>
    </row>
    <row r="4" spans="1:10" x14ac:dyDescent="0.25">
      <c r="A4" s="24"/>
      <c r="B4" s="24"/>
      <c r="H4" s="31"/>
      <c r="I4" s="31"/>
      <c r="J4" s="31"/>
    </row>
    <row r="6" spans="1:10" ht="15.75" x14ac:dyDescent="0.25">
      <c r="A6" s="75" t="s">
        <v>729</v>
      </c>
    </row>
    <row r="7" spans="1:10" x14ac:dyDescent="0.25">
      <c r="A7" s="18" t="s">
        <v>664</v>
      </c>
      <c r="B7" t="s">
        <v>666</v>
      </c>
      <c r="D7" s="18" t="s">
        <v>664</v>
      </c>
      <c r="E7" t="s">
        <v>666</v>
      </c>
      <c r="H7" t="s">
        <v>664</v>
      </c>
      <c r="I7" t="s">
        <v>670</v>
      </c>
    </row>
    <row r="8" spans="1:10" x14ac:dyDescent="0.25">
      <c r="A8" s="19">
        <v>1</v>
      </c>
      <c r="B8" s="30">
        <v>9010492.1597395577</v>
      </c>
      <c r="D8" s="19">
        <v>2013</v>
      </c>
      <c r="E8" s="24">
        <v>34187987.279999971</v>
      </c>
      <c r="H8" s="19">
        <v>2013</v>
      </c>
      <c r="I8" s="31">
        <v>6432964.2799999826</v>
      </c>
    </row>
    <row r="9" spans="1:10" x14ac:dyDescent="0.25">
      <c r="A9" s="19">
        <v>2</v>
      </c>
      <c r="B9" s="30">
        <v>8273702.6700000018</v>
      </c>
      <c r="D9" s="19">
        <v>2014</v>
      </c>
      <c r="E9" s="24">
        <v>112055506.38920239</v>
      </c>
      <c r="H9" s="19">
        <v>2014</v>
      </c>
      <c r="I9" s="31">
        <v>21275937.389202423</v>
      </c>
    </row>
    <row r="10" spans="1:10" x14ac:dyDescent="0.25">
      <c r="A10" s="19">
        <v>3</v>
      </c>
      <c r="B10" s="30">
        <v>6761197.2799999993</v>
      </c>
      <c r="D10" s="19" t="s">
        <v>665</v>
      </c>
      <c r="E10" s="24">
        <v>146243493.66920236</v>
      </c>
      <c r="H10" s="19">
        <v>2015</v>
      </c>
      <c r="I10" s="31">
        <v>16652123</v>
      </c>
    </row>
    <row r="11" spans="1:10" x14ac:dyDescent="0.25">
      <c r="A11" s="19">
        <v>4</v>
      </c>
      <c r="B11" s="30">
        <v>9534182.579794677</v>
      </c>
      <c r="H11" s="19" t="s">
        <v>665</v>
      </c>
      <c r="I11" s="31">
        <v>44361024.669202402</v>
      </c>
    </row>
    <row r="12" spans="1:10" x14ac:dyDescent="0.25">
      <c r="A12" s="19">
        <v>5</v>
      </c>
      <c r="B12" s="30">
        <v>7175087.1399999987</v>
      </c>
    </row>
    <row r="13" spans="1:10" x14ac:dyDescent="0.25">
      <c r="A13" s="19">
        <v>6</v>
      </c>
      <c r="B13" s="30">
        <v>14262980.999999996</v>
      </c>
      <c r="H13" t="s">
        <v>664</v>
      </c>
      <c r="I13" t="s">
        <v>666</v>
      </c>
      <c r="J13" t="s">
        <v>670</v>
      </c>
    </row>
    <row r="14" spans="1:10" x14ac:dyDescent="0.25">
      <c r="A14" s="19">
        <v>7</v>
      </c>
      <c r="B14" s="30">
        <v>8735012.1496681366</v>
      </c>
      <c r="H14" s="19">
        <v>2013</v>
      </c>
      <c r="I14" s="31">
        <v>34187987.279999971</v>
      </c>
      <c r="J14" s="31">
        <v>6432964.2799999826</v>
      </c>
    </row>
    <row r="15" spans="1:10" x14ac:dyDescent="0.25">
      <c r="A15" s="19">
        <v>8</v>
      </c>
      <c r="B15" s="30">
        <v>8377662.5299999993</v>
      </c>
      <c r="D15" s="24"/>
      <c r="H15" s="19">
        <v>2014</v>
      </c>
      <c r="I15" s="31">
        <v>112055506.38920239</v>
      </c>
      <c r="J15" s="31">
        <v>21275937.389202423</v>
      </c>
    </row>
    <row r="16" spans="1:10" x14ac:dyDescent="0.25">
      <c r="A16" s="19">
        <v>9</v>
      </c>
      <c r="B16" s="30">
        <v>14013055.200000001</v>
      </c>
      <c r="D16" s="24"/>
      <c r="H16" s="19">
        <v>2015</v>
      </c>
      <c r="I16" s="31">
        <v>39582132</v>
      </c>
      <c r="J16" s="31">
        <v>16652123</v>
      </c>
    </row>
    <row r="17" spans="1:13" x14ac:dyDescent="0.25">
      <c r="A17" s="19">
        <v>10</v>
      </c>
      <c r="B17" s="30">
        <v>25760668.999999989</v>
      </c>
      <c r="D17" s="24"/>
      <c r="H17" s="19" t="s">
        <v>665</v>
      </c>
      <c r="I17" s="31">
        <v>185825625.66920236</v>
      </c>
      <c r="J17" s="31">
        <v>44361024.669202402</v>
      </c>
    </row>
    <row r="18" spans="1:13" x14ac:dyDescent="0.25">
      <c r="A18" s="19">
        <v>11</v>
      </c>
      <c r="B18" s="30">
        <v>15089559.140000004</v>
      </c>
      <c r="D18" s="24"/>
    </row>
    <row r="19" spans="1:13" x14ac:dyDescent="0.25">
      <c r="A19" s="19">
        <v>12</v>
      </c>
      <c r="B19" s="30">
        <v>19249892.820000011</v>
      </c>
      <c r="D19" s="24"/>
      <c r="H19" t="s">
        <v>664</v>
      </c>
      <c r="I19" t="s">
        <v>667</v>
      </c>
      <c r="J19" t="s">
        <v>669</v>
      </c>
      <c r="K19" t="s">
        <v>670</v>
      </c>
    </row>
    <row r="20" spans="1:13" x14ac:dyDescent="0.25">
      <c r="A20" s="19" t="s">
        <v>665</v>
      </c>
      <c r="B20" s="24">
        <v>146243493.66920236</v>
      </c>
      <c r="D20" s="24"/>
      <c r="H20" s="19">
        <v>2013</v>
      </c>
      <c r="I20" s="31">
        <v>11219785.279999983</v>
      </c>
      <c r="J20" s="31">
        <v>7470440.2799999826</v>
      </c>
      <c r="K20" s="31">
        <v>6432964.2799999826</v>
      </c>
    </row>
    <row r="21" spans="1:13" x14ac:dyDescent="0.25">
      <c r="D21" s="24"/>
      <c r="H21" s="19">
        <v>2014</v>
      </c>
      <c r="I21" s="31">
        <v>37681934.389202423</v>
      </c>
      <c r="J21" s="31">
        <v>24935630.389202423</v>
      </c>
      <c r="K21" s="31">
        <v>21275937.389202423</v>
      </c>
    </row>
    <row r="22" spans="1:13" ht="15.75" x14ac:dyDescent="0.25">
      <c r="A22" s="75" t="s">
        <v>730</v>
      </c>
      <c r="D22" s="75" t="s">
        <v>731</v>
      </c>
      <c r="H22" s="19" t="s">
        <v>665</v>
      </c>
      <c r="I22" s="31">
        <v>48901719.669202402</v>
      </c>
      <c r="J22" s="31">
        <v>32406070.669202406</v>
      </c>
      <c r="K22" s="31">
        <v>27708901.669202406</v>
      </c>
    </row>
    <row r="23" spans="1:13" x14ac:dyDescent="0.25">
      <c r="A23" s="18" t="s">
        <v>664</v>
      </c>
      <c r="B23" t="s">
        <v>666</v>
      </c>
      <c r="D23" s="28" t="s">
        <v>664</v>
      </c>
      <c r="E23" s="28" t="s">
        <v>666</v>
      </c>
    </row>
    <row r="24" spans="1:13" x14ac:dyDescent="0.25">
      <c r="A24" s="19" t="s">
        <v>622</v>
      </c>
      <c r="B24" s="24">
        <v>31580639.709692154</v>
      </c>
      <c r="D24" s="19" t="str">
        <f>IF(A24="","",A24)</f>
        <v>United States of America</v>
      </c>
      <c r="E24" s="24">
        <f>B24</f>
        <v>31580639.709692154</v>
      </c>
      <c r="H24" t="s">
        <v>664</v>
      </c>
      <c r="I24" t="s">
        <v>677</v>
      </c>
      <c r="J24" t="s">
        <v>678</v>
      </c>
      <c r="K24" t="s">
        <v>679</v>
      </c>
    </row>
    <row r="25" spans="1:13" x14ac:dyDescent="0.25">
      <c r="A25" s="19" t="s">
        <v>614</v>
      </c>
      <c r="B25" s="24">
        <v>31180464.349756535</v>
      </c>
      <c r="D25" s="19" t="str">
        <f>IF(A25="","",A25)</f>
        <v>Canada</v>
      </c>
      <c r="E25" s="24">
        <f>B25</f>
        <v>31180464.349756535</v>
      </c>
      <c r="H25" s="19">
        <v>2013</v>
      </c>
      <c r="I25" s="31">
        <v>854023</v>
      </c>
      <c r="J25">
        <v>2895322</v>
      </c>
      <c r="K25">
        <v>1037476</v>
      </c>
    </row>
    <row r="26" spans="1:13" x14ac:dyDescent="0.25">
      <c r="A26" s="19" t="s">
        <v>618</v>
      </c>
      <c r="B26" s="24">
        <v>30964625.069767803</v>
      </c>
      <c r="D26" s="19" t="str">
        <f>IF(A26="","",A26)</f>
        <v>France</v>
      </c>
      <c r="E26" s="24">
        <f>B26</f>
        <v>30964625.069767803</v>
      </c>
      <c r="H26" s="19">
        <v>2014</v>
      </c>
      <c r="I26">
        <v>3532853</v>
      </c>
      <c r="J26">
        <v>9213451</v>
      </c>
      <c r="K26">
        <v>3659693</v>
      </c>
    </row>
    <row r="27" spans="1:13" x14ac:dyDescent="0.25">
      <c r="A27" s="19" t="s">
        <v>616</v>
      </c>
      <c r="B27" s="24">
        <v>27676845.549985878</v>
      </c>
      <c r="D27" s="19" t="str">
        <f>IF(A27="","",A27)</f>
        <v>Germany</v>
      </c>
      <c r="E27" s="24">
        <f>B27</f>
        <v>27676845.549985878</v>
      </c>
      <c r="H27" s="19" t="s">
        <v>665</v>
      </c>
      <c r="I27">
        <v>4386876</v>
      </c>
      <c r="J27">
        <v>12108773</v>
      </c>
      <c r="K27">
        <v>4697169</v>
      </c>
    </row>
    <row r="28" spans="1:13" x14ac:dyDescent="0.25">
      <c r="A28" s="19" t="s">
        <v>620</v>
      </c>
      <c r="B28" s="24">
        <v>24840918.989999998</v>
      </c>
      <c r="D28" s="19" t="str">
        <f>IF(A28="","",A28)</f>
        <v>Mexico</v>
      </c>
      <c r="E28" s="24">
        <f>B28</f>
        <v>24840918.989999998</v>
      </c>
    </row>
    <row r="29" spans="1:13" x14ac:dyDescent="0.25">
      <c r="A29" s="19" t="s">
        <v>665</v>
      </c>
      <c r="B29" s="24">
        <v>146243493.66920239</v>
      </c>
      <c r="H29" t="s">
        <v>664</v>
      </c>
      <c r="I29" t="s">
        <v>677</v>
      </c>
      <c r="J29" t="s">
        <v>667</v>
      </c>
      <c r="K29" t="s">
        <v>678</v>
      </c>
      <c r="L29" t="s">
        <v>670</v>
      </c>
      <c r="M29" t="s">
        <v>679</v>
      </c>
    </row>
    <row r="30" spans="1:13" x14ac:dyDescent="0.25">
      <c r="A30" s="19"/>
      <c r="B30" s="24"/>
      <c r="H30" s="19">
        <v>2013</v>
      </c>
      <c r="I30" s="31">
        <v>854023</v>
      </c>
      <c r="J30" s="31">
        <v>11219785.279999983</v>
      </c>
      <c r="K30" s="31">
        <v>2895322</v>
      </c>
      <c r="L30" s="31">
        <v>6432964.2799999826</v>
      </c>
      <c r="M30" s="31">
        <v>1037476</v>
      </c>
    </row>
    <row r="31" spans="1:13" x14ac:dyDescent="0.25">
      <c r="A31" s="18" t="s">
        <v>664</v>
      </c>
      <c r="B31" t="s">
        <v>667</v>
      </c>
      <c r="D31" s="18" t="s">
        <v>664</v>
      </c>
      <c r="E31" t="s">
        <v>675</v>
      </c>
      <c r="H31" s="19">
        <v>2014</v>
      </c>
      <c r="I31" s="31">
        <v>3532853</v>
      </c>
      <c r="J31" s="31">
        <v>37681934.389202423</v>
      </c>
      <c r="K31" s="31">
        <v>9213451</v>
      </c>
      <c r="L31" s="31">
        <v>21275937.389202423</v>
      </c>
      <c r="M31" s="31">
        <v>3659693</v>
      </c>
    </row>
    <row r="32" spans="1:13" x14ac:dyDescent="0.25">
      <c r="A32" s="19" t="s">
        <v>632</v>
      </c>
      <c r="B32" s="24">
        <v>7764769.9199212324</v>
      </c>
      <c r="D32" s="19" t="s">
        <v>632</v>
      </c>
      <c r="E32" s="79">
        <v>161261</v>
      </c>
      <c r="H32" s="19" t="s">
        <v>665</v>
      </c>
      <c r="I32" s="31">
        <v>4386876</v>
      </c>
      <c r="J32" s="31">
        <v>48901719.669202402</v>
      </c>
      <c r="K32" s="31">
        <v>12108773</v>
      </c>
      <c r="L32" s="31">
        <v>27708901.669202406</v>
      </c>
      <c r="M32" s="31">
        <v>4697169</v>
      </c>
    </row>
    <row r="33" spans="1:9" x14ac:dyDescent="0.25">
      <c r="A33" s="19" t="s">
        <v>634</v>
      </c>
      <c r="B33" s="24">
        <v>7407767.3999533691</v>
      </c>
      <c r="D33" s="19" t="s">
        <v>634</v>
      </c>
      <c r="E33" s="79">
        <v>168549</v>
      </c>
    </row>
    <row r="34" spans="1:9" x14ac:dyDescent="0.25">
      <c r="A34" s="19" t="s">
        <v>628</v>
      </c>
      <c r="B34" s="24">
        <v>20789147.459448729</v>
      </c>
      <c r="D34" s="19" t="s">
        <v>628</v>
      </c>
      <c r="E34" s="79">
        <v>470665</v>
      </c>
    </row>
    <row r="35" spans="1:9" x14ac:dyDescent="0.25">
      <c r="A35" s="19" t="s">
        <v>630</v>
      </c>
      <c r="B35" s="24">
        <v>6431372.4299230566</v>
      </c>
      <c r="D35" s="19" t="s">
        <v>630</v>
      </c>
      <c r="E35" s="79">
        <v>172176</v>
      </c>
    </row>
    <row r="36" spans="1:9" x14ac:dyDescent="0.25">
      <c r="A36" s="19" t="s">
        <v>636</v>
      </c>
      <c r="B36" s="24">
        <v>6508662.459955994</v>
      </c>
      <c r="D36" s="19" t="s">
        <v>636</v>
      </c>
      <c r="E36" s="79">
        <v>153137</v>
      </c>
    </row>
    <row r="37" spans="1:9" x14ac:dyDescent="0.25">
      <c r="A37" s="19" t="s">
        <v>665</v>
      </c>
      <c r="B37" s="24">
        <v>48901719.669202387</v>
      </c>
      <c r="D37" s="19" t="s">
        <v>665</v>
      </c>
      <c r="E37" s="79">
        <v>1125788</v>
      </c>
    </row>
    <row r="39" spans="1:9" x14ac:dyDescent="0.25">
      <c r="A39" s="18" t="s">
        <v>664</v>
      </c>
      <c r="B39" t="s">
        <v>666</v>
      </c>
      <c r="D39" s="18" t="s">
        <v>664</v>
      </c>
      <c r="E39" t="s">
        <v>667</v>
      </c>
    </row>
    <row r="40" spans="1:9" x14ac:dyDescent="0.25">
      <c r="A40" s="19" t="s">
        <v>49</v>
      </c>
      <c r="B40" s="24">
        <v>54359192.619908065</v>
      </c>
      <c r="D40" s="19" t="s">
        <v>49</v>
      </c>
      <c r="E40" s="24">
        <v>23296792.619908053</v>
      </c>
    </row>
    <row r="41" spans="1:9" x14ac:dyDescent="0.25">
      <c r="A41" s="19" t="s">
        <v>44</v>
      </c>
      <c r="B41" s="24">
        <v>50633691.859666869</v>
      </c>
      <c r="D41" s="19" t="s">
        <v>39</v>
      </c>
      <c r="E41" s="24">
        <v>9745371.9199678879</v>
      </c>
    </row>
    <row r="42" spans="1:9" x14ac:dyDescent="0.25">
      <c r="A42" s="19" t="s">
        <v>39</v>
      </c>
      <c r="B42" s="24">
        <v>29236131.919967886</v>
      </c>
      <c r="D42" s="19" t="s">
        <v>44</v>
      </c>
      <c r="E42" s="24">
        <v>8438941.8596668411</v>
      </c>
    </row>
    <row r="43" spans="1:9" x14ac:dyDescent="0.25">
      <c r="A43" s="19" t="s">
        <v>25</v>
      </c>
      <c r="B43" s="24">
        <v>6764705.4798729466</v>
      </c>
      <c r="D43" s="19" t="s">
        <v>25</v>
      </c>
      <c r="E43" s="24">
        <v>3382345.4798729424</v>
      </c>
    </row>
    <row r="44" spans="1:9" x14ac:dyDescent="0.25">
      <c r="A44" s="19" t="s">
        <v>8</v>
      </c>
      <c r="B44" s="24">
        <v>2936853.2999178027</v>
      </c>
      <c r="D44" s="19" t="s">
        <v>8</v>
      </c>
      <c r="E44" s="24">
        <v>2496324.2999178027</v>
      </c>
    </row>
    <row r="45" spans="1:9" x14ac:dyDescent="0.25">
      <c r="A45" s="19" t="s">
        <v>15</v>
      </c>
      <c r="B45" s="24">
        <v>2312918.489868836</v>
      </c>
      <c r="D45" s="19" t="s">
        <v>15</v>
      </c>
      <c r="E45" s="24">
        <v>1541943.48986884</v>
      </c>
    </row>
    <row r="46" spans="1:9" x14ac:dyDescent="0.25">
      <c r="A46" s="19" t="s">
        <v>665</v>
      </c>
      <c r="B46" s="24">
        <v>146243493.66920239</v>
      </c>
      <c r="D46" s="19" t="s">
        <v>665</v>
      </c>
      <c r="E46" s="24">
        <v>48901719.669202365</v>
      </c>
    </row>
    <row r="47" spans="1:9" x14ac:dyDescent="0.25">
      <c r="A47" s="19"/>
      <c r="B47" s="24"/>
    </row>
    <row r="48" spans="1:9" x14ac:dyDescent="0.25">
      <c r="A48" s="18" t="s">
        <v>664</v>
      </c>
      <c r="B48" t="s">
        <v>667</v>
      </c>
      <c r="D48" s="18" t="s">
        <v>664</v>
      </c>
      <c r="E48" t="s">
        <v>666</v>
      </c>
      <c r="F48" t="s">
        <v>667</v>
      </c>
      <c r="H48" s="18" t="s">
        <v>664</v>
      </c>
      <c r="I48" t="s">
        <v>667</v>
      </c>
    </row>
    <row r="49" spans="1:9" x14ac:dyDescent="0.25">
      <c r="A49" s="19">
        <v>1</v>
      </c>
      <c r="B49" s="24">
        <v>3024226.1597395604</v>
      </c>
      <c r="D49" s="19">
        <v>1</v>
      </c>
      <c r="E49" s="24">
        <v>9010492.1597395577</v>
      </c>
      <c r="F49" s="24">
        <v>3024226.1597395604</v>
      </c>
      <c r="H49" s="19">
        <v>2013</v>
      </c>
      <c r="I49" s="24">
        <v>11219785.279999983</v>
      </c>
    </row>
    <row r="50" spans="1:9" x14ac:dyDescent="0.25">
      <c r="A50" s="19">
        <v>2</v>
      </c>
      <c r="B50" s="24">
        <v>2633218.6699999995</v>
      </c>
      <c r="D50" s="19">
        <v>2</v>
      </c>
      <c r="E50" s="24">
        <v>8273702.6700000018</v>
      </c>
      <c r="F50" s="24">
        <v>2633218.6699999995</v>
      </c>
      <c r="H50" s="19">
        <v>2014</v>
      </c>
      <c r="I50" s="24">
        <v>37681934.389202423</v>
      </c>
    </row>
    <row r="51" spans="1:9" x14ac:dyDescent="0.25">
      <c r="A51" s="19">
        <v>3</v>
      </c>
      <c r="B51" s="24">
        <v>2296799.2800000003</v>
      </c>
      <c r="D51" s="19">
        <v>3</v>
      </c>
      <c r="E51" s="24">
        <v>6761197.2799999993</v>
      </c>
      <c r="F51" s="24">
        <v>2296799.2800000003</v>
      </c>
      <c r="H51" s="19" t="s">
        <v>665</v>
      </c>
      <c r="I51" s="24">
        <v>48901719.669202402</v>
      </c>
    </row>
    <row r="52" spans="1:9" x14ac:dyDescent="0.25">
      <c r="A52" s="19">
        <v>4</v>
      </c>
      <c r="B52" s="24">
        <v>3338460.5797946756</v>
      </c>
      <c r="D52" s="19">
        <v>4</v>
      </c>
      <c r="E52" s="24">
        <v>9534182.579794677</v>
      </c>
      <c r="F52" s="24">
        <v>3338460.5797946756</v>
      </c>
    </row>
    <row r="53" spans="1:9" x14ac:dyDescent="0.25">
      <c r="A53" s="19">
        <v>5</v>
      </c>
      <c r="B53" s="24">
        <v>2575317.14</v>
      </c>
      <c r="D53" s="19">
        <v>5</v>
      </c>
      <c r="E53" s="24">
        <v>7175087.1399999987</v>
      </c>
      <c r="F53" s="24">
        <v>2575317.14</v>
      </c>
    </row>
    <row r="54" spans="1:9" x14ac:dyDescent="0.25">
      <c r="A54" s="19">
        <v>6</v>
      </c>
      <c r="B54" s="24">
        <v>4649630.9999999991</v>
      </c>
      <c r="D54" s="19">
        <v>6</v>
      </c>
      <c r="E54" s="24">
        <v>14262980.999999996</v>
      </c>
      <c r="F54" s="24">
        <v>4649630.9999999991</v>
      </c>
    </row>
    <row r="55" spans="1:9" x14ac:dyDescent="0.25">
      <c r="A55" s="19">
        <v>7</v>
      </c>
      <c r="B55" s="24">
        <v>3183777.1496681375</v>
      </c>
      <c r="D55" s="19">
        <v>7</v>
      </c>
      <c r="E55" s="24">
        <v>8735012.1496681366</v>
      </c>
      <c r="F55" s="24">
        <v>3183777.1496681375</v>
      </c>
    </row>
    <row r="56" spans="1:9" x14ac:dyDescent="0.25">
      <c r="A56" s="19">
        <v>8</v>
      </c>
      <c r="B56" s="24">
        <v>2774632.5299999993</v>
      </c>
      <c r="D56" s="19">
        <v>8</v>
      </c>
      <c r="E56" s="24">
        <v>8377662.5299999993</v>
      </c>
      <c r="F56" s="24">
        <v>2774632.5299999993</v>
      </c>
    </row>
    <row r="57" spans="1:9" x14ac:dyDescent="0.25">
      <c r="A57" s="19">
        <v>9</v>
      </c>
      <c r="B57" s="24">
        <v>4756065.2000000011</v>
      </c>
      <c r="D57" s="19">
        <v>9</v>
      </c>
      <c r="E57" s="24">
        <v>14013055.200000001</v>
      </c>
      <c r="F57" s="24">
        <v>4756065.2000000011</v>
      </c>
    </row>
    <row r="58" spans="1:9" x14ac:dyDescent="0.25">
      <c r="A58" s="19">
        <v>10</v>
      </c>
      <c r="B58" s="24">
        <v>8604130.0000000037</v>
      </c>
      <c r="D58" s="19">
        <v>10</v>
      </c>
      <c r="E58" s="24">
        <v>25760668.999999989</v>
      </c>
      <c r="F58" s="24">
        <v>8604130.0000000037</v>
      </c>
    </row>
    <row r="59" spans="1:9" x14ac:dyDescent="0.25">
      <c r="A59" s="19">
        <v>11</v>
      </c>
      <c r="B59" s="24">
        <v>4755295.1399999959</v>
      </c>
      <c r="D59" s="19">
        <v>11</v>
      </c>
      <c r="E59" s="24">
        <v>15089559.140000004</v>
      </c>
      <c r="F59" s="24">
        <v>4755295.1399999959</v>
      </c>
    </row>
    <row r="60" spans="1:9" x14ac:dyDescent="0.25">
      <c r="A60" s="19">
        <v>12</v>
      </c>
      <c r="B60" s="24">
        <v>6310166.8200000003</v>
      </c>
      <c r="D60" s="19">
        <v>12</v>
      </c>
      <c r="E60" s="24">
        <v>19249892.820000011</v>
      </c>
      <c r="F60" s="24">
        <v>6310166.8200000003</v>
      </c>
    </row>
    <row r="61" spans="1:9" x14ac:dyDescent="0.25">
      <c r="A61" s="19" t="s">
        <v>665</v>
      </c>
      <c r="B61" s="24">
        <v>48901719.669202372</v>
      </c>
      <c r="D61" s="19" t="s">
        <v>665</v>
      </c>
      <c r="E61" s="24">
        <v>146243493.66920236</v>
      </c>
      <c r="F61" s="24">
        <v>48901719.669202372</v>
      </c>
    </row>
  </sheetData>
  <pageMargins left="0.7" right="0.7" top="0.75" bottom="0.75" header="0.3" footer="0.3"/>
  <drawing r:id="rId23"/>
  <tableParts count="1">
    <tablePart r:id="rId2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9CD0-3B1F-41FA-8DB8-1E729FB0692E}">
  <dimension ref="A1:AM8"/>
  <sheetViews>
    <sheetView showGridLines="0" zoomScale="55" zoomScaleNormal="50" workbookViewId="0">
      <selection activeCell="AK26" sqref="AK26"/>
    </sheetView>
  </sheetViews>
  <sheetFormatPr defaultColWidth="9.140625" defaultRowHeight="13.5" x14ac:dyDescent="0.25"/>
  <cols>
    <col min="1" max="1" width="35" style="72" customWidth="1"/>
    <col min="2" max="3" width="3.42578125" style="76" customWidth="1"/>
    <col min="4" max="14" width="9.140625" style="76"/>
    <col min="15" max="15" width="11.140625" style="76" customWidth="1"/>
    <col min="16" max="16384" width="9.140625" style="76"/>
  </cols>
  <sheetData>
    <row r="1" spans="3:39" x14ac:dyDescent="0.25">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row>
    <row r="2" spans="3:39" x14ac:dyDescent="0.25">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row>
    <row r="3" spans="3:39" x14ac:dyDescent="0.25">
      <c r="C3" s="77"/>
      <c r="D3" s="78"/>
      <c r="E3" s="78"/>
      <c r="F3" s="78"/>
      <c r="G3" s="78"/>
      <c r="H3" s="78"/>
      <c r="I3" s="78"/>
      <c r="J3" s="78"/>
      <c r="K3" s="78"/>
      <c r="L3" s="78"/>
      <c r="M3" s="78"/>
      <c r="N3" s="78"/>
      <c r="O3" s="78"/>
      <c r="P3" s="77"/>
      <c r="Q3" s="77"/>
      <c r="R3" s="77"/>
      <c r="S3" s="77"/>
      <c r="T3" s="77"/>
      <c r="U3" s="77"/>
      <c r="V3" s="77"/>
      <c r="W3" s="77"/>
      <c r="X3" s="77"/>
      <c r="Y3" s="77"/>
      <c r="Z3" s="77"/>
      <c r="AA3" s="77"/>
      <c r="AB3" s="77"/>
      <c r="AC3" s="77"/>
      <c r="AD3" s="77"/>
      <c r="AE3" s="77"/>
      <c r="AF3" s="77"/>
      <c r="AG3" s="77"/>
      <c r="AH3" s="77"/>
      <c r="AI3" s="77"/>
      <c r="AJ3" s="77"/>
      <c r="AK3" s="77"/>
      <c r="AL3" s="77"/>
      <c r="AM3" s="77"/>
    </row>
    <row r="4" spans="3:39" ht="34.5" x14ac:dyDescent="0.55000000000000004">
      <c r="C4" s="77"/>
      <c r="D4" s="74" t="s">
        <v>726</v>
      </c>
      <c r="E4" s="21"/>
      <c r="F4" s="21"/>
      <c r="G4" s="21"/>
      <c r="H4" s="21"/>
      <c r="I4" s="21"/>
      <c r="J4" s="21"/>
      <c r="K4" s="21"/>
      <c r="L4" s="21"/>
      <c r="M4" s="21"/>
      <c r="N4" s="21"/>
      <c r="O4" s="21"/>
      <c r="P4" s="77"/>
      <c r="Q4" s="77"/>
      <c r="R4" s="77"/>
      <c r="S4" s="77"/>
      <c r="T4" s="77"/>
      <c r="U4" s="77"/>
      <c r="V4" s="77"/>
      <c r="W4" s="77"/>
      <c r="X4" s="77"/>
      <c r="Y4" s="77"/>
      <c r="Z4" s="77"/>
      <c r="AA4" s="77"/>
      <c r="AB4" s="77"/>
      <c r="AC4" s="77"/>
      <c r="AD4" s="77"/>
      <c r="AE4" s="77"/>
      <c r="AF4" s="77"/>
      <c r="AG4" s="77"/>
      <c r="AH4" s="77"/>
      <c r="AI4" s="77"/>
      <c r="AJ4" s="77"/>
      <c r="AK4" s="77"/>
      <c r="AL4" s="77"/>
      <c r="AM4" s="77"/>
    </row>
    <row r="5" spans="3:39" ht="15.75" x14ac:dyDescent="0.25">
      <c r="C5" s="77"/>
      <c r="D5" s="73" t="s">
        <v>727</v>
      </c>
      <c r="E5" s="21"/>
      <c r="F5" s="21"/>
      <c r="G5" s="21"/>
      <c r="H5" s="21"/>
      <c r="I5" s="21"/>
      <c r="J5" s="21"/>
      <c r="K5" s="21"/>
      <c r="L5" s="21"/>
      <c r="M5" s="21"/>
      <c r="N5" s="21"/>
      <c r="O5" s="21"/>
      <c r="P5" s="77"/>
      <c r="Q5" s="77"/>
      <c r="R5" s="77"/>
      <c r="S5" s="77"/>
      <c r="T5" s="77"/>
      <c r="U5" s="77"/>
      <c r="V5" s="77"/>
      <c r="W5" s="77"/>
      <c r="X5" s="77"/>
      <c r="Y5" s="77"/>
      <c r="Z5" s="77"/>
      <c r="AA5" s="77"/>
      <c r="AB5" s="77"/>
      <c r="AC5" s="77"/>
      <c r="AD5" s="77"/>
      <c r="AE5" s="77"/>
      <c r="AF5" s="77"/>
      <c r="AG5" s="77"/>
      <c r="AH5" s="77"/>
      <c r="AI5" s="77"/>
      <c r="AJ5" s="77"/>
      <c r="AK5" s="77"/>
      <c r="AL5" s="77"/>
      <c r="AM5" s="77"/>
    </row>
    <row r="6" spans="3:39" x14ac:dyDescent="0.25">
      <c r="C6" s="77"/>
      <c r="D6" s="21"/>
      <c r="E6" s="21"/>
      <c r="F6" s="21"/>
      <c r="G6" s="21"/>
      <c r="H6" s="21"/>
      <c r="I6" s="21"/>
      <c r="J6" s="21"/>
      <c r="K6" s="21"/>
      <c r="L6" s="21"/>
      <c r="M6" s="21"/>
      <c r="N6" s="21"/>
      <c r="O6" s="21"/>
      <c r="P6" s="77"/>
      <c r="Q6" s="77"/>
      <c r="R6" s="77"/>
      <c r="S6" s="77"/>
      <c r="T6" s="77"/>
      <c r="U6" s="77"/>
      <c r="V6" s="77"/>
      <c r="W6" s="77"/>
      <c r="X6" s="77"/>
      <c r="Y6" s="77"/>
      <c r="Z6" s="77"/>
      <c r="AA6" s="77"/>
      <c r="AB6" s="77"/>
      <c r="AC6" s="77"/>
      <c r="AD6" s="77"/>
      <c r="AE6" s="77"/>
      <c r="AF6" s="77"/>
      <c r="AG6" s="77"/>
      <c r="AH6" s="77"/>
      <c r="AI6" s="77"/>
      <c r="AJ6" s="77"/>
      <c r="AK6" s="77"/>
      <c r="AL6" s="77"/>
      <c r="AM6" s="77"/>
    </row>
    <row r="7" spans="3:39" x14ac:dyDescent="0.25">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row>
    <row r="8" spans="3:39" x14ac:dyDescent="0.25">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A9DC9-7EC6-477D-9A76-695C02C165B3}">
  <dimension ref="A1:AM8"/>
  <sheetViews>
    <sheetView showGridLines="0" tabSelected="1" topLeftCell="B28" zoomScale="85" zoomScaleNormal="55" workbookViewId="0">
      <selection activeCell="C39" sqref="C39"/>
    </sheetView>
  </sheetViews>
  <sheetFormatPr defaultColWidth="9.140625" defaultRowHeight="13.5" x14ac:dyDescent="0.25"/>
  <cols>
    <col min="1" max="1" width="35" style="72" customWidth="1"/>
    <col min="2" max="3" width="3.42578125" style="76" customWidth="1"/>
    <col min="4" max="14" width="9.140625" style="76"/>
    <col min="15" max="15" width="11.140625" style="76" customWidth="1"/>
    <col min="16" max="16384" width="9.140625" style="76"/>
  </cols>
  <sheetData>
    <row r="1" spans="3:39" x14ac:dyDescent="0.25">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row>
    <row r="2" spans="3:39" x14ac:dyDescent="0.25">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row>
    <row r="3" spans="3:39" x14ac:dyDescent="0.25">
      <c r="C3" s="77"/>
      <c r="D3" s="78"/>
      <c r="E3" s="78"/>
      <c r="F3" s="78"/>
      <c r="G3" s="78"/>
      <c r="H3" s="78"/>
      <c r="I3" s="78"/>
      <c r="J3" s="78"/>
      <c r="K3" s="78"/>
      <c r="L3" s="78"/>
      <c r="M3" s="78"/>
      <c r="N3" s="78"/>
      <c r="O3" s="78"/>
      <c r="P3" s="77"/>
      <c r="Q3" s="77"/>
      <c r="R3" s="77"/>
      <c r="S3" s="77"/>
      <c r="T3" s="77"/>
      <c r="U3" s="77"/>
      <c r="V3" s="77"/>
      <c r="W3" s="77"/>
      <c r="X3" s="77"/>
      <c r="Y3" s="77"/>
      <c r="Z3" s="77"/>
      <c r="AA3" s="77"/>
      <c r="AB3" s="77"/>
      <c r="AC3" s="77"/>
      <c r="AD3" s="77"/>
      <c r="AE3" s="77"/>
      <c r="AF3" s="77"/>
      <c r="AG3" s="77"/>
      <c r="AH3" s="77"/>
      <c r="AI3" s="77"/>
      <c r="AJ3" s="77"/>
      <c r="AK3" s="77"/>
      <c r="AL3" s="77"/>
      <c r="AM3" s="77"/>
    </row>
    <row r="4" spans="3:39" ht="34.5" x14ac:dyDescent="0.55000000000000004">
      <c r="C4" s="77"/>
      <c r="D4" s="74" t="s">
        <v>726</v>
      </c>
      <c r="E4" s="21"/>
      <c r="F4" s="21"/>
      <c r="G4" s="21"/>
      <c r="H4" s="21"/>
      <c r="I4" s="21"/>
      <c r="J4" s="21"/>
      <c r="K4" s="21"/>
      <c r="L4" s="21"/>
      <c r="M4" s="21"/>
      <c r="N4" s="21"/>
      <c r="O4" s="21"/>
      <c r="P4" s="77"/>
      <c r="Q4" s="77"/>
      <c r="R4" s="77"/>
      <c r="S4" s="77"/>
      <c r="T4" s="77"/>
      <c r="U4" s="77"/>
      <c r="V4" s="77"/>
      <c r="W4" s="77"/>
      <c r="X4" s="77"/>
      <c r="Y4" s="77"/>
      <c r="Z4" s="77"/>
      <c r="AA4" s="77"/>
      <c r="AB4" s="77"/>
      <c r="AC4" s="77"/>
      <c r="AD4" s="77"/>
      <c r="AE4" s="77"/>
      <c r="AF4" s="77"/>
      <c r="AG4" s="77"/>
      <c r="AH4" s="77"/>
      <c r="AI4" s="77"/>
      <c r="AJ4" s="77"/>
      <c r="AK4" s="77"/>
      <c r="AL4" s="77"/>
      <c r="AM4" s="77"/>
    </row>
    <row r="5" spans="3:39" ht="15.75" x14ac:dyDescent="0.25">
      <c r="C5" s="77"/>
      <c r="D5" s="73" t="s">
        <v>727</v>
      </c>
      <c r="E5" s="21"/>
      <c r="F5" s="21"/>
      <c r="G5" s="21"/>
      <c r="H5" s="21"/>
      <c r="I5" s="21"/>
      <c r="J5" s="21"/>
      <c r="K5" s="21"/>
      <c r="L5" s="21"/>
      <c r="M5" s="21"/>
      <c r="N5" s="21"/>
      <c r="O5" s="21"/>
      <c r="P5" s="77"/>
      <c r="Q5" s="77"/>
      <c r="R5" s="77"/>
      <c r="S5" s="77"/>
      <c r="T5" s="77"/>
      <c r="U5" s="77"/>
      <c r="V5" s="77"/>
      <c r="W5" s="77"/>
      <c r="X5" s="77"/>
      <c r="Y5" s="77"/>
      <c r="Z5" s="77"/>
      <c r="AA5" s="77"/>
      <c r="AB5" s="77"/>
      <c r="AC5" s="77"/>
      <c r="AD5" s="77"/>
      <c r="AE5" s="77"/>
      <c r="AF5" s="77"/>
      <c r="AG5" s="77"/>
      <c r="AH5" s="77"/>
      <c r="AI5" s="77"/>
      <c r="AJ5" s="77"/>
      <c r="AK5" s="77"/>
      <c r="AL5" s="77"/>
      <c r="AM5" s="77"/>
    </row>
    <row r="6" spans="3:39" x14ac:dyDescent="0.25">
      <c r="C6" s="77"/>
      <c r="D6" s="21"/>
      <c r="E6" s="21"/>
      <c r="F6" s="21"/>
      <c r="G6" s="21"/>
      <c r="H6" s="21"/>
      <c r="I6" s="21"/>
      <c r="J6" s="21"/>
      <c r="K6" s="21"/>
      <c r="L6" s="21"/>
      <c r="M6" s="21"/>
      <c r="N6" s="21"/>
      <c r="O6" s="21"/>
      <c r="P6" s="77"/>
      <c r="Q6" s="77"/>
      <c r="R6" s="77"/>
      <c r="S6" s="77"/>
      <c r="T6" s="77"/>
      <c r="U6" s="77"/>
      <c r="V6" s="77"/>
      <c r="W6" s="77"/>
      <c r="X6" s="77"/>
      <c r="Y6" s="77"/>
      <c r="Z6" s="77"/>
      <c r="AA6" s="77"/>
      <c r="AB6" s="77"/>
      <c r="AC6" s="77"/>
      <c r="AD6" s="77"/>
      <c r="AE6" s="77"/>
      <c r="AF6" s="77"/>
      <c r="AG6" s="77"/>
      <c r="AH6" s="77"/>
      <c r="AI6" s="77"/>
      <c r="AJ6" s="77"/>
      <c r="AK6" s="77"/>
      <c r="AL6" s="77"/>
      <c r="AM6" s="77"/>
    </row>
    <row r="7" spans="3:39" x14ac:dyDescent="0.25">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row>
    <row r="8" spans="3:39" x14ac:dyDescent="0.25">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CADD6-6DDD-46B8-BFF0-F72B6ABF907D}">
  <dimension ref="A1:M61"/>
  <sheetViews>
    <sheetView topLeftCell="A18" zoomScale="132" zoomScaleNormal="60" workbookViewId="0">
      <selection activeCell="B23" sqref="B23"/>
    </sheetView>
  </sheetViews>
  <sheetFormatPr defaultRowHeight="13.5" x14ac:dyDescent="0.25"/>
  <cols>
    <col min="1" max="1" width="20.28515625" bestFit="1" customWidth="1"/>
    <col min="2" max="2" width="13.7109375" bestFit="1" customWidth="1"/>
    <col min="3" max="3" width="16.42578125" bestFit="1" customWidth="1"/>
    <col min="4" max="4" width="14.7109375" bestFit="1" customWidth="1"/>
    <col min="5" max="5" width="14.28515625" bestFit="1" customWidth="1"/>
    <col min="6" max="6" width="17.140625" bestFit="1" customWidth="1"/>
    <col min="7" max="7" width="7.28515625" bestFit="1" customWidth="1"/>
    <col min="8" max="8" width="13" bestFit="1" customWidth="1"/>
    <col min="9" max="9" width="17.140625" bestFit="1" customWidth="1"/>
    <col min="10" max="10" width="15.7109375" bestFit="1" customWidth="1"/>
    <col min="11" max="11" width="17.5703125" bestFit="1" customWidth="1"/>
    <col min="12" max="12" width="14" bestFit="1" customWidth="1"/>
    <col min="13" max="13" width="9.85546875" bestFit="1" customWidth="1"/>
    <col min="14" max="30" width="7.28515625" bestFit="1" customWidth="1"/>
    <col min="31" max="31" width="8.28515625" bestFit="1" customWidth="1"/>
    <col min="32" max="34" width="7.28515625" bestFit="1" customWidth="1"/>
    <col min="35" max="35" width="8.28515625" bestFit="1" customWidth="1"/>
    <col min="36" max="41" width="7.28515625" bestFit="1" customWidth="1"/>
    <col min="42" max="394" width="8.28515625" bestFit="1" customWidth="1"/>
    <col min="395" max="670" width="9.28515625" bestFit="1" customWidth="1"/>
    <col min="671" max="681" width="10.7109375" bestFit="1" customWidth="1"/>
    <col min="682" max="682" width="11.7109375" bestFit="1" customWidth="1"/>
  </cols>
  <sheetData>
    <row r="1" spans="1:10" ht="15.75" x14ac:dyDescent="0.25">
      <c r="A1" s="75" t="s">
        <v>728</v>
      </c>
    </row>
    <row r="2" spans="1:10" x14ac:dyDescent="0.25">
      <c r="A2" t="s">
        <v>666</v>
      </c>
      <c r="B2" t="s">
        <v>667</v>
      </c>
      <c r="C2" t="s">
        <v>675</v>
      </c>
      <c r="D2" t="s">
        <v>668</v>
      </c>
      <c r="H2" t="s">
        <v>670</v>
      </c>
      <c r="I2" t="s">
        <v>666</v>
      </c>
      <c r="J2" t="s">
        <v>669</v>
      </c>
    </row>
    <row r="3" spans="1:10" x14ac:dyDescent="0.25">
      <c r="A3" s="24">
        <v>146243493.66920257</v>
      </c>
      <c r="B3" s="24">
        <v>48901719.669202514</v>
      </c>
      <c r="C3" s="79">
        <v>1125788</v>
      </c>
      <c r="D3" s="79">
        <v>700</v>
      </c>
      <c r="H3" s="31">
        <v>44361024.669202402</v>
      </c>
      <c r="I3" s="31">
        <v>185825625.66920236</v>
      </c>
      <c r="J3" s="31">
        <v>32406070.669202406</v>
      </c>
    </row>
    <row r="4" spans="1:10" x14ac:dyDescent="0.25">
      <c r="A4" s="24"/>
      <c r="B4" s="24"/>
      <c r="H4" s="31"/>
      <c r="I4" s="31"/>
      <c r="J4" s="31"/>
    </row>
    <row r="6" spans="1:10" ht="15.75" x14ac:dyDescent="0.25">
      <c r="A6" s="75" t="s">
        <v>729</v>
      </c>
    </row>
    <row r="7" spans="1:10" x14ac:dyDescent="0.25">
      <c r="A7" s="18" t="s">
        <v>664</v>
      </c>
      <c r="B7" t="s">
        <v>666</v>
      </c>
      <c r="D7" s="18" t="s">
        <v>664</v>
      </c>
      <c r="E7" t="s">
        <v>666</v>
      </c>
      <c r="H7" s="18" t="s">
        <v>664</v>
      </c>
      <c r="I7" t="s">
        <v>670</v>
      </c>
    </row>
    <row r="8" spans="1:10" x14ac:dyDescent="0.25">
      <c r="A8" s="19">
        <v>1</v>
      </c>
      <c r="B8" s="30">
        <v>9010492.1597395577</v>
      </c>
      <c r="D8" s="19">
        <v>2013</v>
      </c>
      <c r="E8" s="24">
        <v>34187987.279999971</v>
      </c>
      <c r="H8" s="19">
        <v>2013</v>
      </c>
      <c r="I8" s="31">
        <v>6432964.2799999826</v>
      </c>
    </row>
    <row r="9" spans="1:10" x14ac:dyDescent="0.25">
      <c r="A9" s="19">
        <v>2</v>
      </c>
      <c r="B9" s="30">
        <v>8273702.6700000018</v>
      </c>
      <c r="D9" s="19">
        <v>2014</v>
      </c>
      <c r="E9" s="24">
        <v>112055506.38920239</v>
      </c>
      <c r="H9" s="19">
        <v>2014</v>
      </c>
      <c r="I9" s="31">
        <v>21275937.389202423</v>
      </c>
    </row>
    <row r="10" spans="1:10" x14ac:dyDescent="0.25">
      <c r="A10" s="19">
        <v>3</v>
      </c>
      <c r="B10" s="30">
        <v>6761197.2799999993</v>
      </c>
      <c r="D10" s="19" t="s">
        <v>665</v>
      </c>
      <c r="E10" s="24">
        <v>146243493.66920236</v>
      </c>
      <c r="H10" s="19">
        <v>2015</v>
      </c>
      <c r="I10" s="31">
        <v>16652123</v>
      </c>
    </row>
    <row r="11" spans="1:10" x14ac:dyDescent="0.25">
      <c r="A11" s="19">
        <v>4</v>
      </c>
      <c r="B11" s="30">
        <v>9534182.579794677</v>
      </c>
      <c r="H11" s="19" t="s">
        <v>665</v>
      </c>
      <c r="I11" s="31">
        <v>44361024.669202402</v>
      </c>
    </row>
    <row r="12" spans="1:10" x14ac:dyDescent="0.25">
      <c r="A12" s="19">
        <v>5</v>
      </c>
      <c r="B12" s="30">
        <v>7175087.1399999987</v>
      </c>
      <c r="E12" s="24">
        <f>E9-E8</f>
        <v>77867519.109202415</v>
      </c>
    </row>
    <row r="13" spans="1:10" x14ac:dyDescent="0.25">
      <c r="A13" s="19">
        <v>6</v>
      </c>
      <c r="B13" s="30">
        <v>14262980.999999996</v>
      </c>
      <c r="E13" s="80">
        <v>77867519.109202415</v>
      </c>
      <c r="H13" s="18" t="s">
        <v>664</v>
      </c>
      <c r="I13" t="s">
        <v>666</v>
      </c>
      <c r="J13" t="s">
        <v>670</v>
      </c>
    </row>
    <row r="14" spans="1:10" x14ac:dyDescent="0.25">
      <c r="A14" s="19">
        <v>7</v>
      </c>
      <c r="B14" s="30">
        <v>8735012.1496681366</v>
      </c>
      <c r="H14" s="19">
        <v>2013</v>
      </c>
      <c r="I14" s="31">
        <v>34187987.279999971</v>
      </c>
      <c r="J14" s="31">
        <v>6432964.2799999826</v>
      </c>
    </row>
    <row r="15" spans="1:10" x14ac:dyDescent="0.25">
      <c r="A15" s="19">
        <v>8</v>
      </c>
      <c r="B15" s="30">
        <v>8377662.5299999993</v>
      </c>
      <c r="D15" s="24"/>
      <c r="H15" s="19">
        <v>2014</v>
      </c>
      <c r="I15" s="31">
        <v>112055506.38920239</v>
      </c>
      <c r="J15" s="31">
        <v>21275937.389202423</v>
      </c>
    </row>
    <row r="16" spans="1:10" x14ac:dyDescent="0.25">
      <c r="A16" s="19">
        <v>9</v>
      </c>
      <c r="B16" s="30">
        <v>14013055.200000001</v>
      </c>
      <c r="D16" s="24"/>
      <c r="H16" s="19">
        <v>2015</v>
      </c>
      <c r="I16" s="31">
        <v>39582132</v>
      </c>
      <c r="J16" s="31">
        <v>16652123</v>
      </c>
    </row>
    <row r="17" spans="1:13" x14ac:dyDescent="0.25">
      <c r="A17" s="19">
        <v>10</v>
      </c>
      <c r="B17" s="30">
        <v>25760668.999999989</v>
      </c>
      <c r="D17" s="24"/>
      <c r="H17" s="19" t="s">
        <v>665</v>
      </c>
      <c r="I17" s="31">
        <v>185825625.66920236</v>
      </c>
      <c r="J17" s="31">
        <v>44361024.669202402</v>
      </c>
    </row>
    <row r="18" spans="1:13" x14ac:dyDescent="0.25">
      <c r="A18" s="19">
        <v>11</v>
      </c>
      <c r="B18" s="30">
        <v>15089559.140000004</v>
      </c>
      <c r="D18" s="24"/>
    </row>
    <row r="19" spans="1:13" x14ac:dyDescent="0.25">
      <c r="A19" s="19">
        <v>12</v>
      </c>
      <c r="B19" s="30">
        <v>19249892.820000011</v>
      </c>
      <c r="D19" s="24"/>
      <c r="H19" s="18" t="s">
        <v>664</v>
      </c>
      <c r="I19" t="s">
        <v>667</v>
      </c>
      <c r="J19" t="s">
        <v>669</v>
      </c>
      <c r="K19" t="s">
        <v>670</v>
      </c>
    </row>
    <row r="20" spans="1:13" x14ac:dyDescent="0.25">
      <c r="A20" s="19" t="s">
        <v>665</v>
      </c>
      <c r="B20" s="24">
        <v>146243493.66920236</v>
      </c>
      <c r="D20" s="24"/>
      <c r="H20" s="19">
        <v>2013</v>
      </c>
      <c r="I20" s="31">
        <v>11219785.279999983</v>
      </c>
      <c r="J20" s="31">
        <v>7470440.2799999826</v>
      </c>
      <c r="K20" s="31">
        <v>6432964.2799999826</v>
      </c>
    </row>
    <row r="21" spans="1:13" x14ac:dyDescent="0.25">
      <c r="D21" s="24"/>
      <c r="H21" s="19">
        <v>2014</v>
      </c>
      <c r="I21" s="31">
        <v>37681934.389202423</v>
      </c>
      <c r="J21" s="31">
        <v>24935630.389202423</v>
      </c>
      <c r="K21" s="31">
        <v>21275937.389202423</v>
      </c>
    </row>
    <row r="22" spans="1:13" ht="15.75" x14ac:dyDescent="0.25">
      <c r="A22" s="75" t="s">
        <v>730</v>
      </c>
      <c r="E22" s="75" t="s">
        <v>731</v>
      </c>
      <c r="H22" s="19" t="s">
        <v>665</v>
      </c>
      <c r="I22" s="31">
        <v>48901719.669202402</v>
      </c>
      <c r="J22" s="31">
        <v>32406070.669202406</v>
      </c>
      <c r="K22" s="31">
        <v>27708901.669202406</v>
      </c>
    </row>
    <row r="23" spans="1:13" x14ac:dyDescent="0.25">
      <c r="A23" s="18" t="s">
        <v>664</v>
      </c>
      <c r="B23" t="s">
        <v>666</v>
      </c>
      <c r="C23" t="s">
        <v>667</v>
      </c>
      <c r="E23" s="28" t="s">
        <v>664</v>
      </c>
      <c r="F23" s="28" t="s">
        <v>666</v>
      </c>
    </row>
    <row r="24" spans="1:13" x14ac:dyDescent="0.25">
      <c r="A24" s="19" t="s">
        <v>620</v>
      </c>
      <c r="B24" s="24">
        <v>24840918.989999998</v>
      </c>
      <c r="C24" s="24">
        <v>8571406.9900000002</v>
      </c>
      <c r="E24" s="19" t="str">
        <f>IF(A24="","",A24)</f>
        <v>Mexico</v>
      </c>
      <c r="F24" s="24">
        <f>B24</f>
        <v>24840918.989999998</v>
      </c>
      <c r="H24" s="18" t="s">
        <v>664</v>
      </c>
      <c r="I24" t="s">
        <v>677</v>
      </c>
      <c r="J24" t="s">
        <v>678</v>
      </c>
      <c r="K24" t="s">
        <v>679</v>
      </c>
    </row>
    <row r="25" spans="1:13" x14ac:dyDescent="0.25">
      <c r="A25" s="19" t="s">
        <v>616</v>
      </c>
      <c r="B25" s="24">
        <v>27676845.549985878</v>
      </c>
      <c r="C25" s="24">
        <v>9273228.5499858446</v>
      </c>
      <c r="E25" s="19" t="str">
        <f>IF(A25="","",A25)</f>
        <v>Germany</v>
      </c>
      <c r="F25" s="24">
        <f>B25</f>
        <v>27676845.549985878</v>
      </c>
      <c r="H25" s="19">
        <v>2013</v>
      </c>
      <c r="I25" s="31">
        <v>854023</v>
      </c>
      <c r="J25">
        <v>2895322</v>
      </c>
      <c r="K25">
        <v>1037476</v>
      </c>
    </row>
    <row r="26" spans="1:13" x14ac:dyDescent="0.25">
      <c r="A26" s="19" t="s">
        <v>618</v>
      </c>
      <c r="B26" s="24">
        <v>30964625.069767803</v>
      </c>
      <c r="C26" s="24">
        <v>10333275.069767809</v>
      </c>
      <c r="E26" s="19" t="str">
        <f>IF(A26="","",A26)</f>
        <v>France</v>
      </c>
      <c r="F26" s="24">
        <f>B26</f>
        <v>30964625.069767803</v>
      </c>
      <c r="H26" s="19">
        <v>2014</v>
      </c>
      <c r="I26">
        <v>3532853</v>
      </c>
      <c r="J26">
        <v>9213451</v>
      </c>
      <c r="K26">
        <v>3659693</v>
      </c>
    </row>
    <row r="27" spans="1:13" x14ac:dyDescent="0.25">
      <c r="A27" s="19" t="s">
        <v>614</v>
      </c>
      <c r="B27" s="24">
        <v>31180464.349756535</v>
      </c>
      <c r="C27" s="24">
        <v>10083200.349756524</v>
      </c>
      <c r="E27" s="19" t="str">
        <f>IF(A27="","",A27)</f>
        <v>Canada</v>
      </c>
      <c r="F27" s="24">
        <f>B27</f>
        <v>31180464.349756535</v>
      </c>
      <c r="H27" s="19" t="s">
        <v>665</v>
      </c>
      <c r="I27">
        <v>4386876</v>
      </c>
      <c r="J27">
        <v>12108773</v>
      </c>
      <c r="K27">
        <v>4697169</v>
      </c>
    </row>
    <row r="28" spans="1:13" x14ac:dyDescent="0.25">
      <c r="A28" s="19" t="s">
        <v>622</v>
      </c>
      <c r="B28" s="24">
        <v>31580639.709692154</v>
      </c>
      <c r="C28" s="24">
        <v>10640608.709692156</v>
      </c>
      <c r="E28" s="19" t="str">
        <f>IF(A28="","",A28)</f>
        <v>United States of America</v>
      </c>
      <c r="F28" s="24">
        <f>B28</f>
        <v>31580639.709692154</v>
      </c>
    </row>
    <row r="29" spans="1:13" x14ac:dyDescent="0.25">
      <c r="A29" s="19" t="s">
        <v>665</v>
      </c>
      <c r="B29" s="24">
        <v>146243493.66920239</v>
      </c>
      <c r="C29" s="24">
        <v>48901719.669202335</v>
      </c>
      <c r="H29" s="18" t="s">
        <v>664</v>
      </c>
      <c r="I29" t="s">
        <v>677</v>
      </c>
      <c r="J29" t="s">
        <v>667</v>
      </c>
      <c r="K29" t="s">
        <v>678</v>
      </c>
      <c r="L29" t="s">
        <v>670</v>
      </c>
      <c r="M29" t="s">
        <v>679</v>
      </c>
    </row>
    <row r="30" spans="1:13" x14ac:dyDescent="0.25">
      <c r="A30" s="19"/>
      <c r="B30" s="24"/>
      <c r="H30" s="19">
        <v>2013</v>
      </c>
      <c r="I30" s="31">
        <v>854023</v>
      </c>
      <c r="J30" s="31">
        <v>11219785.279999983</v>
      </c>
      <c r="K30" s="31">
        <v>2895322</v>
      </c>
      <c r="L30" s="31">
        <v>6432964.2799999826</v>
      </c>
      <c r="M30" s="31">
        <v>1037476</v>
      </c>
    </row>
    <row r="31" spans="1:13" x14ac:dyDescent="0.25">
      <c r="A31" s="18" t="s">
        <v>664</v>
      </c>
      <c r="B31" t="s">
        <v>667</v>
      </c>
      <c r="D31" s="18" t="s">
        <v>664</v>
      </c>
      <c r="E31" t="s">
        <v>675</v>
      </c>
      <c r="H31" s="19">
        <v>2014</v>
      </c>
      <c r="I31" s="31">
        <v>3532853</v>
      </c>
      <c r="J31" s="31">
        <v>37681934.389202423</v>
      </c>
      <c r="K31" s="31">
        <v>9213451</v>
      </c>
      <c r="L31" s="31">
        <v>21275937.389202423</v>
      </c>
      <c r="M31" s="31">
        <v>3659693</v>
      </c>
    </row>
    <row r="32" spans="1:13" x14ac:dyDescent="0.25">
      <c r="A32" s="19" t="s">
        <v>632</v>
      </c>
      <c r="B32" s="24">
        <v>7764769.9199212324</v>
      </c>
      <c r="D32" s="19" t="s">
        <v>632</v>
      </c>
      <c r="E32" s="79">
        <v>161261</v>
      </c>
      <c r="H32" s="19" t="s">
        <v>665</v>
      </c>
      <c r="I32" s="31">
        <v>4386876</v>
      </c>
      <c r="J32" s="31">
        <v>48901719.669202402</v>
      </c>
      <c r="K32" s="31">
        <v>12108773</v>
      </c>
      <c r="L32" s="31">
        <v>27708901.669202406</v>
      </c>
      <c r="M32" s="31">
        <v>4697169</v>
      </c>
    </row>
    <row r="33" spans="1:9" x14ac:dyDescent="0.25">
      <c r="A33" s="19" t="s">
        <v>634</v>
      </c>
      <c r="B33" s="24">
        <v>7407767.3999533691</v>
      </c>
      <c r="D33" s="19" t="s">
        <v>634</v>
      </c>
      <c r="E33" s="79">
        <v>168549</v>
      </c>
    </row>
    <row r="34" spans="1:9" x14ac:dyDescent="0.25">
      <c r="A34" s="19" t="s">
        <v>628</v>
      </c>
      <c r="B34" s="24">
        <v>20789147.459448729</v>
      </c>
      <c r="D34" s="19" t="s">
        <v>628</v>
      </c>
      <c r="E34" s="79">
        <v>470665</v>
      </c>
    </row>
    <row r="35" spans="1:9" x14ac:dyDescent="0.25">
      <c r="A35" s="19" t="s">
        <v>630</v>
      </c>
      <c r="B35" s="24">
        <v>6431372.4299230566</v>
      </c>
      <c r="D35" s="19" t="s">
        <v>630</v>
      </c>
      <c r="E35" s="79">
        <v>172176</v>
      </c>
    </row>
    <row r="36" spans="1:9" x14ac:dyDescent="0.25">
      <c r="A36" s="19" t="s">
        <v>636</v>
      </c>
      <c r="B36" s="24">
        <v>6508662.459955994</v>
      </c>
      <c r="D36" s="19" t="s">
        <v>636</v>
      </c>
      <c r="E36" s="79">
        <v>153137</v>
      </c>
    </row>
    <row r="37" spans="1:9" x14ac:dyDescent="0.25">
      <c r="A37" s="19" t="s">
        <v>665</v>
      </c>
      <c r="B37" s="24">
        <v>48901719.669202387</v>
      </c>
      <c r="D37" s="19" t="s">
        <v>665</v>
      </c>
      <c r="E37" s="79">
        <v>1125788</v>
      </c>
    </row>
    <row r="39" spans="1:9" x14ac:dyDescent="0.25">
      <c r="A39" s="18" t="s">
        <v>664</v>
      </c>
      <c r="B39" t="s">
        <v>666</v>
      </c>
      <c r="D39" s="18" t="s">
        <v>664</v>
      </c>
      <c r="E39" t="s">
        <v>667</v>
      </c>
    </row>
    <row r="40" spans="1:9" x14ac:dyDescent="0.25">
      <c r="A40" s="19" t="s">
        <v>49</v>
      </c>
      <c r="B40" s="24">
        <v>54359192.619908065</v>
      </c>
      <c r="D40" s="19" t="s">
        <v>49</v>
      </c>
      <c r="E40" s="24">
        <v>23296792.619908053</v>
      </c>
    </row>
    <row r="41" spans="1:9" x14ac:dyDescent="0.25">
      <c r="A41" s="19" t="s">
        <v>44</v>
      </c>
      <c r="B41" s="24">
        <v>50633691.859666869</v>
      </c>
      <c r="D41" s="19" t="s">
        <v>39</v>
      </c>
      <c r="E41" s="24">
        <v>9745371.9199678879</v>
      </c>
    </row>
    <row r="42" spans="1:9" x14ac:dyDescent="0.25">
      <c r="A42" s="19" t="s">
        <v>39</v>
      </c>
      <c r="B42" s="24">
        <v>29236131.919967886</v>
      </c>
      <c r="D42" s="19" t="s">
        <v>44</v>
      </c>
      <c r="E42" s="24">
        <v>8438941.8596668411</v>
      </c>
    </row>
    <row r="43" spans="1:9" x14ac:dyDescent="0.25">
      <c r="A43" s="19" t="s">
        <v>25</v>
      </c>
      <c r="B43" s="24">
        <v>6764705.4798729466</v>
      </c>
      <c r="D43" s="19" t="s">
        <v>25</v>
      </c>
      <c r="E43" s="24">
        <v>3382345.4798729424</v>
      </c>
    </row>
    <row r="44" spans="1:9" x14ac:dyDescent="0.25">
      <c r="A44" s="19" t="s">
        <v>8</v>
      </c>
      <c r="B44" s="24">
        <v>2936853.2999178027</v>
      </c>
      <c r="D44" s="19" t="s">
        <v>8</v>
      </c>
      <c r="E44" s="24">
        <v>2496324.2999178027</v>
      </c>
    </row>
    <row r="45" spans="1:9" x14ac:dyDescent="0.25">
      <c r="A45" s="19" t="s">
        <v>15</v>
      </c>
      <c r="B45" s="24">
        <v>2312918.489868836</v>
      </c>
      <c r="D45" s="19" t="s">
        <v>15</v>
      </c>
      <c r="E45" s="24">
        <v>1541943.48986884</v>
      </c>
    </row>
    <row r="46" spans="1:9" x14ac:dyDescent="0.25">
      <c r="A46" s="19" t="s">
        <v>665</v>
      </c>
      <c r="B46" s="24">
        <v>146243493.66920239</v>
      </c>
      <c r="D46" s="19" t="s">
        <v>665</v>
      </c>
      <c r="E46" s="24">
        <v>48901719.669202365</v>
      </c>
    </row>
    <row r="47" spans="1:9" x14ac:dyDescent="0.25">
      <c r="A47" s="19"/>
      <c r="B47" s="24"/>
    </row>
    <row r="48" spans="1:9" x14ac:dyDescent="0.25">
      <c r="A48" s="18" t="s">
        <v>664</v>
      </c>
      <c r="B48" t="s">
        <v>667</v>
      </c>
      <c r="D48" s="18" t="s">
        <v>664</v>
      </c>
      <c r="E48" t="s">
        <v>666</v>
      </c>
      <c r="F48" t="s">
        <v>667</v>
      </c>
      <c r="H48" s="18" t="s">
        <v>664</v>
      </c>
      <c r="I48" t="s">
        <v>667</v>
      </c>
    </row>
    <row r="49" spans="1:9" x14ac:dyDescent="0.25">
      <c r="A49" s="19">
        <v>1</v>
      </c>
      <c r="B49" s="24">
        <v>3024226.1597395604</v>
      </c>
      <c r="D49" s="19">
        <v>1</v>
      </c>
      <c r="E49" s="24">
        <v>9010492.1597395577</v>
      </c>
      <c r="F49" s="24">
        <v>3024226.1597395604</v>
      </c>
      <c r="H49" s="19">
        <v>2013</v>
      </c>
      <c r="I49" s="24">
        <v>11219785.279999983</v>
      </c>
    </row>
    <row r="50" spans="1:9" x14ac:dyDescent="0.25">
      <c r="A50" s="19">
        <v>2</v>
      </c>
      <c r="B50" s="24">
        <v>2633218.6699999995</v>
      </c>
      <c r="D50" s="19">
        <v>2</v>
      </c>
      <c r="E50" s="24">
        <v>8273702.6700000018</v>
      </c>
      <c r="F50" s="24">
        <v>2633218.6699999995</v>
      </c>
      <c r="H50" s="19">
        <v>2014</v>
      </c>
      <c r="I50" s="24">
        <v>37681934.389202423</v>
      </c>
    </row>
    <row r="51" spans="1:9" x14ac:dyDescent="0.25">
      <c r="A51" s="19">
        <v>3</v>
      </c>
      <c r="B51" s="24">
        <v>2296799.2800000003</v>
      </c>
      <c r="D51" s="19">
        <v>3</v>
      </c>
      <c r="E51" s="24">
        <v>6761197.2799999993</v>
      </c>
      <c r="F51" s="24">
        <v>2296799.2800000003</v>
      </c>
      <c r="H51" s="19" t="s">
        <v>665</v>
      </c>
      <c r="I51" s="24">
        <v>48901719.669202402</v>
      </c>
    </row>
    <row r="52" spans="1:9" x14ac:dyDescent="0.25">
      <c r="A52" s="19">
        <v>4</v>
      </c>
      <c r="B52" s="24">
        <v>3338460.5797946756</v>
      </c>
      <c r="D52" s="19">
        <v>4</v>
      </c>
      <c r="E52" s="24">
        <v>9534182.579794677</v>
      </c>
      <c r="F52" s="24">
        <v>3338460.5797946756</v>
      </c>
    </row>
    <row r="53" spans="1:9" x14ac:dyDescent="0.25">
      <c r="A53" s="19">
        <v>5</v>
      </c>
      <c r="B53" s="24">
        <v>2575317.14</v>
      </c>
      <c r="D53" s="19">
        <v>5</v>
      </c>
      <c r="E53" s="24">
        <v>7175087.1399999987</v>
      </c>
      <c r="F53" s="24">
        <v>2575317.14</v>
      </c>
    </row>
    <row r="54" spans="1:9" x14ac:dyDescent="0.25">
      <c r="A54" s="19">
        <v>6</v>
      </c>
      <c r="B54" s="24">
        <v>4649630.9999999991</v>
      </c>
      <c r="D54" s="19">
        <v>6</v>
      </c>
      <c r="E54" s="24">
        <v>14262980.999999996</v>
      </c>
      <c r="F54" s="24">
        <v>4649630.9999999991</v>
      </c>
    </row>
    <row r="55" spans="1:9" x14ac:dyDescent="0.25">
      <c r="A55" s="19">
        <v>7</v>
      </c>
      <c r="B55" s="24">
        <v>3183777.1496681375</v>
      </c>
      <c r="D55" s="19">
        <v>7</v>
      </c>
      <c r="E55" s="24">
        <v>8735012.1496681366</v>
      </c>
      <c r="F55" s="24">
        <v>3183777.1496681375</v>
      </c>
    </row>
    <row r="56" spans="1:9" x14ac:dyDescent="0.25">
      <c r="A56" s="19">
        <v>8</v>
      </c>
      <c r="B56" s="24">
        <v>2774632.5299999993</v>
      </c>
      <c r="D56" s="19">
        <v>8</v>
      </c>
      <c r="E56" s="24">
        <v>8377662.5299999993</v>
      </c>
      <c r="F56" s="24">
        <v>2774632.5299999993</v>
      </c>
    </row>
    <row r="57" spans="1:9" x14ac:dyDescent="0.25">
      <c r="A57" s="19">
        <v>9</v>
      </c>
      <c r="B57" s="24">
        <v>4756065.2000000011</v>
      </c>
      <c r="D57" s="19">
        <v>9</v>
      </c>
      <c r="E57" s="24">
        <v>14013055.200000001</v>
      </c>
      <c r="F57" s="24">
        <v>4756065.2000000011</v>
      </c>
    </row>
    <row r="58" spans="1:9" x14ac:dyDescent="0.25">
      <c r="A58" s="19">
        <v>10</v>
      </c>
      <c r="B58" s="24">
        <v>8604130.0000000037</v>
      </c>
      <c r="D58" s="19">
        <v>10</v>
      </c>
      <c r="E58" s="24">
        <v>25760668.999999989</v>
      </c>
      <c r="F58" s="24">
        <v>8604130.0000000037</v>
      </c>
    </row>
    <row r="59" spans="1:9" x14ac:dyDescent="0.25">
      <c r="A59" s="19">
        <v>11</v>
      </c>
      <c r="B59" s="24">
        <v>4755295.1399999959</v>
      </c>
      <c r="D59" s="19">
        <v>11</v>
      </c>
      <c r="E59" s="24">
        <v>15089559.140000004</v>
      </c>
      <c r="F59" s="24">
        <v>4755295.1399999959</v>
      </c>
    </row>
    <row r="60" spans="1:9" x14ac:dyDescent="0.25">
      <c r="A60" s="19">
        <v>12</v>
      </c>
      <c r="B60" s="24">
        <v>6310166.8200000003</v>
      </c>
      <c r="D60" s="19">
        <v>12</v>
      </c>
      <c r="E60" s="24">
        <v>19249892.820000011</v>
      </c>
      <c r="F60" s="24">
        <v>6310166.8200000003</v>
      </c>
    </row>
    <row r="61" spans="1:9" x14ac:dyDescent="0.25">
      <c r="A61" s="19" t="s">
        <v>665</v>
      </c>
      <c r="B61" s="24">
        <v>48901719.669202372</v>
      </c>
      <c r="D61" s="19" t="s">
        <v>665</v>
      </c>
      <c r="E61" s="24">
        <v>146243493.66920236</v>
      </c>
      <c r="F61" s="24">
        <v>48901719.669202372</v>
      </c>
    </row>
  </sheetData>
  <phoneticPr fontId="9" type="noConversion"/>
  <pageMargins left="0.7" right="0.7" top="0.75" bottom="0.75" header="0.3" footer="0.3"/>
  <drawing r:id="rId23"/>
  <tableParts count="1">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47A2-5686-4199-B84C-A3C98EAF7E7E}">
  <dimension ref="A1:G12"/>
  <sheetViews>
    <sheetView zoomScale="108" workbookViewId="0">
      <selection activeCell="F6" sqref="F6"/>
    </sheetView>
  </sheetViews>
  <sheetFormatPr defaultRowHeight="13.5" x14ac:dyDescent="0.25"/>
  <cols>
    <col min="1" max="1" width="9.140625" style="32"/>
    <col min="2" max="7" width="10.42578125" style="33" customWidth="1"/>
  </cols>
  <sheetData>
    <row r="1" spans="1:7" x14ac:dyDescent="0.25">
      <c r="A1" s="32" t="s">
        <v>684</v>
      </c>
    </row>
    <row r="2" spans="1:7" ht="15" x14ac:dyDescent="0.25">
      <c r="A2" s="32" t="s">
        <v>685</v>
      </c>
      <c r="B2" s="34" t="s">
        <v>691</v>
      </c>
      <c r="C2" s="35" t="s">
        <v>686</v>
      </c>
      <c r="D2" s="36" t="s">
        <v>692</v>
      </c>
      <c r="E2" s="37" t="s">
        <v>693</v>
      </c>
      <c r="F2" s="38" t="s">
        <v>694</v>
      </c>
      <c r="G2" s="39" t="s">
        <v>695</v>
      </c>
    </row>
    <row r="3" spans="1:7" ht="15" x14ac:dyDescent="0.25">
      <c r="D3" s="40" t="s">
        <v>687</v>
      </c>
      <c r="E3" s="41" t="s">
        <v>688</v>
      </c>
      <c r="F3" s="42" t="s">
        <v>689</v>
      </c>
      <c r="G3" s="43" t="s">
        <v>690</v>
      </c>
    </row>
    <row r="5" spans="1:7" ht="15" x14ac:dyDescent="0.25">
      <c r="A5" s="32" t="s">
        <v>696</v>
      </c>
      <c r="B5" s="44" t="s">
        <v>697</v>
      </c>
      <c r="C5" s="45" t="s">
        <v>698</v>
      </c>
      <c r="D5" s="46" t="s">
        <v>699</v>
      </c>
      <c r="E5" s="47" t="s">
        <v>700</v>
      </c>
      <c r="F5" s="48" t="s">
        <v>702</v>
      </c>
      <c r="G5" s="49" t="s">
        <v>708</v>
      </c>
    </row>
    <row r="6" spans="1:7" ht="15" x14ac:dyDescent="0.25">
      <c r="B6" s="50" t="s">
        <v>701</v>
      </c>
      <c r="C6" s="51" t="s">
        <v>707</v>
      </c>
      <c r="D6" s="52" t="s">
        <v>703</v>
      </c>
      <c r="E6" s="53" t="s">
        <v>704</v>
      </c>
      <c r="F6" s="54" t="s">
        <v>705</v>
      </c>
      <c r="G6" s="55" t="s">
        <v>706</v>
      </c>
    </row>
    <row r="8" spans="1:7" x14ac:dyDescent="0.25">
      <c r="A8" s="32" t="s">
        <v>709</v>
      </c>
    </row>
    <row r="10" spans="1:7" ht="15" x14ac:dyDescent="0.25">
      <c r="B10" s="64" t="s">
        <v>718</v>
      </c>
      <c r="C10" s="68" t="s">
        <v>722</v>
      </c>
      <c r="D10" s="65" t="s">
        <v>719</v>
      </c>
      <c r="E10" s="66" t="s">
        <v>720</v>
      </c>
      <c r="F10" s="67" t="s">
        <v>721</v>
      </c>
      <c r="G10" s="59" t="s">
        <v>713</v>
      </c>
    </row>
    <row r="11" spans="1:7" ht="15" x14ac:dyDescent="0.25">
      <c r="B11" s="60" t="s">
        <v>714</v>
      </c>
      <c r="C11" s="61" t="s">
        <v>715</v>
      </c>
      <c r="D11" s="69" t="s">
        <v>723</v>
      </c>
      <c r="E11" s="62" t="s">
        <v>716</v>
      </c>
      <c r="F11" s="58" t="s">
        <v>712</v>
      </c>
    </row>
    <row r="12" spans="1:7" ht="15" x14ac:dyDescent="0.25">
      <c r="B12" s="71" t="s">
        <v>725</v>
      </c>
      <c r="C12" s="56" t="s">
        <v>710</v>
      </c>
      <c r="D12" s="70" t="s">
        <v>724</v>
      </c>
      <c r="E12" s="57" t="s">
        <v>711</v>
      </c>
      <c r="F12" s="63" t="s">
        <v>717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8A09-188D-C244-B650-C5535FFC6F75}">
  <sheetPr>
    <tabColor theme="1" tint="0.14999847407452621"/>
  </sheetPr>
  <dimension ref="A1:C45"/>
  <sheetViews>
    <sheetView zoomScale="96" workbookViewId="0">
      <selection activeCell="B14" sqref="B14"/>
    </sheetView>
  </sheetViews>
  <sheetFormatPr defaultColWidth="11.42578125" defaultRowHeight="13.5" x14ac:dyDescent="0.25"/>
  <cols>
    <col min="1" max="1" width="3.140625" style="4" customWidth="1"/>
    <col min="2" max="2" width="22.42578125" customWidth="1"/>
    <col min="3" max="3" width="34.140625" bestFit="1" customWidth="1"/>
  </cols>
  <sheetData>
    <row r="1" spans="1:3" x14ac:dyDescent="0.25">
      <c r="A1" s="11" t="s">
        <v>582</v>
      </c>
      <c r="B1" s="12"/>
    </row>
    <row r="2" spans="1:3" x14ac:dyDescent="0.25">
      <c r="A2" s="4">
        <v>1</v>
      </c>
      <c r="B2" t="s">
        <v>583</v>
      </c>
    </row>
    <row r="3" spans="1:3" x14ac:dyDescent="0.25">
      <c r="A3" s="4" t="s">
        <v>584</v>
      </c>
      <c r="B3" t="s">
        <v>585</v>
      </c>
    </row>
    <row r="4" spans="1:3" x14ac:dyDescent="0.25">
      <c r="A4" s="4" t="s">
        <v>584</v>
      </c>
      <c r="B4" t="s">
        <v>586</v>
      </c>
    </row>
    <row r="5" spans="1:3" x14ac:dyDescent="0.25">
      <c r="A5" s="4" t="s">
        <v>584</v>
      </c>
      <c r="B5" t="s">
        <v>624</v>
      </c>
      <c r="C5" t="s">
        <v>625</v>
      </c>
    </row>
    <row r="6" spans="1:3" x14ac:dyDescent="0.25">
      <c r="A6" s="4">
        <v>2</v>
      </c>
      <c r="B6" t="s">
        <v>610</v>
      </c>
    </row>
    <row r="7" spans="1:3" x14ac:dyDescent="0.25">
      <c r="A7" s="4">
        <v>3</v>
      </c>
      <c r="B7" t="s">
        <v>609</v>
      </c>
    </row>
    <row r="8" spans="1:3" x14ac:dyDescent="0.25">
      <c r="A8" s="4" t="s">
        <v>584</v>
      </c>
      <c r="B8" s="3" t="s">
        <v>596</v>
      </c>
      <c r="C8" t="s">
        <v>590</v>
      </c>
    </row>
    <row r="9" spans="1:3" x14ac:dyDescent="0.25">
      <c r="A9" s="4" t="s">
        <v>584</v>
      </c>
      <c r="B9" s="3" t="s">
        <v>597</v>
      </c>
      <c r="C9" t="s">
        <v>591</v>
      </c>
    </row>
    <row r="10" spans="1:3" x14ac:dyDescent="0.25">
      <c r="A10" s="4" t="s">
        <v>584</v>
      </c>
      <c r="B10" s="3" t="s">
        <v>588</v>
      </c>
      <c r="C10" t="s">
        <v>592</v>
      </c>
    </row>
    <row r="11" spans="1:3" x14ac:dyDescent="0.25">
      <c r="A11" s="4">
        <v>4</v>
      </c>
      <c r="B11" t="s">
        <v>605</v>
      </c>
    </row>
    <row r="12" spans="1:3" x14ac:dyDescent="0.25">
      <c r="A12" s="4">
        <v>5</v>
      </c>
      <c r="B12" s="16" t="s">
        <v>681</v>
      </c>
    </row>
    <row r="13" spans="1:3" x14ac:dyDescent="0.25">
      <c r="A13" s="4" t="s">
        <v>584</v>
      </c>
      <c r="B13" s="3" t="s">
        <v>589</v>
      </c>
      <c r="C13" t="s">
        <v>593</v>
      </c>
    </row>
    <row r="14" spans="1:3" x14ac:dyDescent="0.25">
      <c r="A14" s="4" t="s">
        <v>584</v>
      </c>
      <c r="B14" s="3" t="s">
        <v>594</v>
      </c>
      <c r="C14" t="s">
        <v>595</v>
      </c>
    </row>
    <row r="15" spans="1:3" x14ac:dyDescent="0.25">
      <c r="A15" s="4">
        <v>6</v>
      </c>
      <c r="B15" t="s">
        <v>606</v>
      </c>
    </row>
    <row r="16" spans="1:3" x14ac:dyDescent="0.25">
      <c r="A16" s="4">
        <v>7</v>
      </c>
      <c r="B16" t="s">
        <v>607</v>
      </c>
    </row>
    <row r="17" spans="1:3" x14ac:dyDescent="0.25">
      <c r="A17" s="4">
        <v>8</v>
      </c>
      <c r="B17" t="s">
        <v>608</v>
      </c>
    </row>
    <row r="19" spans="1:3" x14ac:dyDescent="0.25">
      <c r="A19" s="11" t="s">
        <v>611</v>
      </c>
      <c r="B19" s="12"/>
      <c r="C19" s="12"/>
    </row>
    <row r="21" spans="1:3" x14ac:dyDescent="0.25">
      <c r="B21" s="13" t="s">
        <v>612</v>
      </c>
      <c r="C21" s="13" t="s">
        <v>613</v>
      </c>
    </row>
    <row r="22" spans="1:3" x14ac:dyDescent="0.25">
      <c r="B22" s="8" t="s">
        <v>614</v>
      </c>
      <c r="C22" s="5" t="s">
        <v>615</v>
      </c>
    </row>
    <row r="23" spans="1:3" x14ac:dyDescent="0.25">
      <c r="B23" s="8" t="s">
        <v>616</v>
      </c>
      <c r="C23" s="5" t="s">
        <v>617</v>
      </c>
    </row>
    <row r="24" spans="1:3" x14ac:dyDescent="0.25">
      <c r="B24" s="8" t="s">
        <v>618</v>
      </c>
      <c r="C24" s="5" t="s">
        <v>619</v>
      </c>
    </row>
    <row r="25" spans="1:3" x14ac:dyDescent="0.25">
      <c r="B25" s="8" t="s">
        <v>620</v>
      </c>
      <c r="C25" s="5" t="s">
        <v>621</v>
      </c>
    </row>
    <row r="26" spans="1:3" x14ac:dyDescent="0.25">
      <c r="B26" s="8" t="s">
        <v>622</v>
      </c>
      <c r="C26" s="5" t="s">
        <v>623</v>
      </c>
    </row>
    <row r="28" spans="1:3" x14ac:dyDescent="0.25">
      <c r="B28" s="13" t="s">
        <v>626</v>
      </c>
      <c r="C28" s="13" t="s">
        <v>627</v>
      </c>
    </row>
    <row r="29" spans="1:3" x14ac:dyDescent="0.25">
      <c r="B29" s="8" t="s">
        <v>628</v>
      </c>
      <c r="C29" s="5" t="s">
        <v>629</v>
      </c>
    </row>
    <row r="30" spans="1:3" x14ac:dyDescent="0.25">
      <c r="B30" s="8" t="s">
        <v>630</v>
      </c>
      <c r="C30" s="5" t="s">
        <v>631</v>
      </c>
    </row>
    <row r="31" spans="1:3" x14ac:dyDescent="0.25">
      <c r="B31" s="8" t="s">
        <v>632</v>
      </c>
      <c r="C31" s="5" t="s">
        <v>633</v>
      </c>
    </row>
    <row r="32" spans="1:3" x14ac:dyDescent="0.25">
      <c r="B32" s="8" t="s">
        <v>634</v>
      </c>
      <c r="C32" s="5" t="s">
        <v>635</v>
      </c>
    </row>
    <row r="33" spans="1:3" x14ac:dyDescent="0.25">
      <c r="B33" s="8" t="s">
        <v>636</v>
      </c>
      <c r="C33" s="5" t="s">
        <v>637</v>
      </c>
    </row>
    <row r="35" spans="1:3" x14ac:dyDescent="0.25">
      <c r="A35" s="11" t="s">
        <v>638</v>
      </c>
      <c r="B35" s="12"/>
      <c r="C35" s="12"/>
    </row>
    <row r="37" spans="1:3" x14ac:dyDescent="0.25">
      <c r="B37" s="13" t="s">
        <v>639</v>
      </c>
      <c r="C37" s="13" t="s">
        <v>640</v>
      </c>
    </row>
    <row r="38" spans="1:3" x14ac:dyDescent="0.25">
      <c r="B38" s="8" t="s">
        <v>0</v>
      </c>
      <c r="C38" s="8" t="s">
        <v>643</v>
      </c>
    </row>
    <row r="39" spans="1:3" x14ac:dyDescent="0.25">
      <c r="B39" s="8" t="s">
        <v>1</v>
      </c>
      <c r="C39" s="8" t="s">
        <v>644</v>
      </c>
    </row>
    <row r="40" spans="1:3" x14ac:dyDescent="0.25">
      <c r="B40" s="8" t="s">
        <v>641</v>
      </c>
      <c r="C40" s="8" t="s">
        <v>645</v>
      </c>
    </row>
    <row r="41" spans="1:3" x14ac:dyDescent="0.25">
      <c r="B41" s="8" t="s">
        <v>642</v>
      </c>
      <c r="C41" s="8" t="s">
        <v>646</v>
      </c>
    </row>
    <row r="42" spans="1:3" x14ac:dyDescent="0.25">
      <c r="B42" s="8" t="s">
        <v>2</v>
      </c>
      <c r="C42" s="8" t="s">
        <v>647</v>
      </c>
    </row>
    <row r="43" spans="1:3" x14ac:dyDescent="0.25">
      <c r="B43" s="8" t="s">
        <v>4</v>
      </c>
      <c r="C43" s="8" t="s">
        <v>648</v>
      </c>
    </row>
    <row r="44" spans="1:3" x14ac:dyDescent="0.25">
      <c r="B44" s="8" t="s">
        <v>5</v>
      </c>
      <c r="C44" s="8" t="s">
        <v>649</v>
      </c>
    </row>
    <row r="45" spans="1:3" x14ac:dyDescent="0.25">
      <c r="B45" s="8" t="s">
        <v>6</v>
      </c>
      <c r="C45" s="8" t="s">
        <v>650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9D627-DACC-4EBC-BAA2-2B8540A8F289}">
  <dimension ref="A1:X701"/>
  <sheetViews>
    <sheetView zoomScale="101" zoomScaleNormal="101" workbookViewId="0">
      <pane ySplit="1" topLeftCell="A2" activePane="bottomLeft" state="frozen"/>
      <selection pane="bottomLeft" activeCell="D19" sqref="D19"/>
    </sheetView>
  </sheetViews>
  <sheetFormatPr defaultRowHeight="13.5" x14ac:dyDescent="0.25"/>
  <cols>
    <col min="1" max="1" width="117.42578125" bestFit="1" customWidth="1"/>
    <col min="2" max="2" width="18.28515625" customWidth="1"/>
    <col min="3" max="3" width="20.85546875" customWidth="1"/>
    <col min="4" max="4" width="15.42578125" customWidth="1"/>
    <col min="5" max="5" width="13.85546875" customWidth="1"/>
    <col min="6" max="6" width="11.28515625" customWidth="1"/>
    <col min="7" max="7" width="11.7109375" customWidth="1"/>
    <col min="8" max="8" width="11.42578125" customWidth="1"/>
    <col min="9" max="12" width="11.28515625" customWidth="1"/>
    <col min="13" max="13" width="12.42578125" bestFit="1" customWidth="1"/>
    <col min="14" max="14" width="14.7109375" bestFit="1" customWidth="1"/>
    <col min="15" max="15" width="14.7109375" customWidth="1"/>
    <col min="18" max="18" width="35" bestFit="1" customWidth="1"/>
    <col min="19" max="19" width="16.42578125" bestFit="1" customWidth="1"/>
    <col min="20" max="20" width="10" bestFit="1" customWidth="1"/>
    <col min="21" max="21" width="14.5703125" bestFit="1" customWidth="1"/>
    <col min="22" max="22" width="17.85546875" bestFit="1" customWidth="1"/>
    <col min="23" max="23" width="14.140625" customWidth="1"/>
    <col min="24" max="24" width="12.140625" bestFit="1" customWidth="1"/>
  </cols>
  <sheetData>
    <row r="1" spans="1:24" x14ac:dyDescent="0.25">
      <c r="A1" s="10" t="s">
        <v>1</v>
      </c>
      <c r="B1" s="26" t="s">
        <v>660</v>
      </c>
      <c r="C1" s="25" t="s">
        <v>680</v>
      </c>
      <c r="D1" s="25" t="s">
        <v>671</v>
      </c>
      <c r="E1" s="25" t="s">
        <v>672</v>
      </c>
      <c r="F1" s="25" t="s">
        <v>673</v>
      </c>
      <c r="G1" s="25" t="s">
        <v>5</v>
      </c>
      <c r="H1" s="25" t="s">
        <v>674</v>
      </c>
      <c r="I1" s="25" t="s">
        <v>658</v>
      </c>
      <c r="J1" s="25" t="s">
        <v>659</v>
      </c>
      <c r="K1" s="25" t="s">
        <v>651</v>
      </c>
      <c r="L1" s="25" t="s">
        <v>661</v>
      </c>
      <c r="M1" s="25" t="s">
        <v>587</v>
      </c>
      <c r="N1" s="25" t="s">
        <v>662</v>
      </c>
      <c r="O1" s="25"/>
      <c r="Q1" s="27" t="s">
        <v>651</v>
      </c>
      <c r="R1" s="27" t="s">
        <v>601</v>
      </c>
      <c r="S1" s="27" t="s">
        <v>676</v>
      </c>
      <c r="T1" s="27" t="s">
        <v>653</v>
      </c>
      <c r="U1" s="27" t="s">
        <v>662</v>
      </c>
      <c r="V1" s="27" t="s">
        <v>663</v>
      </c>
      <c r="W1" s="27" t="s">
        <v>655</v>
      </c>
      <c r="X1" s="27" t="s">
        <v>587</v>
      </c>
    </row>
    <row r="2" spans="1:24" x14ac:dyDescent="0.25">
      <c r="A2" s="1" t="s">
        <v>7</v>
      </c>
      <c r="B2" s="1" t="str">
        <f t="shared" ref="B2:B66" si="0">_xlfn.IFS(C2="Canada","CND",C2="Germany","GER",C2="France","FRA",C2="Mexico","MXC",C2="United States of America","USA")&amp;"-"&amp;_xlfn.IFS(D2="Government","GOV",D2="Midmarket","MDM",D2="Channel Partners","CPR",D2="Enterprise","ENT",D2="Small Business","SMB")&amp;"-"&amp;TEXT(H2,"yyyymmdd")</f>
        <v>CND-GOV-20140101</v>
      </c>
      <c r="C2" t="s">
        <v>614</v>
      </c>
      <c r="D2" t="s">
        <v>628</v>
      </c>
      <c r="E2" s="1" t="s">
        <v>8</v>
      </c>
      <c r="F2">
        <v>1618</v>
      </c>
      <c r="G2" s="22">
        <v>0</v>
      </c>
      <c r="H2" s="2">
        <f>DATE(K2,J2,I2)</f>
        <v>41640</v>
      </c>
      <c r="I2">
        <v>1</v>
      </c>
      <c r="J2">
        <v>1</v>
      </c>
      <c r="K2">
        <v>2014</v>
      </c>
      <c r="L2" s="23">
        <f>VLOOKUP(E2,Product!$A$1:$C$7,3,0)*'Order Raw'!F2</f>
        <v>32360</v>
      </c>
      <c r="M2" s="23">
        <f t="shared" ref="M2:M65" si="1">L2-G2</f>
        <v>32360</v>
      </c>
      <c r="N2" s="24">
        <f>M2-(VLOOKUP(E2,Product!$A$1:$C$7,2,0)*F2)</f>
        <v>27506</v>
      </c>
      <c r="O2" s="24"/>
      <c r="Q2">
        <v>2013</v>
      </c>
      <c r="R2" s="29">
        <f>'Other financials'!C2</f>
        <v>854023</v>
      </c>
      <c r="S2" s="29">
        <f>'Other financials'!C3</f>
        <v>2895322</v>
      </c>
      <c r="T2" s="29">
        <f>'Other financials'!C4</f>
        <v>1037476</v>
      </c>
      <c r="U2" s="29">
        <f>SUMIFS(SalesTable[Gross Profit],SalesTable[Year],Q2)</f>
        <v>11219785.279999983</v>
      </c>
      <c r="V2" s="29">
        <f>U2-'Other financials'!C2-'Other financials'!C3</f>
        <v>7470440.2799999826</v>
      </c>
      <c r="W2" s="29">
        <f>V2-'Other financials'!C4</f>
        <v>6432964.2799999826</v>
      </c>
      <c r="X2" s="29">
        <f>SUMIFS($M:$M,$K:$K,Q2)</f>
        <v>34187987.279999971</v>
      </c>
    </row>
    <row r="3" spans="1:24" x14ac:dyDescent="0.25">
      <c r="A3" s="1" t="s">
        <v>9</v>
      </c>
      <c r="B3" s="1" t="str">
        <f t="shared" si="0"/>
        <v>GER-GOV-20140101</v>
      </c>
      <c r="C3" t="s">
        <v>616</v>
      </c>
      <c r="D3" t="s">
        <v>628</v>
      </c>
      <c r="E3" s="1" t="s">
        <v>8</v>
      </c>
      <c r="F3">
        <v>1321</v>
      </c>
      <c r="G3" s="22">
        <v>0</v>
      </c>
      <c r="H3" s="2">
        <f t="shared" ref="H3:H66" si="2">DATE(K3,J3,I3)</f>
        <v>41640</v>
      </c>
      <c r="I3">
        <v>1</v>
      </c>
      <c r="J3">
        <v>1</v>
      </c>
      <c r="K3">
        <v>2014</v>
      </c>
      <c r="L3" s="23">
        <f>VLOOKUP(E3,Product!$A$1:$C$7,3,0)*'Order Raw'!F3</f>
        <v>26420</v>
      </c>
      <c r="M3" s="23">
        <f t="shared" si="1"/>
        <v>26420</v>
      </c>
      <c r="N3" s="24">
        <f>M3-(VLOOKUP(E3,Product!$A$1:$C$7,2,0)*F3)</f>
        <v>22457</v>
      </c>
      <c r="O3" s="24"/>
      <c r="Q3">
        <v>2014</v>
      </c>
      <c r="R3" s="29">
        <f>'Other financials'!C5</f>
        <v>3532853</v>
      </c>
      <c r="S3" s="29">
        <f>'Other financials'!C6</f>
        <v>9213451</v>
      </c>
      <c r="T3" s="29">
        <f>'Other financials'!C7</f>
        <v>3659693</v>
      </c>
      <c r="U3" s="29">
        <f>SUMIFS(SalesTable[Gross Profit],SalesTable[Year],Q3)</f>
        <v>37681934.389202423</v>
      </c>
      <c r="V3" s="29">
        <f>U3-'Other financials'!C5-'Other financials'!C6</f>
        <v>24935630.389202423</v>
      </c>
      <c r="W3" s="29">
        <f>V3-'Other financials'!C7</f>
        <v>21275937.389202423</v>
      </c>
      <c r="X3" s="29">
        <f>SUMIFS($M:$M,$K:$K,Q3)</f>
        <v>112055506.38920239</v>
      </c>
    </row>
    <row r="4" spans="1:24" x14ac:dyDescent="0.25">
      <c r="A4" s="1" t="s">
        <v>10</v>
      </c>
      <c r="B4" s="1" t="str">
        <f t="shared" si="0"/>
        <v>FRA-MDM-20140601</v>
      </c>
      <c r="C4" t="s">
        <v>618</v>
      </c>
      <c r="D4" t="s">
        <v>630</v>
      </c>
      <c r="E4" s="1" t="s">
        <v>8</v>
      </c>
      <c r="F4">
        <v>2178</v>
      </c>
      <c r="G4" s="22">
        <v>0</v>
      </c>
      <c r="H4" s="2">
        <f t="shared" si="2"/>
        <v>41791</v>
      </c>
      <c r="I4">
        <v>1</v>
      </c>
      <c r="J4">
        <v>6</v>
      </c>
      <c r="K4">
        <v>2014</v>
      </c>
      <c r="L4" s="23">
        <f>VLOOKUP(E4,Product!$A$1:$C$7,3,0)*'Order Raw'!F4</f>
        <v>43560</v>
      </c>
      <c r="M4" s="23">
        <f t="shared" si="1"/>
        <v>43560</v>
      </c>
      <c r="N4" s="24">
        <f>M4-(VLOOKUP(E4,Product!$A$1:$C$7,2,0)*F4)</f>
        <v>37026</v>
      </c>
      <c r="O4" s="24"/>
      <c r="Q4">
        <v>2015</v>
      </c>
      <c r="R4" s="29">
        <v>0</v>
      </c>
      <c r="S4" s="29">
        <v>0</v>
      </c>
      <c r="T4" s="29">
        <v>0</v>
      </c>
      <c r="U4" s="29">
        <v>0</v>
      </c>
      <c r="V4" s="29">
        <v>0</v>
      </c>
      <c r="W4" s="29">
        <f>'Other financials'!C9</f>
        <v>16652123</v>
      </c>
      <c r="X4" s="29">
        <f>'Other financials'!C8</f>
        <v>39582132</v>
      </c>
    </row>
    <row r="5" spans="1:24" x14ac:dyDescent="0.25">
      <c r="A5" s="1" t="s">
        <v>11</v>
      </c>
      <c r="B5" s="1" t="str">
        <f t="shared" si="0"/>
        <v>GER-MDM-20140601</v>
      </c>
      <c r="C5" t="s">
        <v>616</v>
      </c>
      <c r="D5" t="s">
        <v>630</v>
      </c>
      <c r="E5" s="1" t="s">
        <v>8</v>
      </c>
      <c r="F5">
        <v>888</v>
      </c>
      <c r="G5" s="22">
        <v>0</v>
      </c>
      <c r="H5" s="2">
        <f t="shared" si="2"/>
        <v>41791</v>
      </c>
      <c r="I5">
        <v>1</v>
      </c>
      <c r="J5">
        <v>6</v>
      </c>
      <c r="K5">
        <v>2014</v>
      </c>
      <c r="L5" s="23">
        <f>VLOOKUP(E5,Product!$A$1:$C$7,3,0)*'Order Raw'!F5</f>
        <v>17760</v>
      </c>
      <c r="M5" s="23">
        <f t="shared" si="1"/>
        <v>17760</v>
      </c>
      <c r="N5" s="24">
        <f>M5-(VLOOKUP(E5,Product!$A$1:$C$7,2,0)*F5)</f>
        <v>15096</v>
      </c>
      <c r="O5" s="24"/>
    </row>
    <row r="6" spans="1:24" x14ac:dyDescent="0.25">
      <c r="A6" s="1" t="s">
        <v>12</v>
      </c>
      <c r="B6" s="1" t="str">
        <f t="shared" si="0"/>
        <v>MXC-MDM-20140601</v>
      </c>
      <c r="C6" t="s">
        <v>620</v>
      </c>
      <c r="D6" t="s">
        <v>630</v>
      </c>
      <c r="E6" s="1" t="s">
        <v>8</v>
      </c>
      <c r="F6">
        <v>2470</v>
      </c>
      <c r="G6" s="22">
        <v>0</v>
      </c>
      <c r="H6" s="2">
        <f t="shared" si="2"/>
        <v>41791</v>
      </c>
      <c r="I6">
        <v>1</v>
      </c>
      <c r="J6">
        <v>6</v>
      </c>
      <c r="K6">
        <v>2014</v>
      </c>
      <c r="L6" s="23">
        <f>VLOOKUP(E6,Product!$A$1:$C$7,3,0)*'Order Raw'!F6</f>
        <v>49400</v>
      </c>
      <c r="M6" s="23">
        <f t="shared" si="1"/>
        <v>49400</v>
      </c>
      <c r="N6" s="24">
        <f>M6-(VLOOKUP(E6,Product!$A$1:$C$7,2,0)*F6)</f>
        <v>41990</v>
      </c>
      <c r="O6" s="24"/>
      <c r="Q6" s="16" t="s">
        <v>662</v>
      </c>
      <c r="R6" t="str">
        <f ca="1">_xlfn.FORMULATEXT(U2)</f>
        <v>=SUMIFS(SalesTable[Gross Profit];SalesTable[Year];Q2)</v>
      </c>
      <c r="S6">
        <v>2013</v>
      </c>
    </row>
    <row r="7" spans="1:24" x14ac:dyDescent="0.25">
      <c r="A7" s="1" t="s">
        <v>13</v>
      </c>
      <c r="B7" s="1" t="str">
        <f t="shared" si="0"/>
        <v>GER-GOV-20141201</v>
      </c>
      <c r="C7" t="s">
        <v>616</v>
      </c>
      <c r="D7" t="s">
        <v>628</v>
      </c>
      <c r="E7" s="1" t="s">
        <v>8</v>
      </c>
      <c r="F7">
        <v>1513</v>
      </c>
      <c r="G7" s="22">
        <v>0</v>
      </c>
      <c r="H7" s="2">
        <f t="shared" si="2"/>
        <v>41974</v>
      </c>
      <c r="I7">
        <v>1</v>
      </c>
      <c r="J7">
        <v>12</v>
      </c>
      <c r="K7">
        <v>2014</v>
      </c>
      <c r="L7" s="23">
        <f>VLOOKUP(E7,Product!$A$1:$C$7,3,0)*'Order Raw'!F7</f>
        <v>30260</v>
      </c>
      <c r="M7" s="23">
        <f t="shared" si="1"/>
        <v>30260</v>
      </c>
      <c r="N7" s="24">
        <f>M7-(VLOOKUP(E7,Product!$A$1:$C$7,2,0)*F7)</f>
        <v>25721</v>
      </c>
      <c r="O7" s="24"/>
      <c r="Q7" s="16" t="s">
        <v>682</v>
      </c>
      <c r="R7" t="str">
        <f ca="1">_xlfn.FORMULATEXT(U3)</f>
        <v>=SUMIFS(SalesTable[Gross Profit];SalesTable[Year];Q3)</v>
      </c>
      <c r="S7">
        <v>2014</v>
      </c>
    </row>
    <row r="8" spans="1:24" x14ac:dyDescent="0.25">
      <c r="A8" s="1" t="s">
        <v>14</v>
      </c>
      <c r="B8" s="1" t="str">
        <f t="shared" si="0"/>
        <v>GER-MDM-20140301</v>
      </c>
      <c r="C8" t="s">
        <v>616</v>
      </c>
      <c r="D8" t="s">
        <v>630</v>
      </c>
      <c r="E8" s="1" t="s">
        <v>15</v>
      </c>
      <c r="F8">
        <v>921</v>
      </c>
      <c r="G8" s="22">
        <v>0</v>
      </c>
      <c r="H8" s="2">
        <f t="shared" si="2"/>
        <v>41699</v>
      </c>
      <c r="I8">
        <v>1</v>
      </c>
      <c r="J8">
        <v>3</v>
      </c>
      <c r="K8">
        <v>2014</v>
      </c>
      <c r="L8" s="23">
        <f>VLOOKUP(E8,Product!$A$1:$C$7,3,0)*'Order Raw'!F8</f>
        <v>13815</v>
      </c>
      <c r="M8" s="23">
        <f t="shared" si="1"/>
        <v>13815</v>
      </c>
      <c r="N8" s="24">
        <f>M8-(VLOOKUP(E8,Product!$A$1:$C$7,2,0)*F8)</f>
        <v>9210</v>
      </c>
      <c r="O8" s="24"/>
    </row>
    <row r="9" spans="1:24" x14ac:dyDescent="0.25">
      <c r="A9" s="1" t="s">
        <v>16</v>
      </c>
      <c r="B9" s="1" t="str">
        <f t="shared" si="0"/>
        <v>CND-CPR-20140601</v>
      </c>
      <c r="C9" t="s">
        <v>614</v>
      </c>
      <c r="D9" t="s">
        <v>632</v>
      </c>
      <c r="E9" s="1" t="s">
        <v>15</v>
      </c>
      <c r="F9">
        <v>2518</v>
      </c>
      <c r="G9" s="22">
        <v>0</v>
      </c>
      <c r="H9" s="2">
        <f t="shared" si="2"/>
        <v>41791</v>
      </c>
      <c r="I9">
        <v>1</v>
      </c>
      <c r="J9">
        <v>6</v>
      </c>
      <c r="K9">
        <v>2014</v>
      </c>
      <c r="L9" s="23">
        <f>VLOOKUP(E9,Product!$A$1:$C$7,3,0)*'Order Raw'!F9</f>
        <v>37770</v>
      </c>
      <c r="M9" s="23">
        <f t="shared" si="1"/>
        <v>37770</v>
      </c>
      <c r="N9" s="24">
        <f>M9-(VLOOKUP(E9,Product!$A$1:$C$7,2,0)*F9)</f>
        <v>25180</v>
      </c>
      <c r="O9" s="24"/>
      <c r="Q9" s="16" t="s">
        <v>683</v>
      </c>
      <c r="R9" t="str">
        <f ca="1">_xlfn.FORMULATEXT(N2)</f>
        <v>=M2-(VLOOKUP(E2;Product!$A$1:$C$7;2;0)*F2)</v>
      </c>
    </row>
    <row r="10" spans="1:24" x14ac:dyDescent="0.25">
      <c r="A10" s="1" t="s">
        <v>17</v>
      </c>
      <c r="B10" s="1" t="str">
        <f t="shared" si="0"/>
        <v>FRA-GOV-20140601</v>
      </c>
      <c r="C10" t="s">
        <v>618</v>
      </c>
      <c r="D10" t="s">
        <v>628</v>
      </c>
      <c r="E10" s="1" t="s">
        <v>15</v>
      </c>
      <c r="F10">
        <v>1899</v>
      </c>
      <c r="G10" s="22">
        <v>0</v>
      </c>
      <c r="H10" s="2">
        <f t="shared" si="2"/>
        <v>41791</v>
      </c>
      <c r="I10">
        <v>1</v>
      </c>
      <c r="J10">
        <v>6</v>
      </c>
      <c r="K10">
        <v>2014</v>
      </c>
      <c r="L10" s="23">
        <f>VLOOKUP(E10,Product!$A$1:$C$7,3,0)*'Order Raw'!F10</f>
        <v>28485</v>
      </c>
      <c r="M10" s="23">
        <f t="shared" si="1"/>
        <v>28485</v>
      </c>
      <c r="N10" s="24">
        <f>M10-(VLOOKUP(E10,Product!$A$1:$C$7,2,0)*F10)</f>
        <v>18990</v>
      </c>
      <c r="O10" s="24"/>
      <c r="R10" s="24"/>
    </row>
    <row r="11" spans="1:24" x14ac:dyDescent="0.25">
      <c r="A11" s="1" t="s">
        <v>18</v>
      </c>
      <c r="B11" s="1" t="str">
        <f t="shared" si="0"/>
        <v>GER-CPR-20140601</v>
      </c>
      <c r="C11" t="s">
        <v>616</v>
      </c>
      <c r="D11" t="s">
        <v>632</v>
      </c>
      <c r="E11" s="1" t="s">
        <v>15</v>
      </c>
      <c r="F11">
        <v>1545</v>
      </c>
      <c r="G11" s="22">
        <v>0</v>
      </c>
      <c r="H11" s="2">
        <f t="shared" si="2"/>
        <v>41791</v>
      </c>
      <c r="I11">
        <v>1</v>
      </c>
      <c r="J11">
        <v>6</v>
      </c>
      <c r="K11">
        <v>2014</v>
      </c>
      <c r="L11" s="23">
        <f>VLOOKUP(E11,Product!$A$1:$C$7,3,0)*'Order Raw'!F11</f>
        <v>23175</v>
      </c>
      <c r="M11" s="23">
        <f t="shared" si="1"/>
        <v>23175</v>
      </c>
      <c r="N11" s="24">
        <f>M11-(VLOOKUP(E11,Product!$A$1:$C$7,2,0)*F11)</f>
        <v>15450</v>
      </c>
      <c r="O11" s="24"/>
    </row>
    <row r="12" spans="1:24" x14ac:dyDescent="0.25">
      <c r="A12" s="1" t="s">
        <v>12</v>
      </c>
      <c r="B12" s="1" t="str">
        <f t="shared" si="0"/>
        <v>MXC-MDM-20140601</v>
      </c>
      <c r="C12" t="s">
        <v>620</v>
      </c>
      <c r="D12" t="s">
        <v>630</v>
      </c>
      <c r="E12" s="1" t="s">
        <v>15</v>
      </c>
      <c r="F12">
        <v>2470</v>
      </c>
      <c r="G12" s="22">
        <v>0</v>
      </c>
      <c r="H12" s="2">
        <f t="shared" si="2"/>
        <v>41791</v>
      </c>
      <c r="I12">
        <v>1</v>
      </c>
      <c r="J12">
        <v>6</v>
      </c>
      <c r="K12">
        <v>2014</v>
      </c>
      <c r="L12" s="23">
        <f>VLOOKUP(E12,Product!$A$1:$C$7,3,0)*'Order Raw'!F12</f>
        <v>37050</v>
      </c>
      <c r="M12" s="23">
        <f t="shared" si="1"/>
        <v>37050</v>
      </c>
      <c r="N12" s="24">
        <f>M12-(VLOOKUP(E12,Product!$A$1:$C$7,2,0)*F12)</f>
        <v>24700</v>
      </c>
      <c r="O12" s="24"/>
    </row>
    <row r="13" spans="1:24" x14ac:dyDescent="0.25">
      <c r="A13" s="1" t="s">
        <v>19</v>
      </c>
      <c r="B13" s="1" t="str">
        <f t="shared" si="0"/>
        <v>CND-ENT-20140701</v>
      </c>
      <c r="C13" t="s">
        <v>614</v>
      </c>
      <c r="D13" t="s">
        <v>634</v>
      </c>
      <c r="E13" s="1" t="s">
        <v>15</v>
      </c>
      <c r="F13">
        <v>2665</v>
      </c>
      <c r="G13" s="22">
        <v>0</v>
      </c>
      <c r="H13" s="2">
        <f t="shared" si="2"/>
        <v>41821</v>
      </c>
      <c r="I13">
        <v>1</v>
      </c>
      <c r="J13">
        <v>7</v>
      </c>
      <c r="K13">
        <v>2014</v>
      </c>
      <c r="L13" s="23">
        <f>VLOOKUP(E13,Product!$A$1:$C$7,3,0)*'Order Raw'!F13</f>
        <v>39975</v>
      </c>
      <c r="M13" s="23">
        <f t="shared" si="1"/>
        <v>39975</v>
      </c>
      <c r="N13" s="24">
        <f>M13-(VLOOKUP(E13,Product!$A$1:$C$7,2,0)*F13)</f>
        <v>26650</v>
      </c>
      <c r="O13" s="24"/>
    </row>
    <row r="14" spans="1:24" x14ac:dyDescent="0.25">
      <c r="A14" s="1" t="s">
        <v>20</v>
      </c>
      <c r="B14" s="1" t="str">
        <f t="shared" si="0"/>
        <v>MXC-SMB-20140801</v>
      </c>
      <c r="C14" t="s">
        <v>620</v>
      </c>
      <c r="D14" t="s">
        <v>636</v>
      </c>
      <c r="E14" s="1" t="s">
        <v>15</v>
      </c>
      <c r="F14">
        <v>958</v>
      </c>
      <c r="G14" s="22">
        <v>0</v>
      </c>
      <c r="H14" s="2">
        <f t="shared" si="2"/>
        <v>41852</v>
      </c>
      <c r="I14">
        <v>1</v>
      </c>
      <c r="J14">
        <v>8</v>
      </c>
      <c r="K14">
        <v>2014</v>
      </c>
      <c r="L14" s="23">
        <f>VLOOKUP(E14,Product!$A$1:$C$7,3,0)*'Order Raw'!F14</f>
        <v>14370</v>
      </c>
      <c r="M14" s="23">
        <f t="shared" si="1"/>
        <v>14370</v>
      </c>
      <c r="N14" s="24">
        <f>M14-(VLOOKUP(E14,Product!$A$1:$C$7,2,0)*F14)</f>
        <v>9580</v>
      </c>
      <c r="O14" s="24"/>
    </row>
    <row r="15" spans="1:24" x14ac:dyDescent="0.25">
      <c r="A15" s="1" t="s">
        <v>21</v>
      </c>
      <c r="B15" s="1" t="str">
        <f t="shared" si="0"/>
        <v>GER-GOV-20140901</v>
      </c>
      <c r="C15" t="s">
        <v>616</v>
      </c>
      <c r="D15" t="s">
        <v>628</v>
      </c>
      <c r="E15" s="1" t="s">
        <v>15</v>
      </c>
      <c r="F15">
        <v>2146</v>
      </c>
      <c r="G15" s="22">
        <v>0</v>
      </c>
      <c r="H15" s="2">
        <f t="shared" si="2"/>
        <v>41883</v>
      </c>
      <c r="I15">
        <v>1</v>
      </c>
      <c r="J15">
        <v>9</v>
      </c>
      <c r="K15">
        <v>2014</v>
      </c>
      <c r="L15" s="23">
        <f>VLOOKUP(E15,Product!$A$1:$C$7,3,0)*'Order Raw'!F15</f>
        <v>32190</v>
      </c>
      <c r="M15" s="23">
        <f t="shared" si="1"/>
        <v>32190</v>
      </c>
      <c r="N15" s="24">
        <f>M15-(VLOOKUP(E15,Product!$A$1:$C$7,2,0)*F15)</f>
        <v>21460</v>
      </c>
      <c r="O15" s="24"/>
    </row>
    <row r="16" spans="1:24" x14ac:dyDescent="0.25">
      <c r="A16" s="1" t="s">
        <v>22</v>
      </c>
      <c r="B16" s="1" t="str">
        <f t="shared" si="0"/>
        <v>CND-ENT-20131001</v>
      </c>
      <c r="C16" t="s">
        <v>614</v>
      </c>
      <c r="D16" t="s">
        <v>634</v>
      </c>
      <c r="E16" s="1" t="s">
        <v>15</v>
      </c>
      <c r="F16">
        <v>345</v>
      </c>
      <c r="G16" s="22">
        <v>0</v>
      </c>
      <c r="H16" s="2">
        <f t="shared" si="2"/>
        <v>41548</v>
      </c>
      <c r="I16">
        <v>1</v>
      </c>
      <c r="J16">
        <v>10</v>
      </c>
      <c r="K16">
        <v>2013</v>
      </c>
      <c r="L16" s="23">
        <f>VLOOKUP(E16,Product!$A$1:$C$7,3,0)*'Order Raw'!F16</f>
        <v>5175</v>
      </c>
      <c r="M16" s="23">
        <f t="shared" si="1"/>
        <v>5175</v>
      </c>
      <c r="N16" s="24">
        <f>M16-(VLOOKUP(E16,Product!$A$1:$C$7,2,0)*F16)</f>
        <v>3450</v>
      </c>
      <c r="O16" s="24"/>
    </row>
    <row r="17" spans="1:15" x14ac:dyDescent="0.25">
      <c r="A17" s="1" t="s">
        <v>23</v>
      </c>
      <c r="B17" s="1" t="str">
        <f t="shared" si="0"/>
        <v>USA-MDM-20141201</v>
      </c>
      <c r="C17" t="s">
        <v>622</v>
      </c>
      <c r="D17" t="s">
        <v>630</v>
      </c>
      <c r="E17" s="1" t="s">
        <v>15</v>
      </c>
      <c r="F17">
        <v>615</v>
      </c>
      <c r="G17" s="22">
        <v>0</v>
      </c>
      <c r="H17" s="2">
        <f t="shared" si="2"/>
        <v>41974</v>
      </c>
      <c r="I17">
        <v>1</v>
      </c>
      <c r="J17">
        <v>12</v>
      </c>
      <c r="K17">
        <v>2014</v>
      </c>
      <c r="L17" s="23">
        <f>VLOOKUP(E17,Product!$A$1:$C$7,3,0)*'Order Raw'!F17</f>
        <v>9225</v>
      </c>
      <c r="M17" s="23">
        <f t="shared" si="1"/>
        <v>9225</v>
      </c>
      <c r="N17" s="24">
        <f>M17-(VLOOKUP(E17,Product!$A$1:$C$7,2,0)*F17)</f>
        <v>6150</v>
      </c>
      <c r="O17" s="24"/>
    </row>
    <row r="18" spans="1:15" x14ac:dyDescent="0.25">
      <c r="A18" s="1" t="s">
        <v>24</v>
      </c>
      <c r="B18" s="1" t="str">
        <f t="shared" si="0"/>
        <v>CND-GOV-20140201</v>
      </c>
      <c r="C18" t="s">
        <v>614</v>
      </c>
      <c r="D18" t="s">
        <v>628</v>
      </c>
      <c r="E18" s="1" t="s">
        <v>25</v>
      </c>
      <c r="F18">
        <v>292</v>
      </c>
      <c r="G18" s="22">
        <v>0</v>
      </c>
      <c r="H18" s="2">
        <f t="shared" si="2"/>
        <v>41671</v>
      </c>
      <c r="I18">
        <v>1</v>
      </c>
      <c r="J18">
        <v>2</v>
      </c>
      <c r="K18">
        <v>2014</v>
      </c>
      <c r="L18" s="23">
        <f>VLOOKUP(E18,Product!$A$1:$C$7,3,0)*'Order Raw'!F18</f>
        <v>5840</v>
      </c>
      <c r="M18" s="23">
        <f t="shared" si="1"/>
        <v>5840</v>
      </c>
      <c r="N18" s="24">
        <f>M18-(VLOOKUP(E18,Product!$A$1:$C$7,2,0)*F18)</f>
        <v>2920</v>
      </c>
      <c r="O18" s="24"/>
    </row>
    <row r="19" spans="1:15" x14ac:dyDescent="0.25">
      <c r="A19" s="1" t="s">
        <v>26</v>
      </c>
      <c r="B19" s="1" t="str">
        <f t="shared" si="0"/>
        <v>MXC-MDM-20140201</v>
      </c>
      <c r="C19" t="s">
        <v>620</v>
      </c>
      <c r="D19" t="s">
        <v>630</v>
      </c>
      <c r="E19" s="1" t="s">
        <v>25</v>
      </c>
      <c r="F19">
        <v>974</v>
      </c>
      <c r="G19" s="22">
        <v>0</v>
      </c>
      <c r="H19" s="2">
        <f t="shared" si="2"/>
        <v>41671</v>
      </c>
      <c r="I19">
        <v>1</v>
      </c>
      <c r="J19">
        <v>2</v>
      </c>
      <c r="K19">
        <v>2014</v>
      </c>
      <c r="L19" s="23">
        <f>VLOOKUP(E19,Product!$A$1:$C$7,3,0)*'Order Raw'!F19</f>
        <v>19480</v>
      </c>
      <c r="M19" s="23">
        <f t="shared" si="1"/>
        <v>19480</v>
      </c>
      <c r="N19" s="24">
        <f>M19-(VLOOKUP(E19,Product!$A$1:$C$7,2,0)*F19)</f>
        <v>9740</v>
      </c>
      <c r="O19" s="24"/>
    </row>
    <row r="20" spans="1:15" x14ac:dyDescent="0.25">
      <c r="A20" s="1" t="s">
        <v>16</v>
      </c>
      <c r="B20" s="1" t="str">
        <f t="shared" si="0"/>
        <v>CND-CPR-20140601</v>
      </c>
      <c r="C20" t="s">
        <v>614</v>
      </c>
      <c r="D20" t="s">
        <v>632</v>
      </c>
      <c r="E20" s="1" t="s">
        <v>25</v>
      </c>
      <c r="F20">
        <v>2518</v>
      </c>
      <c r="G20" s="22">
        <v>0</v>
      </c>
      <c r="H20" s="2">
        <f t="shared" si="2"/>
        <v>41791</v>
      </c>
      <c r="I20">
        <v>1</v>
      </c>
      <c r="J20">
        <v>6</v>
      </c>
      <c r="K20">
        <v>2014</v>
      </c>
      <c r="L20" s="23">
        <f>VLOOKUP(E20,Product!$A$1:$C$7,3,0)*'Order Raw'!F20</f>
        <v>50360</v>
      </c>
      <c r="M20" s="23">
        <f t="shared" si="1"/>
        <v>50360</v>
      </c>
      <c r="N20" s="24">
        <f>M20-(VLOOKUP(E20,Product!$A$1:$C$7,2,0)*F20)</f>
        <v>25180</v>
      </c>
      <c r="O20" s="24"/>
    </row>
    <row r="21" spans="1:15" x14ac:dyDescent="0.25">
      <c r="A21" s="1" t="s">
        <v>27</v>
      </c>
      <c r="B21" s="1" t="str">
        <f t="shared" si="0"/>
        <v>GER-GOV-20140601</v>
      </c>
      <c r="C21" t="s">
        <v>616</v>
      </c>
      <c r="D21" t="s">
        <v>628</v>
      </c>
      <c r="E21" s="1" t="s">
        <v>25</v>
      </c>
      <c r="F21">
        <v>1006</v>
      </c>
      <c r="G21" s="22">
        <v>0</v>
      </c>
      <c r="H21" s="2">
        <f t="shared" si="2"/>
        <v>41791</v>
      </c>
      <c r="I21">
        <v>1</v>
      </c>
      <c r="J21">
        <v>6</v>
      </c>
      <c r="K21">
        <v>2014</v>
      </c>
      <c r="L21" s="23">
        <f>VLOOKUP(E21,Product!$A$1:$C$7,3,0)*'Order Raw'!F21</f>
        <v>20120</v>
      </c>
      <c r="M21" s="23">
        <f t="shared" si="1"/>
        <v>20120</v>
      </c>
      <c r="N21" s="24">
        <f>M21-(VLOOKUP(E21,Product!$A$1:$C$7,2,0)*F21)</f>
        <v>10060</v>
      </c>
      <c r="O21" s="24"/>
    </row>
    <row r="22" spans="1:15" x14ac:dyDescent="0.25">
      <c r="A22" s="1" t="s">
        <v>28</v>
      </c>
      <c r="B22" s="1" t="str">
        <f t="shared" si="0"/>
        <v>GER-CPR-20140701</v>
      </c>
      <c r="C22" t="s">
        <v>616</v>
      </c>
      <c r="D22" t="s">
        <v>632</v>
      </c>
      <c r="E22" s="1" t="s">
        <v>25</v>
      </c>
      <c r="F22">
        <v>367</v>
      </c>
      <c r="G22" s="22">
        <v>0</v>
      </c>
      <c r="H22" s="2">
        <f t="shared" si="2"/>
        <v>41821</v>
      </c>
      <c r="I22">
        <v>1</v>
      </c>
      <c r="J22">
        <v>7</v>
      </c>
      <c r="K22">
        <v>2014</v>
      </c>
      <c r="L22" s="23">
        <f>VLOOKUP(E22,Product!$A$1:$C$7,3,0)*'Order Raw'!F22</f>
        <v>7340</v>
      </c>
      <c r="M22" s="23">
        <f t="shared" si="1"/>
        <v>7340</v>
      </c>
      <c r="N22" s="24">
        <f>M22-(VLOOKUP(E22,Product!$A$1:$C$7,2,0)*F22)</f>
        <v>3670</v>
      </c>
      <c r="O22" s="24"/>
    </row>
    <row r="23" spans="1:15" x14ac:dyDescent="0.25">
      <c r="A23" s="1" t="s">
        <v>29</v>
      </c>
      <c r="B23" s="1" t="str">
        <f t="shared" si="0"/>
        <v>MXC-GOV-20140801</v>
      </c>
      <c r="C23" t="s">
        <v>620</v>
      </c>
      <c r="D23" t="s">
        <v>628</v>
      </c>
      <c r="E23" s="1" t="s">
        <v>25</v>
      </c>
      <c r="F23">
        <v>883</v>
      </c>
      <c r="G23" s="22">
        <v>0</v>
      </c>
      <c r="H23" s="2">
        <f t="shared" si="2"/>
        <v>41852</v>
      </c>
      <c r="I23">
        <v>1</v>
      </c>
      <c r="J23">
        <v>8</v>
      </c>
      <c r="K23">
        <v>2014</v>
      </c>
      <c r="L23" s="23">
        <f>VLOOKUP(E23,Product!$A$1:$C$7,3,0)*'Order Raw'!F23</f>
        <v>17660</v>
      </c>
      <c r="M23" s="23">
        <f t="shared" si="1"/>
        <v>17660</v>
      </c>
      <c r="N23" s="24">
        <f>M23-(VLOOKUP(E23,Product!$A$1:$C$7,2,0)*F23)</f>
        <v>8830</v>
      </c>
      <c r="O23" s="24"/>
    </row>
    <row r="24" spans="1:15" x14ac:dyDescent="0.25">
      <c r="A24" s="1" t="s">
        <v>30</v>
      </c>
      <c r="B24" s="1" t="str">
        <f t="shared" si="0"/>
        <v>FRA-MDM-20130901</v>
      </c>
      <c r="C24" t="s">
        <v>618</v>
      </c>
      <c r="D24" t="s">
        <v>630</v>
      </c>
      <c r="E24" s="1" t="s">
        <v>25</v>
      </c>
      <c r="F24">
        <v>549</v>
      </c>
      <c r="G24" s="22">
        <v>0</v>
      </c>
      <c r="H24" s="2">
        <f t="shared" si="2"/>
        <v>41518</v>
      </c>
      <c r="I24">
        <v>1</v>
      </c>
      <c r="J24">
        <v>9</v>
      </c>
      <c r="K24">
        <v>2013</v>
      </c>
      <c r="L24" s="23">
        <f>VLOOKUP(E24,Product!$A$1:$C$7,3,0)*'Order Raw'!F24</f>
        <v>10980</v>
      </c>
      <c r="M24" s="23">
        <f t="shared" si="1"/>
        <v>10980</v>
      </c>
      <c r="N24" s="24">
        <f>M24-(VLOOKUP(E24,Product!$A$1:$C$7,2,0)*F24)</f>
        <v>5490</v>
      </c>
      <c r="O24" s="24"/>
    </row>
    <row r="25" spans="1:15" x14ac:dyDescent="0.25">
      <c r="A25" s="1" t="s">
        <v>31</v>
      </c>
      <c r="B25" s="1" t="str">
        <f t="shared" si="0"/>
        <v>MXC-SMB-20130901</v>
      </c>
      <c r="C25" t="s">
        <v>620</v>
      </c>
      <c r="D25" t="s">
        <v>636</v>
      </c>
      <c r="E25" s="1" t="s">
        <v>25</v>
      </c>
      <c r="F25">
        <v>788</v>
      </c>
      <c r="G25" s="22">
        <v>0</v>
      </c>
      <c r="H25" s="2">
        <f t="shared" si="2"/>
        <v>41518</v>
      </c>
      <c r="I25">
        <v>1</v>
      </c>
      <c r="J25">
        <v>9</v>
      </c>
      <c r="K25">
        <v>2013</v>
      </c>
      <c r="L25" s="23">
        <f>VLOOKUP(E25,Product!$A$1:$C$7,3,0)*'Order Raw'!F25</f>
        <v>15760</v>
      </c>
      <c r="M25" s="23">
        <f t="shared" si="1"/>
        <v>15760</v>
      </c>
      <c r="N25" s="24">
        <f>M25-(VLOOKUP(E25,Product!$A$1:$C$7,2,0)*F25)</f>
        <v>7880</v>
      </c>
      <c r="O25" s="24"/>
    </row>
    <row r="26" spans="1:15" x14ac:dyDescent="0.25">
      <c r="A26" s="1" t="s">
        <v>32</v>
      </c>
      <c r="B26" s="1" t="str">
        <f t="shared" si="0"/>
        <v>MXC-MDM-20140901</v>
      </c>
      <c r="C26" t="s">
        <v>620</v>
      </c>
      <c r="D26" t="s">
        <v>630</v>
      </c>
      <c r="E26" s="1" t="s">
        <v>25</v>
      </c>
      <c r="F26">
        <v>2472</v>
      </c>
      <c r="G26" s="22">
        <v>0</v>
      </c>
      <c r="H26" s="2">
        <f t="shared" si="2"/>
        <v>41883</v>
      </c>
      <c r="I26">
        <v>1</v>
      </c>
      <c r="J26">
        <v>9</v>
      </c>
      <c r="K26">
        <v>2014</v>
      </c>
      <c r="L26" s="23">
        <f>VLOOKUP(E26,Product!$A$1:$C$7,3,0)*'Order Raw'!F26</f>
        <v>49440</v>
      </c>
      <c r="M26" s="23">
        <f t="shared" si="1"/>
        <v>49440</v>
      </c>
      <c r="N26" s="24">
        <f>M26-(VLOOKUP(E26,Product!$A$1:$C$7,2,0)*F26)</f>
        <v>24720</v>
      </c>
      <c r="O26" s="24"/>
    </row>
    <row r="27" spans="1:15" x14ac:dyDescent="0.25">
      <c r="A27" s="1" t="s">
        <v>33</v>
      </c>
      <c r="B27" s="1" t="str">
        <f t="shared" si="0"/>
        <v>USA-GOV-20141001</v>
      </c>
      <c r="C27" t="s">
        <v>622</v>
      </c>
      <c r="D27" t="s">
        <v>628</v>
      </c>
      <c r="E27" s="1" t="s">
        <v>25</v>
      </c>
      <c r="F27">
        <v>1143</v>
      </c>
      <c r="G27" s="22">
        <v>0</v>
      </c>
      <c r="H27" s="2">
        <f t="shared" si="2"/>
        <v>41913</v>
      </c>
      <c r="I27">
        <v>1</v>
      </c>
      <c r="J27">
        <v>10</v>
      </c>
      <c r="K27">
        <v>2014</v>
      </c>
      <c r="L27" s="23">
        <f>VLOOKUP(E27,Product!$A$1:$C$7,3,0)*'Order Raw'!F27</f>
        <v>22860</v>
      </c>
      <c r="M27" s="23">
        <f t="shared" si="1"/>
        <v>22860</v>
      </c>
      <c r="N27" s="24">
        <f>M27-(VLOOKUP(E27,Product!$A$1:$C$7,2,0)*F27)</f>
        <v>11430</v>
      </c>
      <c r="O27" s="24"/>
    </row>
    <row r="28" spans="1:15" x14ac:dyDescent="0.25">
      <c r="A28" s="1" t="s">
        <v>34</v>
      </c>
      <c r="B28" s="1" t="str">
        <f t="shared" si="0"/>
        <v>CND-GOV-20131101</v>
      </c>
      <c r="C28" t="s">
        <v>614</v>
      </c>
      <c r="D28" t="s">
        <v>628</v>
      </c>
      <c r="E28" s="1" t="s">
        <v>25</v>
      </c>
      <c r="F28">
        <v>1725</v>
      </c>
      <c r="G28" s="22">
        <v>0</v>
      </c>
      <c r="H28" s="2">
        <f t="shared" si="2"/>
        <v>41579</v>
      </c>
      <c r="I28">
        <v>1</v>
      </c>
      <c r="J28">
        <v>11</v>
      </c>
      <c r="K28">
        <v>2013</v>
      </c>
      <c r="L28" s="23">
        <f>VLOOKUP(E28,Product!$A$1:$C$7,3,0)*'Order Raw'!F28</f>
        <v>34500</v>
      </c>
      <c r="M28" s="23">
        <f t="shared" si="1"/>
        <v>34500</v>
      </c>
      <c r="N28" s="24">
        <f>M28-(VLOOKUP(E28,Product!$A$1:$C$7,2,0)*F28)</f>
        <v>17250</v>
      </c>
      <c r="O28" s="24"/>
    </row>
    <row r="29" spans="1:15" x14ac:dyDescent="0.25">
      <c r="A29" s="1" t="s">
        <v>35</v>
      </c>
      <c r="B29" s="1" t="str">
        <f t="shared" si="0"/>
        <v>USA-CPR-20131101</v>
      </c>
      <c r="C29" t="s">
        <v>622</v>
      </c>
      <c r="D29" t="s">
        <v>632</v>
      </c>
      <c r="E29" s="1" t="s">
        <v>25</v>
      </c>
      <c r="F29">
        <v>912</v>
      </c>
      <c r="G29" s="22">
        <v>0</v>
      </c>
      <c r="H29" s="2">
        <f t="shared" si="2"/>
        <v>41579</v>
      </c>
      <c r="I29">
        <v>1</v>
      </c>
      <c r="J29">
        <v>11</v>
      </c>
      <c r="K29">
        <v>2013</v>
      </c>
      <c r="L29" s="23">
        <f>VLOOKUP(E29,Product!$A$1:$C$7,3,0)*'Order Raw'!F29</f>
        <v>18240</v>
      </c>
      <c r="M29" s="23">
        <f t="shared" si="1"/>
        <v>18240</v>
      </c>
      <c r="N29" s="24">
        <f>M29-(VLOOKUP(E29,Product!$A$1:$C$7,2,0)*F29)</f>
        <v>9120</v>
      </c>
      <c r="O29" s="24"/>
    </row>
    <row r="30" spans="1:15" x14ac:dyDescent="0.25">
      <c r="A30" s="1" t="s">
        <v>36</v>
      </c>
      <c r="B30" s="1" t="str">
        <f t="shared" si="0"/>
        <v>CND-MDM-20131201</v>
      </c>
      <c r="C30" t="s">
        <v>614</v>
      </c>
      <c r="D30" t="s">
        <v>630</v>
      </c>
      <c r="E30" s="1" t="s">
        <v>25</v>
      </c>
      <c r="F30">
        <v>2152</v>
      </c>
      <c r="G30" s="22">
        <v>0</v>
      </c>
      <c r="H30" s="2">
        <f t="shared" si="2"/>
        <v>41609</v>
      </c>
      <c r="I30">
        <v>1</v>
      </c>
      <c r="J30">
        <v>12</v>
      </c>
      <c r="K30">
        <v>2013</v>
      </c>
      <c r="L30" s="23">
        <f>VLOOKUP(E30,Product!$A$1:$C$7,3,0)*'Order Raw'!F30</f>
        <v>43040</v>
      </c>
      <c r="M30" s="23">
        <f t="shared" si="1"/>
        <v>43040</v>
      </c>
      <c r="N30" s="24">
        <f>M30-(VLOOKUP(E30,Product!$A$1:$C$7,2,0)*F30)</f>
        <v>21520</v>
      </c>
      <c r="O30" s="24"/>
    </row>
    <row r="31" spans="1:15" x14ac:dyDescent="0.25">
      <c r="A31" s="1" t="s">
        <v>37</v>
      </c>
      <c r="B31" s="1" t="str">
        <f t="shared" si="0"/>
        <v>CND-GOV-20141201</v>
      </c>
      <c r="C31" t="s">
        <v>614</v>
      </c>
      <c r="D31" t="s">
        <v>628</v>
      </c>
      <c r="E31" s="1" t="s">
        <v>25</v>
      </c>
      <c r="F31">
        <v>1817</v>
      </c>
      <c r="G31" s="22">
        <v>0</v>
      </c>
      <c r="H31" s="2">
        <f t="shared" si="2"/>
        <v>41974</v>
      </c>
      <c r="I31">
        <v>1</v>
      </c>
      <c r="J31">
        <v>12</v>
      </c>
      <c r="K31">
        <v>2014</v>
      </c>
      <c r="L31" s="23">
        <f>VLOOKUP(E31,Product!$A$1:$C$7,3,0)*'Order Raw'!F31</f>
        <v>36340</v>
      </c>
      <c r="M31" s="23">
        <f t="shared" si="1"/>
        <v>36340</v>
      </c>
      <c r="N31" s="24">
        <f>M31-(VLOOKUP(E31,Product!$A$1:$C$7,2,0)*F31)</f>
        <v>18170</v>
      </c>
      <c r="O31" s="24"/>
    </row>
    <row r="32" spans="1:15" x14ac:dyDescent="0.25">
      <c r="A32" s="1" t="s">
        <v>13</v>
      </c>
      <c r="B32" s="1" t="str">
        <f t="shared" si="0"/>
        <v>GER-GOV-20141201</v>
      </c>
      <c r="C32" t="s">
        <v>616</v>
      </c>
      <c r="D32" t="s">
        <v>628</v>
      </c>
      <c r="E32" s="1" t="s">
        <v>25</v>
      </c>
      <c r="F32">
        <v>1513</v>
      </c>
      <c r="G32" s="22">
        <v>0</v>
      </c>
      <c r="H32" s="2">
        <f t="shared" si="2"/>
        <v>41974</v>
      </c>
      <c r="I32">
        <v>1</v>
      </c>
      <c r="J32">
        <v>12</v>
      </c>
      <c r="K32">
        <v>2014</v>
      </c>
      <c r="L32" s="23">
        <f>VLOOKUP(E32,Product!$A$1:$C$7,3,0)*'Order Raw'!F32</f>
        <v>30260</v>
      </c>
      <c r="M32" s="23">
        <f t="shared" si="1"/>
        <v>30260</v>
      </c>
      <c r="N32" s="24">
        <f>M32-(VLOOKUP(E32,Product!$A$1:$C$7,2,0)*F32)</f>
        <v>15130</v>
      </c>
      <c r="O32" s="24"/>
    </row>
    <row r="33" spans="1:15" x14ac:dyDescent="0.25">
      <c r="A33" s="1" t="s">
        <v>38</v>
      </c>
      <c r="B33" s="1" t="str">
        <f t="shared" si="0"/>
        <v>MXC-GOV-20140101</v>
      </c>
      <c r="C33" t="s">
        <v>620</v>
      </c>
      <c r="D33" t="s">
        <v>628</v>
      </c>
      <c r="E33" s="1" t="s">
        <v>39</v>
      </c>
      <c r="F33">
        <v>1493</v>
      </c>
      <c r="G33" s="22">
        <v>0</v>
      </c>
      <c r="H33" s="2">
        <f t="shared" si="2"/>
        <v>41640</v>
      </c>
      <c r="I33">
        <v>1</v>
      </c>
      <c r="J33">
        <v>1</v>
      </c>
      <c r="K33">
        <v>2014</v>
      </c>
      <c r="L33" s="23">
        <f>VLOOKUP(E33,Product!$A$1:$C$7,3,0)*'Order Raw'!F33</f>
        <v>268740</v>
      </c>
      <c r="M33" s="23">
        <f t="shared" si="1"/>
        <v>268740</v>
      </c>
      <c r="N33" s="24">
        <f>M33-(VLOOKUP(E33,Product!$A$1:$C$7,2,0)*F33)</f>
        <v>89580</v>
      </c>
      <c r="O33" s="24"/>
    </row>
    <row r="34" spans="1:15" x14ac:dyDescent="0.25">
      <c r="A34" s="1" t="s">
        <v>40</v>
      </c>
      <c r="B34" s="1" t="str">
        <f t="shared" si="0"/>
        <v>FRA-ENT-20140201</v>
      </c>
      <c r="C34" t="s">
        <v>618</v>
      </c>
      <c r="D34" t="s">
        <v>634</v>
      </c>
      <c r="E34" s="1" t="s">
        <v>39</v>
      </c>
      <c r="F34">
        <v>1804</v>
      </c>
      <c r="G34" s="22">
        <v>0</v>
      </c>
      <c r="H34" s="2">
        <f t="shared" si="2"/>
        <v>41671</v>
      </c>
      <c r="I34">
        <v>1</v>
      </c>
      <c r="J34">
        <v>2</v>
      </c>
      <c r="K34">
        <v>2014</v>
      </c>
      <c r="L34" s="23">
        <f>VLOOKUP(E34,Product!$A$1:$C$7,3,0)*'Order Raw'!F34</f>
        <v>324720</v>
      </c>
      <c r="M34" s="23">
        <f t="shared" si="1"/>
        <v>324720</v>
      </c>
      <c r="N34" s="24">
        <f>M34-(VLOOKUP(E34,Product!$A$1:$C$7,2,0)*F34)</f>
        <v>108240</v>
      </c>
      <c r="O34" s="24"/>
    </row>
    <row r="35" spans="1:15" x14ac:dyDescent="0.25">
      <c r="A35" s="1" t="s">
        <v>41</v>
      </c>
      <c r="B35" s="1" t="str">
        <f t="shared" si="0"/>
        <v>GER-CPR-20140301</v>
      </c>
      <c r="C35" t="s">
        <v>616</v>
      </c>
      <c r="D35" t="s">
        <v>632</v>
      </c>
      <c r="E35" s="1" t="s">
        <v>39</v>
      </c>
      <c r="F35">
        <v>2161</v>
      </c>
      <c r="G35" s="22">
        <v>0</v>
      </c>
      <c r="H35" s="2">
        <f t="shared" si="2"/>
        <v>41699</v>
      </c>
      <c r="I35">
        <v>1</v>
      </c>
      <c r="J35">
        <v>3</v>
      </c>
      <c r="K35">
        <v>2014</v>
      </c>
      <c r="L35" s="23">
        <f>VLOOKUP(E35,Product!$A$1:$C$7,3,0)*'Order Raw'!F35</f>
        <v>388980</v>
      </c>
      <c r="M35" s="23">
        <f t="shared" si="1"/>
        <v>388980</v>
      </c>
      <c r="N35" s="24">
        <f>M35-(VLOOKUP(E35,Product!$A$1:$C$7,2,0)*F35)</f>
        <v>129660</v>
      </c>
      <c r="O35" s="24"/>
    </row>
    <row r="36" spans="1:15" x14ac:dyDescent="0.25">
      <c r="A36" s="1" t="s">
        <v>27</v>
      </c>
      <c r="B36" s="1" t="str">
        <f t="shared" si="0"/>
        <v>GER-GOV-20140601</v>
      </c>
      <c r="C36" t="s">
        <v>616</v>
      </c>
      <c r="D36" t="s">
        <v>628</v>
      </c>
      <c r="E36" s="1" t="s">
        <v>39</v>
      </c>
      <c r="F36">
        <v>1006</v>
      </c>
      <c r="G36" s="22">
        <v>0</v>
      </c>
      <c r="H36" s="2">
        <f t="shared" si="2"/>
        <v>41791</v>
      </c>
      <c r="I36">
        <v>1</v>
      </c>
      <c r="J36">
        <v>6</v>
      </c>
      <c r="K36">
        <v>2014</v>
      </c>
      <c r="L36" s="23">
        <f>VLOOKUP(E36,Product!$A$1:$C$7,3,0)*'Order Raw'!F36</f>
        <v>181080</v>
      </c>
      <c r="M36" s="23">
        <f t="shared" si="1"/>
        <v>181080</v>
      </c>
      <c r="N36" s="24">
        <f>M36-(VLOOKUP(E36,Product!$A$1:$C$7,2,0)*F36)</f>
        <v>60360</v>
      </c>
      <c r="O36" s="24"/>
    </row>
    <row r="37" spans="1:15" x14ac:dyDescent="0.25">
      <c r="A37" s="1" t="s">
        <v>18</v>
      </c>
      <c r="B37" s="1" t="str">
        <f t="shared" si="0"/>
        <v>GER-CPR-20140601</v>
      </c>
      <c r="C37" t="s">
        <v>616</v>
      </c>
      <c r="D37" t="s">
        <v>632</v>
      </c>
      <c r="E37" s="1" t="s">
        <v>39</v>
      </c>
      <c r="F37">
        <v>1545</v>
      </c>
      <c r="G37" s="22">
        <v>0</v>
      </c>
      <c r="H37" s="2">
        <f t="shared" si="2"/>
        <v>41791</v>
      </c>
      <c r="I37">
        <v>1</v>
      </c>
      <c r="J37">
        <v>6</v>
      </c>
      <c r="K37">
        <v>2014</v>
      </c>
      <c r="L37" s="23">
        <f>VLOOKUP(E37,Product!$A$1:$C$7,3,0)*'Order Raw'!F37</f>
        <v>278100</v>
      </c>
      <c r="M37" s="23">
        <f t="shared" si="1"/>
        <v>278100</v>
      </c>
      <c r="N37" s="24">
        <f>M37-(VLOOKUP(E37,Product!$A$1:$C$7,2,0)*F37)</f>
        <v>92700</v>
      </c>
      <c r="O37" s="24"/>
    </row>
    <row r="38" spans="1:15" x14ac:dyDescent="0.25">
      <c r="A38" s="1" t="s">
        <v>42</v>
      </c>
      <c r="B38" s="1" t="str">
        <f t="shared" si="0"/>
        <v>USA-ENT-20140801</v>
      </c>
      <c r="C38" t="s">
        <v>622</v>
      </c>
      <c r="D38" t="s">
        <v>634</v>
      </c>
      <c r="E38" s="1" t="s">
        <v>39</v>
      </c>
      <c r="F38">
        <v>2821</v>
      </c>
      <c r="G38" s="22">
        <v>0</v>
      </c>
      <c r="H38" s="2">
        <f t="shared" si="2"/>
        <v>41852</v>
      </c>
      <c r="I38">
        <v>1</v>
      </c>
      <c r="J38">
        <v>8</v>
      </c>
      <c r="K38">
        <v>2014</v>
      </c>
      <c r="L38" s="23">
        <f>VLOOKUP(E38,Product!$A$1:$C$7,3,0)*'Order Raw'!F38</f>
        <v>507780</v>
      </c>
      <c r="M38" s="23">
        <f t="shared" si="1"/>
        <v>507780</v>
      </c>
      <c r="N38" s="24">
        <f>M38-(VLOOKUP(E38,Product!$A$1:$C$7,2,0)*F38)</f>
        <v>169260</v>
      </c>
      <c r="O38" s="24"/>
    </row>
    <row r="39" spans="1:15" x14ac:dyDescent="0.25">
      <c r="A39" s="1" t="s">
        <v>22</v>
      </c>
      <c r="B39" s="1" t="str">
        <f t="shared" si="0"/>
        <v>CND-ENT-20131001</v>
      </c>
      <c r="C39" t="s">
        <v>614</v>
      </c>
      <c r="D39" t="s">
        <v>634</v>
      </c>
      <c r="E39" s="1" t="s">
        <v>39</v>
      </c>
      <c r="F39">
        <v>345</v>
      </c>
      <c r="G39" s="22">
        <v>0</v>
      </c>
      <c r="H39" s="2">
        <f t="shared" si="2"/>
        <v>41548</v>
      </c>
      <c r="I39">
        <v>1</v>
      </c>
      <c r="J39">
        <v>10</v>
      </c>
      <c r="K39">
        <v>2013</v>
      </c>
      <c r="L39" s="23">
        <f>VLOOKUP(E39,Product!$A$1:$C$7,3,0)*'Order Raw'!F39</f>
        <v>62100</v>
      </c>
      <c r="M39" s="23">
        <f t="shared" si="1"/>
        <v>62100</v>
      </c>
      <c r="N39" s="24">
        <f>M39-(VLOOKUP(E39,Product!$A$1:$C$7,2,0)*F39)</f>
        <v>20700</v>
      </c>
      <c r="O39" s="24"/>
    </row>
    <row r="40" spans="1:15" x14ac:dyDescent="0.25">
      <c r="A40" s="1" t="s">
        <v>43</v>
      </c>
      <c r="B40" s="1" t="str">
        <f t="shared" si="0"/>
        <v>CND-SMB-20140201</v>
      </c>
      <c r="C40" t="s">
        <v>614</v>
      </c>
      <c r="D40" t="s">
        <v>636</v>
      </c>
      <c r="E40" s="1" t="s">
        <v>44</v>
      </c>
      <c r="F40">
        <v>2001</v>
      </c>
      <c r="G40" s="22">
        <v>0</v>
      </c>
      <c r="H40" s="2">
        <f t="shared" si="2"/>
        <v>41671</v>
      </c>
      <c r="I40">
        <v>1</v>
      </c>
      <c r="J40">
        <v>2</v>
      </c>
      <c r="K40">
        <v>2014</v>
      </c>
      <c r="L40" s="23">
        <f>VLOOKUP(E40,Product!$A$1:$C$7,3,0)*'Order Raw'!F40</f>
        <v>600300</v>
      </c>
      <c r="M40" s="23">
        <f t="shared" si="1"/>
        <v>600300</v>
      </c>
      <c r="N40" s="24">
        <f>M40-(VLOOKUP(E40,Product!$A$1:$C$7,2,0)*F40)</f>
        <v>100050</v>
      </c>
      <c r="O40" s="24"/>
    </row>
    <row r="41" spans="1:15" x14ac:dyDescent="0.25">
      <c r="A41" s="1" t="s">
        <v>45</v>
      </c>
      <c r="B41" s="1" t="str">
        <f t="shared" si="0"/>
        <v>GER-CPR-20140401</v>
      </c>
      <c r="C41" t="s">
        <v>616</v>
      </c>
      <c r="D41" t="s">
        <v>632</v>
      </c>
      <c r="E41" s="1" t="s">
        <v>44</v>
      </c>
      <c r="F41">
        <v>2838</v>
      </c>
      <c r="G41" s="22">
        <v>0</v>
      </c>
      <c r="H41" s="2">
        <f t="shared" si="2"/>
        <v>41730</v>
      </c>
      <c r="I41">
        <v>1</v>
      </c>
      <c r="J41">
        <v>4</v>
      </c>
      <c r="K41">
        <v>2014</v>
      </c>
      <c r="L41" s="23">
        <f>VLOOKUP(E41,Product!$A$1:$C$7,3,0)*'Order Raw'!F41</f>
        <v>851400</v>
      </c>
      <c r="M41" s="23">
        <f t="shared" si="1"/>
        <v>851400</v>
      </c>
      <c r="N41" s="24">
        <f>M41-(VLOOKUP(E41,Product!$A$1:$C$7,2,0)*F41)</f>
        <v>141900</v>
      </c>
      <c r="O41" s="24"/>
    </row>
    <row r="42" spans="1:15" x14ac:dyDescent="0.25">
      <c r="A42" s="1" t="s">
        <v>10</v>
      </c>
      <c r="B42" s="1" t="str">
        <f t="shared" si="0"/>
        <v>FRA-MDM-20140601</v>
      </c>
      <c r="C42" t="s">
        <v>618</v>
      </c>
      <c r="D42" t="s">
        <v>630</v>
      </c>
      <c r="E42" s="1" t="s">
        <v>44</v>
      </c>
      <c r="F42">
        <v>2178</v>
      </c>
      <c r="G42" s="22">
        <v>0</v>
      </c>
      <c r="H42" s="2">
        <f t="shared" si="2"/>
        <v>41791</v>
      </c>
      <c r="I42">
        <v>1</v>
      </c>
      <c r="J42">
        <v>6</v>
      </c>
      <c r="K42">
        <v>2014</v>
      </c>
      <c r="L42" s="23">
        <f>VLOOKUP(E42,Product!$A$1:$C$7,3,0)*'Order Raw'!F42</f>
        <v>653400</v>
      </c>
      <c r="M42" s="23">
        <f t="shared" si="1"/>
        <v>653400</v>
      </c>
      <c r="N42" s="24">
        <f>M42-(VLOOKUP(E42,Product!$A$1:$C$7,2,0)*F42)</f>
        <v>108900</v>
      </c>
      <c r="O42" s="24"/>
    </row>
    <row r="43" spans="1:15" x14ac:dyDescent="0.25">
      <c r="A43" s="1" t="s">
        <v>11</v>
      </c>
      <c r="B43" s="1" t="str">
        <f t="shared" si="0"/>
        <v>GER-MDM-20140601</v>
      </c>
      <c r="C43" t="s">
        <v>616</v>
      </c>
      <c r="D43" t="s">
        <v>630</v>
      </c>
      <c r="E43" s="1" t="s">
        <v>44</v>
      </c>
      <c r="F43">
        <v>888</v>
      </c>
      <c r="G43" s="22">
        <v>0</v>
      </c>
      <c r="H43" s="2">
        <f t="shared" si="2"/>
        <v>41791</v>
      </c>
      <c r="I43">
        <v>1</v>
      </c>
      <c r="J43">
        <v>6</v>
      </c>
      <c r="K43">
        <v>2014</v>
      </c>
      <c r="L43" s="23">
        <f>VLOOKUP(E43,Product!$A$1:$C$7,3,0)*'Order Raw'!F43</f>
        <v>266400</v>
      </c>
      <c r="M43" s="23">
        <f t="shared" si="1"/>
        <v>266400</v>
      </c>
      <c r="N43" s="24">
        <f>M43-(VLOOKUP(E43,Product!$A$1:$C$7,2,0)*F43)</f>
        <v>44400</v>
      </c>
      <c r="O43" s="24"/>
    </row>
    <row r="44" spans="1:15" x14ac:dyDescent="0.25">
      <c r="A44" s="1" t="s">
        <v>46</v>
      </c>
      <c r="B44" s="1" t="str">
        <f t="shared" si="0"/>
        <v>FRA-GOV-20130901</v>
      </c>
      <c r="C44" t="s">
        <v>618</v>
      </c>
      <c r="D44" t="s">
        <v>628</v>
      </c>
      <c r="E44" s="1" t="s">
        <v>44</v>
      </c>
      <c r="F44">
        <v>1527</v>
      </c>
      <c r="G44" s="22">
        <v>0</v>
      </c>
      <c r="H44" s="2">
        <f t="shared" si="2"/>
        <v>41518</v>
      </c>
      <c r="I44">
        <v>1</v>
      </c>
      <c r="J44">
        <v>9</v>
      </c>
      <c r="K44">
        <v>2013</v>
      </c>
      <c r="L44" s="23">
        <f>VLOOKUP(E44,Product!$A$1:$C$7,3,0)*'Order Raw'!F44</f>
        <v>458100</v>
      </c>
      <c r="M44" s="23">
        <f t="shared" si="1"/>
        <v>458100</v>
      </c>
      <c r="N44" s="24">
        <f>M44-(VLOOKUP(E44,Product!$A$1:$C$7,2,0)*F44)</f>
        <v>76350</v>
      </c>
      <c r="O44" s="24"/>
    </row>
    <row r="45" spans="1:15" x14ac:dyDescent="0.25">
      <c r="A45" s="1" t="s">
        <v>47</v>
      </c>
      <c r="B45" s="1" t="str">
        <f t="shared" si="0"/>
        <v>FRA-SMB-20140901</v>
      </c>
      <c r="C45" t="s">
        <v>618</v>
      </c>
      <c r="D45" t="s">
        <v>636</v>
      </c>
      <c r="E45" s="1" t="s">
        <v>44</v>
      </c>
      <c r="F45">
        <v>2151</v>
      </c>
      <c r="G45" s="22">
        <v>0</v>
      </c>
      <c r="H45" s="2">
        <f t="shared" si="2"/>
        <v>41883</v>
      </c>
      <c r="I45">
        <v>1</v>
      </c>
      <c r="J45">
        <v>9</v>
      </c>
      <c r="K45">
        <v>2014</v>
      </c>
      <c r="L45" s="23">
        <f>VLOOKUP(E45,Product!$A$1:$C$7,3,0)*'Order Raw'!F45</f>
        <v>645300</v>
      </c>
      <c r="M45" s="23">
        <f t="shared" si="1"/>
        <v>645300</v>
      </c>
      <c r="N45" s="24">
        <f>M45-(VLOOKUP(E45,Product!$A$1:$C$7,2,0)*F45)</f>
        <v>107550</v>
      </c>
      <c r="O45" s="24"/>
    </row>
    <row r="46" spans="1:15" x14ac:dyDescent="0.25">
      <c r="A46" s="1" t="s">
        <v>37</v>
      </c>
      <c r="B46" s="1" t="str">
        <f t="shared" si="0"/>
        <v>CND-GOV-20141201</v>
      </c>
      <c r="C46" t="s">
        <v>614</v>
      </c>
      <c r="D46" t="s">
        <v>628</v>
      </c>
      <c r="E46" s="1" t="s">
        <v>44</v>
      </c>
      <c r="F46">
        <v>1817</v>
      </c>
      <c r="G46" s="22">
        <v>0</v>
      </c>
      <c r="H46" s="2">
        <f t="shared" si="2"/>
        <v>41974</v>
      </c>
      <c r="I46">
        <v>1</v>
      </c>
      <c r="J46">
        <v>12</v>
      </c>
      <c r="K46">
        <v>2014</v>
      </c>
      <c r="L46" s="23">
        <f>VLOOKUP(E46,Product!$A$1:$C$7,3,0)*'Order Raw'!F46</f>
        <v>545100</v>
      </c>
      <c r="M46" s="23">
        <f t="shared" si="1"/>
        <v>545100</v>
      </c>
      <c r="N46" s="24">
        <f>M46-(VLOOKUP(E46,Product!$A$1:$C$7,2,0)*F46)</f>
        <v>90850</v>
      </c>
      <c r="O46" s="24"/>
    </row>
    <row r="47" spans="1:15" x14ac:dyDescent="0.25">
      <c r="A47" s="1" t="s">
        <v>48</v>
      </c>
      <c r="B47" s="1" t="str">
        <f t="shared" si="0"/>
        <v>FRA-GOV-20140201</v>
      </c>
      <c r="C47" t="s">
        <v>618</v>
      </c>
      <c r="D47" t="s">
        <v>628</v>
      </c>
      <c r="E47" s="1" t="s">
        <v>49</v>
      </c>
      <c r="F47">
        <v>2750</v>
      </c>
      <c r="G47" s="22">
        <v>0</v>
      </c>
      <c r="H47" s="2">
        <f t="shared" si="2"/>
        <v>41671</v>
      </c>
      <c r="I47">
        <v>1</v>
      </c>
      <c r="J47">
        <v>2</v>
      </c>
      <c r="K47">
        <v>2014</v>
      </c>
      <c r="L47" s="23">
        <f>VLOOKUP(E47,Product!$A$1:$C$7,3,0)*'Order Raw'!F47</f>
        <v>962500</v>
      </c>
      <c r="M47" s="23">
        <f t="shared" si="1"/>
        <v>962500</v>
      </c>
      <c r="N47" s="24">
        <f>M47-(VLOOKUP(E47,Product!$A$1:$C$7,2,0)*F47)</f>
        <v>412500</v>
      </c>
      <c r="O47" s="24"/>
    </row>
    <row r="48" spans="1:15" x14ac:dyDescent="0.25">
      <c r="A48" s="1" t="s">
        <v>50</v>
      </c>
      <c r="B48" s="1" t="str">
        <f t="shared" si="0"/>
        <v>USA-CPR-20140401</v>
      </c>
      <c r="C48" t="s">
        <v>622</v>
      </c>
      <c r="D48" t="s">
        <v>632</v>
      </c>
      <c r="E48" s="1" t="s">
        <v>49</v>
      </c>
      <c r="F48">
        <v>1953</v>
      </c>
      <c r="G48" s="22">
        <v>0</v>
      </c>
      <c r="H48" s="2">
        <f t="shared" si="2"/>
        <v>41730</v>
      </c>
      <c r="I48">
        <v>1</v>
      </c>
      <c r="J48">
        <v>4</v>
      </c>
      <c r="K48">
        <v>2014</v>
      </c>
      <c r="L48" s="23">
        <f>VLOOKUP(E48,Product!$A$1:$C$7,3,0)*'Order Raw'!F48</f>
        <v>683550</v>
      </c>
      <c r="M48" s="23">
        <f t="shared" si="1"/>
        <v>683550</v>
      </c>
      <c r="N48" s="24">
        <f>M48-(VLOOKUP(E48,Product!$A$1:$C$7,2,0)*F48)</f>
        <v>292950</v>
      </c>
      <c r="O48" s="24"/>
    </row>
    <row r="49" spans="1:15" x14ac:dyDescent="0.25">
      <c r="A49" s="1" t="s">
        <v>51</v>
      </c>
      <c r="B49" s="1" t="str">
        <f t="shared" si="0"/>
        <v>GER-ENT-20140401</v>
      </c>
      <c r="C49" t="s">
        <v>616</v>
      </c>
      <c r="D49" t="s">
        <v>634</v>
      </c>
      <c r="E49" s="1" t="s">
        <v>49</v>
      </c>
      <c r="F49">
        <v>4219</v>
      </c>
      <c r="G49" s="22">
        <v>0</v>
      </c>
      <c r="H49" s="2">
        <f t="shared" si="2"/>
        <v>41730</v>
      </c>
      <c r="I49">
        <v>1</v>
      </c>
      <c r="J49">
        <v>4</v>
      </c>
      <c r="K49">
        <v>2014</v>
      </c>
      <c r="L49" s="23">
        <f>VLOOKUP(E49,Product!$A$1:$C$7,3,0)*'Order Raw'!F49</f>
        <v>1476650</v>
      </c>
      <c r="M49" s="23">
        <f t="shared" si="1"/>
        <v>1476650</v>
      </c>
      <c r="N49" s="24">
        <f>M49-(VLOOKUP(E49,Product!$A$1:$C$7,2,0)*F49)</f>
        <v>632850</v>
      </c>
      <c r="O49" s="24"/>
    </row>
    <row r="50" spans="1:15" x14ac:dyDescent="0.25">
      <c r="A50" s="1" t="s">
        <v>17</v>
      </c>
      <c r="B50" s="1" t="str">
        <f t="shared" si="0"/>
        <v>FRA-GOV-20140601</v>
      </c>
      <c r="C50" t="s">
        <v>618</v>
      </c>
      <c r="D50" t="s">
        <v>628</v>
      </c>
      <c r="E50" s="1" t="s">
        <v>49</v>
      </c>
      <c r="F50">
        <v>1899</v>
      </c>
      <c r="G50" s="22">
        <v>0</v>
      </c>
      <c r="H50" s="2">
        <f t="shared" si="2"/>
        <v>41791</v>
      </c>
      <c r="I50">
        <v>1</v>
      </c>
      <c r="J50">
        <v>6</v>
      </c>
      <c r="K50">
        <v>2014</v>
      </c>
      <c r="L50" s="23">
        <f>VLOOKUP(E50,Product!$A$1:$C$7,3,0)*'Order Raw'!F50</f>
        <v>664650</v>
      </c>
      <c r="M50" s="23">
        <f t="shared" si="1"/>
        <v>664650</v>
      </c>
      <c r="N50" s="24">
        <f>M50-(VLOOKUP(E50,Product!$A$1:$C$7,2,0)*F50)</f>
        <v>284850</v>
      </c>
      <c r="O50" s="24"/>
    </row>
    <row r="51" spans="1:15" x14ac:dyDescent="0.25">
      <c r="A51" s="1" t="s">
        <v>52</v>
      </c>
      <c r="B51" s="1" t="str">
        <f t="shared" si="0"/>
        <v>GER-GOV-20140701</v>
      </c>
      <c r="C51" t="s">
        <v>616</v>
      </c>
      <c r="D51" t="s">
        <v>628</v>
      </c>
      <c r="E51" s="1" t="s">
        <v>49</v>
      </c>
      <c r="F51">
        <v>1686</v>
      </c>
      <c r="G51" s="22">
        <v>0</v>
      </c>
      <c r="H51" s="2">
        <f t="shared" si="2"/>
        <v>41821</v>
      </c>
      <c r="I51">
        <v>1</v>
      </c>
      <c r="J51">
        <v>7</v>
      </c>
      <c r="K51">
        <v>2014</v>
      </c>
      <c r="L51" s="23">
        <f>VLOOKUP(E51,Product!$A$1:$C$7,3,0)*'Order Raw'!F51</f>
        <v>590100</v>
      </c>
      <c r="M51" s="23">
        <f t="shared" si="1"/>
        <v>590100</v>
      </c>
      <c r="N51" s="24">
        <f>M51-(VLOOKUP(E51,Product!$A$1:$C$7,2,0)*F51)</f>
        <v>252900</v>
      </c>
      <c r="O51" s="24"/>
    </row>
    <row r="52" spans="1:15" x14ac:dyDescent="0.25">
      <c r="A52" s="1" t="s">
        <v>53</v>
      </c>
      <c r="B52" s="1" t="str">
        <f t="shared" si="0"/>
        <v>USA-CPR-20140801</v>
      </c>
      <c r="C52" t="s">
        <v>622</v>
      </c>
      <c r="D52" t="s">
        <v>632</v>
      </c>
      <c r="E52" s="1" t="s">
        <v>49</v>
      </c>
      <c r="F52">
        <v>2141</v>
      </c>
      <c r="G52" s="22">
        <v>0</v>
      </c>
      <c r="H52" s="2">
        <f t="shared" si="2"/>
        <v>41852</v>
      </c>
      <c r="I52">
        <v>1</v>
      </c>
      <c r="J52">
        <v>8</v>
      </c>
      <c r="K52">
        <v>2014</v>
      </c>
      <c r="L52" s="23">
        <f>VLOOKUP(E52,Product!$A$1:$C$7,3,0)*'Order Raw'!F52</f>
        <v>749350</v>
      </c>
      <c r="M52" s="23">
        <f t="shared" si="1"/>
        <v>749350</v>
      </c>
      <c r="N52" s="24">
        <f>M52-(VLOOKUP(E52,Product!$A$1:$C$7,2,0)*F52)</f>
        <v>321150</v>
      </c>
      <c r="O52" s="24"/>
    </row>
    <row r="53" spans="1:15" x14ac:dyDescent="0.25">
      <c r="A53" s="1" t="s">
        <v>33</v>
      </c>
      <c r="B53" s="1" t="str">
        <f t="shared" si="0"/>
        <v>USA-GOV-20141001</v>
      </c>
      <c r="C53" t="s">
        <v>622</v>
      </c>
      <c r="D53" t="s">
        <v>628</v>
      </c>
      <c r="E53" s="1" t="s">
        <v>49</v>
      </c>
      <c r="F53">
        <v>1143</v>
      </c>
      <c r="G53" s="22">
        <v>0</v>
      </c>
      <c r="H53" s="2">
        <f t="shared" si="2"/>
        <v>41913</v>
      </c>
      <c r="I53">
        <v>1</v>
      </c>
      <c r="J53">
        <v>10</v>
      </c>
      <c r="K53">
        <v>2014</v>
      </c>
      <c r="L53" s="23">
        <f>VLOOKUP(E53,Product!$A$1:$C$7,3,0)*'Order Raw'!F53</f>
        <v>400050</v>
      </c>
      <c r="M53" s="23">
        <f t="shared" si="1"/>
        <v>400050</v>
      </c>
      <c r="N53" s="24">
        <f>M53-(VLOOKUP(E53,Product!$A$1:$C$7,2,0)*F53)</f>
        <v>171450</v>
      </c>
      <c r="O53" s="24"/>
    </row>
    <row r="54" spans="1:15" x14ac:dyDescent="0.25">
      <c r="A54" s="1" t="s">
        <v>23</v>
      </c>
      <c r="B54" s="1" t="str">
        <f t="shared" si="0"/>
        <v>USA-MDM-20141201</v>
      </c>
      <c r="C54" t="s">
        <v>622</v>
      </c>
      <c r="D54" t="s">
        <v>630</v>
      </c>
      <c r="E54" s="1" t="s">
        <v>49</v>
      </c>
      <c r="F54">
        <v>615</v>
      </c>
      <c r="G54" s="22">
        <v>0</v>
      </c>
      <c r="H54" s="2">
        <f t="shared" si="2"/>
        <v>41974</v>
      </c>
      <c r="I54">
        <v>1</v>
      </c>
      <c r="J54">
        <v>12</v>
      </c>
      <c r="K54">
        <v>2014</v>
      </c>
      <c r="L54" s="23">
        <f>VLOOKUP(E54,Product!$A$1:$C$7,3,0)*'Order Raw'!F54</f>
        <v>215250</v>
      </c>
      <c r="M54" s="23">
        <f t="shared" si="1"/>
        <v>215250</v>
      </c>
      <c r="N54" s="24">
        <f>M54-(VLOOKUP(E54,Product!$A$1:$C$7,2,0)*F54)</f>
        <v>92250</v>
      </c>
      <c r="O54" s="24"/>
    </row>
    <row r="55" spans="1:15" x14ac:dyDescent="0.25">
      <c r="A55" s="1" t="s">
        <v>54</v>
      </c>
      <c r="B55" s="1" t="str">
        <f t="shared" si="0"/>
        <v>FRA-GOV-20140101</v>
      </c>
      <c r="C55" t="s">
        <v>618</v>
      </c>
      <c r="D55" t="s">
        <v>628</v>
      </c>
      <c r="E55" s="1" t="s">
        <v>25</v>
      </c>
      <c r="F55">
        <v>3945</v>
      </c>
      <c r="G55" s="22">
        <v>9.9999999999999985E-3</v>
      </c>
      <c r="H55" s="2">
        <f t="shared" si="2"/>
        <v>41640</v>
      </c>
      <c r="I55">
        <v>1</v>
      </c>
      <c r="J55">
        <v>1</v>
      </c>
      <c r="K55">
        <v>2014</v>
      </c>
      <c r="L55" s="23">
        <f>VLOOKUP(E55,Product!$A$1:$C$7,3,0)*'Order Raw'!F55</f>
        <v>78900</v>
      </c>
      <c r="M55" s="23">
        <f t="shared" si="1"/>
        <v>78899.990000000005</v>
      </c>
      <c r="N55" s="24">
        <f>M55-(VLOOKUP(E55,Product!$A$1:$C$7,2,0)*F55)</f>
        <v>39449.990000000005</v>
      </c>
      <c r="O55" s="24"/>
    </row>
    <row r="56" spans="1:15" x14ac:dyDescent="0.25">
      <c r="A56" s="1" t="s">
        <v>55</v>
      </c>
      <c r="B56" s="1" t="str">
        <f t="shared" si="0"/>
        <v>FRA-MDM-20140201</v>
      </c>
      <c r="C56" t="s">
        <v>618</v>
      </c>
      <c r="D56" t="s">
        <v>630</v>
      </c>
      <c r="E56" s="1" t="s">
        <v>25</v>
      </c>
      <c r="F56">
        <v>2296</v>
      </c>
      <c r="G56" s="22">
        <v>9.9999999999999985E-3</v>
      </c>
      <c r="H56" s="2">
        <f t="shared" si="2"/>
        <v>41671</v>
      </c>
      <c r="I56">
        <v>1</v>
      </c>
      <c r="J56">
        <v>2</v>
      </c>
      <c r="K56">
        <v>2014</v>
      </c>
      <c r="L56" s="23">
        <f>VLOOKUP(E56,Product!$A$1:$C$7,3,0)*'Order Raw'!F56</f>
        <v>45920</v>
      </c>
      <c r="M56" s="23">
        <f t="shared" si="1"/>
        <v>45919.99</v>
      </c>
      <c r="N56" s="24">
        <f>M56-(VLOOKUP(E56,Product!$A$1:$C$7,2,0)*F56)</f>
        <v>22959.989999999998</v>
      </c>
      <c r="O56" s="24"/>
    </row>
    <row r="57" spans="1:15" x14ac:dyDescent="0.25">
      <c r="A57" s="1" t="s">
        <v>56</v>
      </c>
      <c r="B57" s="1" t="str">
        <f t="shared" si="0"/>
        <v>FRA-GOV-20140501</v>
      </c>
      <c r="C57" t="s">
        <v>618</v>
      </c>
      <c r="D57" t="s">
        <v>628</v>
      </c>
      <c r="E57" s="1" t="s">
        <v>25</v>
      </c>
      <c r="F57">
        <v>1030</v>
      </c>
      <c r="G57" s="22">
        <v>9.9999999999999985E-3</v>
      </c>
      <c r="H57" s="2">
        <f t="shared" si="2"/>
        <v>41760</v>
      </c>
      <c r="I57">
        <v>1</v>
      </c>
      <c r="J57">
        <v>5</v>
      </c>
      <c r="K57">
        <v>2014</v>
      </c>
      <c r="L57" s="23">
        <f>VLOOKUP(E57,Product!$A$1:$C$7,3,0)*'Order Raw'!F57</f>
        <v>20600</v>
      </c>
      <c r="M57" s="23">
        <f t="shared" si="1"/>
        <v>20599.990000000002</v>
      </c>
      <c r="N57" s="24">
        <f>M57-(VLOOKUP(E57,Product!$A$1:$C$7,2,0)*F57)</f>
        <v>10299.990000000002</v>
      </c>
      <c r="O57" s="24"/>
    </row>
    <row r="58" spans="1:15" x14ac:dyDescent="0.25">
      <c r="A58" s="1" t="s">
        <v>57</v>
      </c>
      <c r="B58" s="1" t="str">
        <f t="shared" si="0"/>
        <v>FRA-GOV-20141101</v>
      </c>
      <c r="C58" t="s">
        <v>618</v>
      </c>
      <c r="D58" t="s">
        <v>628</v>
      </c>
      <c r="E58" s="1" t="s">
        <v>39</v>
      </c>
      <c r="F58">
        <v>639</v>
      </c>
      <c r="G58" s="22">
        <v>9.9999999999999985E-3</v>
      </c>
      <c r="H58" s="2">
        <f t="shared" si="2"/>
        <v>41944</v>
      </c>
      <c r="I58">
        <v>1</v>
      </c>
      <c r="J58">
        <v>11</v>
      </c>
      <c r="K58">
        <v>2014</v>
      </c>
      <c r="L58" s="23">
        <f>VLOOKUP(E58,Product!$A$1:$C$7,3,0)*'Order Raw'!F58</f>
        <v>115020</v>
      </c>
      <c r="M58" s="23">
        <f t="shared" si="1"/>
        <v>115019.99</v>
      </c>
      <c r="N58" s="24">
        <f>M58-(VLOOKUP(E58,Product!$A$1:$C$7,2,0)*F58)</f>
        <v>38339.990000000005</v>
      </c>
      <c r="O58" s="24"/>
    </row>
    <row r="59" spans="1:15" x14ac:dyDescent="0.25">
      <c r="A59" s="1" t="s">
        <v>58</v>
      </c>
      <c r="B59" s="1" t="str">
        <f t="shared" si="0"/>
        <v>CND-GOV-20140301</v>
      </c>
      <c r="C59" t="s">
        <v>614</v>
      </c>
      <c r="D59" t="s">
        <v>628</v>
      </c>
      <c r="E59" s="1" t="s">
        <v>44</v>
      </c>
      <c r="F59">
        <v>1326</v>
      </c>
      <c r="G59" s="22">
        <v>9.9999999999999985E-3</v>
      </c>
      <c r="H59" s="2">
        <f t="shared" si="2"/>
        <v>41699</v>
      </c>
      <c r="I59">
        <v>1</v>
      </c>
      <c r="J59">
        <v>3</v>
      </c>
      <c r="K59">
        <v>2014</v>
      </c>
      <c r="L59" s="23">
        <f>VLOOKUP(E59,Product!$A$1:$C$7,3,0)*'Order Raw'!F59</f>
        <v>397800</v>
      </c>
      <c r="M59" s="23">
        <f t="shared" si="1"/>
        <v>397799.99</v>
      </c>
      <c r="N59" s="24">
        <f>M59-(VLOOKUP(E59,Product!$A$1:$C$7,2,0)*F59)</f>
        <v>66299.989999999991</v>
      </c>
      <c r="O59" s="24"/>
    </row>
    <row r="60" spans="1:15" x14ac:dyDescent="0.25">
      <c r="A60" s="1" t="s">
        <v>59</v>
      </c>
      <c r="B60" s="1" t="str">
        <f t="shared" si="0"/>
        <v>USA-CPR-20140201</v>
      </c>
      <c r="C60" t="s">
        <v>622</v>
      </c>
      <c r="D60" t="s">
        <v>632</v>
      </c>
      <c r="E60" s="1" t="s">
        <v>8</v>
      </c>
      <c r="F60">
        <v>1858</v>
      </c>
      <c r="G60" s="22">
        <v>0.01</v>
      </c>
      <c r="H60" s="2">
        <f t="shared" si="2"/>
        <v>41671</v>
      </c>
      <c r="I60">
        <v>1</v>
      </c>
      <c r="J60">
        <v>2</v>
      </c>
      <c r="K60">
        <v>2014</v>
      </c>
      <c r="L60" s="23">
        <f>VLOOKUP(E60,Product!$A$1:$C$7,3,0)*'Order Raw'!F60</f>
        <v>37160</v>
      </c>
      <c r="M60" s="23">
        <f t="shared" si="1"/>
        <v>37159.99</v>
      </c>
      <c r="N60" s="24">
        <f>M60-(VLOOKUP(E60,Product!$A$1:$C$7,2,0)*F60)</f>
        <v>31585.989999999998</v>
      </c>
      <c r="O60" s="24"/>
    </row>
    <row r="61" spans="1:15" x14ac:dyDescent="0.25">
      <c r="A61" s="1" t="s">
        <v>60</v>
      </c>
      <c r="B61" s="1" t="str">
        <f t="shared" si="0"/>
        <v>MXC-GOV-20140301</v>
      </c>
      <c r="C61" t="s">
        <v>620</v>
      </c>
      <c r="D61" t="s">
        <v>628</v>
      </c>
      <c r="E61" s="1" t="s">
        <v>8</v>
      </c>
      <c r="F61">
        <v>1210</v>
      </c>
      <c r="G61" s="22">
        <v>0.01</v>
      </c>
      <c r="H61" s="2">
        <f t="shared" si="2"/>
        <v>41699</v>
      </c>
      <c r="I61">
        <v>1</v>
      </c>
      <c r="J61">
        <v>3</v>
      </c>
      <c r="K61">
        <v>2014</v>
      </c>
      <c r="L61" s="23">
        <f>VLOOKUP(E61,Product!$A$1:$C$7,3,0)*'Order Raw'!F61</f>
        <v>24200</v>
      </c>
      <c r="M61" s="23">
        <f t="shared" si="1"/>
        <v>24199.99</v>
      </c>
      <c r="N61" s="24">
        <f>M61-(VLOOKUP(E61,Product!$A$1:$C$7,2,0)*F61)</f>
        <v>20569.990000000002</v>
      </c>
      <c r="O61" s="24"/>
    </row>
    <row r="62" spans="1:15" x14ac:dyDescent="0.25">
      <c r="A62" s="1" t="s">
        <v>61</v>
      </c>
      <c r="B62" s="1" t="str">
        <f t="shared" si="0"/>
        <v>USA-GOV-20140701</v>
      </c>
      <c r="C62" t="s">
        <v>622</v>
      </c>
      <c r="D62" t="s">
        <v>628</v>
      </c>
      <c r="E62" s="1" t="s">
        <v>8</v>
      </c>
      <c r="F62">
        <v>2529</v>
      </c>
      <c r="G62" s="22">
        <v>0.01</v>
      </c>
      <c r="H62" s="2">
        <f t="shared" si="2"/>
        <v>41821</v>
      </c>
      <c r="I62">
        <v>1</v>
      </c>
      <c r="J62">
        <v>7</v>
      </c>
      <c r="K62">
        <v>2014</v>
      </c>
      <c r="L62" s="23">
        <f>VLOOKUP(E62,Product!$A$1:$C$7,3,0)*'Order Raw'!F62</f>
        <v>50580</v>
      </c>
      <c r="M62" s="23">
        <f t="shared" si="1"/>
        <v>50579.99</v>
      </c>
      <c r="N62" s="24">
        <f>M62-(VLOOKUP(E62,Product!$A$1:$C$7,2,0)*F62)</f>
        <v>42992.99</v>
      </c>
      <c r="O62" s="24"/>
    </row>
    <row r="63" spans="1:15" x14ac:dyDescent="0.25">
      <c r="A63" s="1" t="s">
        <v>62</v>
      </c>
      <c r="B63" s="1" t="str">
        <f t="shared" si="0"/>
        <v>CND-CPR-20140901</v>
      </c>
      <c r="C63" t="s">
        <v>614</v>
      </c>
      <c r="D63" t="s">
        <v>632</v>
      </c>
      <c r="E63" s="1" t="s">
        <v>8</v>
      </c>
      <c r="F63">
        <v>1445</v>
      </c>
      <c r="G63" s="22">
        <v>0.01</v>
      </c>
      <c r="H63" s="2">
        <f t="shared" si="2"/>
        <v>41883</v>
      </c>
      <c r="I63">
        <v>1</v>
      </c>
      <c r="J63">
        <v>9</v>
      </c>
      <c r="K63">
        <v>2014</v>
      </c>
      <c r="L63" s="23">
        <f>VLOOKUP(E63,Product!$A$1:$C$7,3,0)*'Order Raw'!F63</f>
        <v>28900</v>
      </c>
      <c r="M63" s="23">
        <f t="shared" si="1"/>
        <v>28899.99</v>
      </c>
      <c r="N63" s="24">
        <f>M63-(VLOOKUP(E63,Product!$A$1:$C$7,2,0)*F63)</f>
        <v>24564.99</v>
      </c>
      <c r="O63" s="24"/>
    </row>
    <row r="64" spans="1:15" x14ac:dyDescent="0.25">
      <c r="A64" s="1" t="s">
        <v>63</v>
      </c>
      <c r="B64" s="1" t="str">
        <f t="shared" si="0"/>
        <v>USA-ENT-20130901</v>
      </c>
      <c r="C64" t="s">
        <v>622</v>
      </c>
      <c r="D64" t="s">
        <v>634</v>
      </c>
      <c r="E64" s="1" t="s">
        <v>8</v>
      </c>
      <c r="F64">
        <v>330</v>
      </c>
      <c r="G64" s="22">
        <v>0.01</v>
      </c>
      <c r="H64" s="2">
        <f t="shared" si="2"/>
        <v>41518</v>
      </c>
      <c r="I64">
        <v>1</v>
      </c>
      <c r="J64">
        <v>9</v>
      </c>
      <c r="K64">
        <v>2013</v>
      </c>
      <c r="L64" s="23">
        <f>VLOOKUP(E64,Product!$A$1:$C$7,3,0)*'Order Raw'!F64</f>
        <v>6600</v>
      </c>
      <c r="M64" s="23">
        <f t="shared" si="1"/>
        <v>6599.99</v>
      </c>
      <c r="N64" s="24">
        <f>M64-(VLOOKUP(E64,Product!$A$1:$C$7,2,0)*F64)</f>
        <v>5609.99</v>
      </c>
      <c r="O64" s="24"/>
    </row>
    <row r="65" spans="1:15" x14ac:dyDescent="0.25">
      <c r="A65" s="1" t="s">
        <v>64</v>
      </c>
      <c r="B65" s="1" t="str">
        <f t="shared" si="0"/>
        <v>FRA-CPR-20140901</v>
      </c>
      <c r="C65" t="s">
        <v>618</v>
      </c>
      <c r="D65" t="s">
        <v>632</v>
      </c>
      <c r="E65" s="1" t="s">
        <v>8</v>
      </c>
      <c r="F65">
        <v>2671</v>
      </c>
      <c r="G65" s="22">
        <v>0.01</v>
      </c>
      <c r="H65" s="2">
        <f t="shared" si="2"/>
        <v>41883</v>
      </c>
      <c r="I65">
        <v>1</v>
      </c>
      <c r="J65">
        <v>9</v>
      </c>
      <c r="K65">
        <v>2014</v>
      </c>
      <c r="L65" s="23">
        <f>VLOOKUP(E65,Product!$A$1:$C$7,3,0)*'Order Raw'!F65</f>
        <v>53420</v>
      </c>
      <c r="M65" s="23">
        <f t="shared" si="1"/>
        <v>53419.99</v>
      </c>
      <c r="N65" s="24">
        <f>M65-(VLOOKUP(E65,Product!$A$1:$C$7,2,0)*F65)</f>
        <v>45406.99</v>
      </c>
      <c r="O65" s="24"/>
    </row>
    <row r="66" spans="1:15" x14ac:dyDescent="0.25">
      <c r="A66" s="1" t="s">
        <v>65</v>
      </c>
      <c r="B66" s="1" t="str">
        <f t="shared" si="0"/>
        <v>GER-CPR-20131001</v>
      </c>
      <c r="C66" t="s">
        <v>616</v>
      </c>
      <c r="D66" t="s">
        <v>632</v>
      </c>
      <c r="E66" s="1" t="s">
        <v>8</v>
      </c>
      <c r="F66">
        <v>766</v>
      </c>
      <c r="G66" s="22">
        <v>0.01</v>
      </c>
      <c r="H66" s="2">
        <f t="shared" si="2"/>
        <v>41548</v>
      </c>
      <c r="I66">
        <v>1</v>
      </c>
      <c r="J66">
        <v>10</v>
      </c>
      <c r="K66">
        <v>2013</v>
      </c>
      <c r="L66" s="23">
        <f>VLOOKUP(E66,Product!$A$1:$C$7,3,0)*'Order Raw'!F66</f>
        <v>15320</v>
      </c>
      <c r="M66" s="23">
        <f t="shared" ref="M66:M129" si="3">L66-G66</f>
        <v>15319.99</v>
      </c>
      <c r="N66" s="24">
        <f>M66-(VLOOKUP(E66,Product!$A$1:$C$7,2,0)*F66)</f>
        <v>13021.99</v>
      </c>
      <c r="O66" s="24"/>
    </row>
    <row r="67" spans="1:15" x14ac:dyDescent="0.25">
      <c r="A67" s="1" t="s">
        <v>66</v>
      </c>
      <c r="B67" s="1" t="str">
        <f t="shared" ref="B67:B130" si="4">_xlfn.IFS(C67="Canada","CND",C67="Germany","GER",C67="France","FRA",C67="Mexico","MXC",C67="United States of America","USA")&amp;"-"&amp;_xlfn.IFS(D67="Government","GOV",D67="Midmarket","MDM",D67="Channel Partners","CPR",D67="Enterprise","ENT",D67="Small Business","SMB")&amp;"-"&amp;TEXT(H67,"yyyymmdd")</f>
        <v>MXC-SMB-20131001</v>
      </c>
      <c r="C67" t="s">
        <v>620</v>
      </c>
      <c r="D67" t="s">
        <v>636</v>
      </c>
      <c r="E67" s="1" t="s">
        <v>8</v>
      </c>
      <c r="F67">
        <v>494</v>
      </c>
      <c r="G67" s="22">
        <v>0.01</v>
      </c>
      <c r="H67" s="2">
        <f t="shared" ref="H67:H130" si="5">DATE(K67,J67,I67)</f>
        <v>41548</v>
      </c>
      <c r="I67">
        <v>1</v>
      </c>
      <c r="J67">
        <v>10</v>
      </c>
      <c r="K67">
        <v>2013</v>
      </c>
      <c r="L67" s="23">
        <f>VLOOKUP(E67,Product!$A$1:$C$7,3,0)*'Order Raw'!F67</f>
        <v>9880</v>
      </c>
      <c r="M67" s="23">
        <f t="shared" si="3"/>
        <v>9879.99</v>
      </c>
      <c r="N67" s="24">
        <f>M67-(VLOOKUP(E67,Product!$A$1:$C$7,2,0)*F67)</f>
        <v>8397.99</v>
      </c>
      <c r="O67" s="24"/>
    </row>
    <row r="68" spans="1:15" x14ac:dyDescent="0.25">
      <c r="A68" s="1" t="s">
        <v>67</v>
      </c>
      <c r="B68" s="1" t="str">
        <f t="shared" si="4"/>
        <v>MXC-GOV-20141001</v>
      </c>
      <c r="C68" t="s">
        <v>620</v>
      </c>
      <c r="D68" t="s">
        <v>628</v>
      </c>
      <c r="E68" s="1" t="s">
        <v>8</v>
      </c>
      <c r="F68">
        <v>1397</v>
      </c>
      <c r="G68" s="22">
        <v>0.01</v>
      </c>
      <c r="H68" s="2">
        <f t="shared" si="5"/>
        <v>41913</v>
      </c>
      <c r="I68">
        <v>1</v>
      </c>
      <c r="J68">
        <v>10</v>
      </c>
      <c r="K68">
        <v>2014</v>
      </c>
      <c r="L68" s="23">
        <f>VLOOKUP(E68,Product!$A$1:$C$7,3,0)*'Order Raw'!F68</f>
        <v>27940</v>
      </c>
      <c r="M68" s="23">
        <f t="shared" si="3"/>
        <v>27939.99</v>
      </c>
      <c r="N68" s="24">
        <f>M68-(VLOOKUP(E68,Product!$A$1:$C$7,2,0)*F68)</f>
        <v>23748.99</v>
      </c>
      <c r="O68" s="24"/>
    </row>
    <row r="69" spans="1:15" x14ac:dyDescent="0.25">
      <c r="A69" s="1" t="s">
        <v>68</v>
      </c>
      <c r="B69" s="1" t="str">
        <f t="shared" si="4"/>
        <v>FRA-GOV-20141201</v>
      </c>
      <c r="C69" t="s">
        <v>618</v>
      </c>
      <c r="D69" t="s">
        <v>628</v>
      </c>
      <c r="E69" s="1" t="s">
        <v>8</v>
      </c>
      <c r="F69">
        <v>2155</v>
      </c>
      <c r="G69" s="22">
        <v>0.01</v>
      </c>
      <c r="H69" s="2">
        <f t="shared" si="5"/>
        <v>41974</v>
      </c>
      <c r="I69">
        <v>1</v>
      </c>
      <c r="J69">
        <v>12</v>
      </c>
      <c r="K69">
        <v>2014</v>
      </c>
      <c r="L69" s="23">
        <f>VLOOKUP(E69,Product!$A$1:$C$7,3,0)*'Order Raw'!F69</f>
        <v>43100</v>
      </c>
      <c r="M69" s="23">
        <f t="shared" si="3"/>
        <v>43099.99</v>
      </c>
      <c r="N69" s="24">
        <f>M69-(VLOOKUP(E69,Product!$A$1:$C$7,2,0)*F69)</f>
        <v>36634.99</v>
      </c>
      <c r="O69" s="24"/>
    </row>
    <row r="70" spans="1:15" x14ac:dyDescent="0.25">
      <c r="A70" s="1" t="s">
        <v>69</v>
      </c>
      <c r="B70" s="1" t="str">
        <f t="shared" si="4"/>
        <v>MXC-MDM-20140301</v>
      </c>
      <c r="C70" t="s">
        <v>620</v>
      </c>
      <c r="D70" t="s">
        <v>630</v>
      </c>
      <c r="E70" s="1" t="s">
        <v>15</v>
      </c>
      <c r="F70">
        <v>2214</v>
      </c>
      <c r="G70" s="22">
        <v>0.01</v>
      </c>
      <c r="H70" s="2">
        <f t="shared" si="5"/>
        <v>41699</v>
      </c>
      <c r="I70">
        <v>1</v>
      </c>
      <c r="J70">
        <v>3</v>
      </c>
      <c r="K70">
        <v>2014</v>
      </c>
      <c r="L70" s="23">
        <f>VLOOKUP(E70,Product!$A$1:$C$7,3,0)*'Order Raw'!F70</f>
        <v>33210</v>
      </c>
      <c r="M70" s="23">
        <f t="shared" si="3"/>
        <v>33209.99</v>
      </c>
      <c r="N70" s="24">
        <f>M70-(VLOOKUP(E70,Product!$A$1:$C$7,2,0)*F70)</f>
        <v>22139.989999999998</v>
      </c>
      <c r="O70" s="24"/>
    </row>
    <row r="71" spans="1:15" x14ac:dyDescent="0.25">
      <c r="A71" s="1" t="s">
        <v>70</v>
      </c>
      <c r="B71" s="1" t="str">
        <f t="shared" si="4"/>
        <v>USA-SMB-20140401</v>
      </c>
      <c r="C71" t="s">
        <v>622</v>
      </c>
      <c r="D71" t="s">
        <v>636</v>
      </c>
      <c r="E71" s="1" t="s">
        <v>15</v>
      </c>
      <c r="F71">
        <v>2301</v>
      </c>
      <c r="G71" s="22">
        <v>0.01</v>
      </c>
      <c r="H71" s="2">
        <f t="shared" si="5"/>
        <v>41730</v>
      </c>
      <c r="I71">
        <v>1</v>
      </c>
      <c r="J71">
        <v>4</v>
      </c>
      <c r="K71">
        <v>2014</v>
      </c>
      <c r="L71" s="23">
        <f>VLOOKUP(E71,Product!$A$1:$C$7,3,0)*'Order Raw'!F71</f>
        <v>34515</v>
      </c>
      <c r="M71" s="23">
        <f t="shared" si="3"/>
        <v>34514.99</v>
      </c>
      <c r="N71" s="24">
        <f>M71-(VLOOKUP(E71,Product!$A$1:$C$7,2,0)*F71)</f>
        <v>23009.989999999998</v>
      </c>
      <c r="O71" s="24"/>
    </row>
    <row r="72" spans="1:15" x14ac:dyDescent="0.25">
      <c r="A72" s="1" t="s">
        <v>71</v>
      </c>
      <c r="B72" s="1" t="str">
        <f t="shared" si="4"/>
        <v>FRA-GOV-20140701</v>
      </c>
      <c r="C72" t="s">
        <v>618</v>
      </c>
      <c r="D72" t="s">
        <v>628</v>
      </c>
      <c r="E72" s="1" t="s">
        <v>15</v>
      </c>
      <c r="F72">
        <v>1375</v>
      </c>
      <c r="G72" s="22">
        <v>1.0003636363636364E-2</v>
      </c>
      <c r="H72" s="2">
        <f t="shared" si="5"/>
        <v>41821</v>
      </c>
      <c r="I72">
        <v>1</v>
      </c>
      <c r="J72">
        <v>7</v>
      </c>
      <c r="K72">
        <v>2014</v>
      </c>
      <c r="L72" s="23">
        <f>VLOOKUP(E72,Product!$A$1:$C$7,3,0)*'Order Raw'!F72</f>
        <v>20625</v>
      </c>
      <c r="M72" s="23">
        <f t="shared" si="3"/>
        <v>20624.989996363638</v>
      </c>
      <c r="N72" s="24">
        <f>M72-(VLOOKUP(E72,Product!$A$1:$C$7,2,0)*F72)</f>
        <v>13749.989996363638</v>
      </c>
      <c r="O72" s="24"/>
    </row>
    <row r="73" spans="1:15" x14ac:dyDescent="0.25">
      <c r="A73" s="1" t="s">
        <v>72</v>
      </c>
      <c r="B73" s="1" t="str">
        <f t="shared" si="4"/>
        <v>CND-GOV-20140801</v>
      </c>
      <c r="C73" t="s">
        <v>614</v>
      </c>
      <c r="D73" t="s">
        <v>628</v>
      </c>
      <c r="E73" s="1" t="s">
        <v>15</v>
      </c>
      <c r="F73">
        <v>1830</v>
      </c>
      <c r="G73" s="22">
        <v>0.01</v>
      </c>
      <c r="H73" s="2">
        <f t="shared" si="5"/>
        <v>41852</v>
      </c>
      <c r="I73">
        <v>1</v>
      </c>
      <c r="J73">
        <v>8</v>
      </c>
      <c r="K73">
        <v>2014</v>
      </c>
      <c r="L73" s="23">
        <f>VLOOKUP(E73,Product!$A$1:$C$7,3,0)*'Order Raw'!F73</f>
        <v>27450</v>
      </c>
      <c r="M73" s="23">
        <f t="shared" si="3"/>
        <v>27449.99</v>
      </c>
      <c r="N73" s="24">
        <f>M73-(VLOOKUP(E73,Product!$A$1:$C$7,2,0)*F73)</f>
        <v>18299.990000000002</v>
      </c>
      <c r="O73" s="24"/>
    </row>
    <row r="74" spans="1:15" x14ac:dyDescent="0.25">
      <c r="A74" s="1" t="s">
        <v>73</v>
      </c>
      <c r="B74" s="1" t="str">
        <f t="shared" si="4"/>
        <v>USA-SMB-20130901</v>
      </c>
      <c r="C74" t="s">
        <v>622</v>
      </c>
      <c r="D74" t="s">
        <v>636</v>
      </c>
      <c r="E74" s="1" t="s">
        <v>15</v>
      </c>
      <c r="F74">
        <v>2498</v>
      </c>
      <c r="G74" s="22">
        <v>0.01</v>
      </c>
      <c r="H74" s="2">
        <f t="shared" si="5"/>
        <v>41518</v>
      </c>
      <c r="I74">
        <v>1</v>
      </c>
      <c r="J74">
        <v>9</v>
      </c>
      <c r="K74">
        <v>2013</v>
      </c>
      <c r="L74" s="23">
        <f>VLOOKUP(E74,Product!$A$1:$C$7,3,0)*'Order Raw'!F74</f>
        <v>37470</v>
      </c>
      <c r="M74" s="23">
        <f t="shared" si="3"/>
        <v>37469.99</v>
      </c>
      <c r="N74" s="24">
        <f>M74-(VLOOKUP(E74,Product!$A$1:$C$7,2,0)*F74)</f>
        <v>24979.989999999998</v>
      </c>
      <c r="O74" s="24"/>
    </row>
    <row r="75" spans="1:15" x14ac:dyDescent="0.25">
      <c r="A75" s="1" t="s">
        <v>74</v>
      </c>
      <c r="B75" s="1" t="str">
        <f t="shared" si="4"/>
        <v>USA-ENT-20131001</v>
      </c>
      <c r="C75" t="s">
        <v>622</v>
      </c>
      <c r="D75" t="s">
        <v>634</v>
      </c>
      <c r="E75" s="1" t="s">
        <v>15</v>
      </c>
      <c r="F75">
        <v>663</v>
      </c>
      <c r="G75" s="22">
        <v>0.01</v>
      </c>
      <c r="H75" s="2">
        <f t="shared" si="5"/>
        <v>41548</v>
      </c>
      <c r="I75">
        <v>1</v>
      </c>
      <c r="J75">
        <v>10</v>
      </c>
      <c r="K75">
        <v>2013</v>
      </c>
      <c r="L75" s="23">
        <f>VLOOKUP(E75,Product!$A$1:$C$7,3,0)*'Order Raw'!F75</f>
        <v>9945</v>
      </c>
      <c r="M75" s="23">
        <f t="shared" si="3"/>
        <v>9944.99</v>
      </c>
      <c r="N75" s="24">
        <f>M75-(VLOOKUP(E75,Product!$A$1:$C$7,2,0)*F75)</f>
        <v>6629.99</v>
      </c>
      <c r="O75" s="24"/>
    </row>
    <row r="76" spans="1:15" x14ac:dyDescent="0.25">
      <c r="A76" s="1" t="s">
        <v>75</v>
      </c>
      <c r="B76" s="1" t="str">
        <f t="shared" si="4"/>
        <v>USA-MDM-20140201</v>
      </c>
      <c r="C76" t="s">
        <v>622</v>
      </c>
      <c r="D76" t="s">
        <v>630</v>
      </c>
      <c r="E76" s="1" t="s">
        <v>25</v>
      </c>
      <c r="F76">
        <v>1514</v>
      </c>
      <c r="G76" s="22">
        <v>0.01</v>
      </c>
      <c r="H76" s="2">
        <f t="shared" si="5"/>
        <v>41671</v>
      </c>
      <c r="I76">
        <v>1</v>
      </c>
      <c r="J76">
        <v>2</v>
      </c>
      <c r="K76">
        <v>2014</v>
      </c>
      <c r="L76" s="23">
        <f>VLOOKUP(E76,Product!$A$1:$C$7,3,0)*'Order Raw'!F76</f>
        <v>30280</v>
      </c>
      <c r="M76" s="23">
        <f t="shared" si="3"/>
        <v>30279.99</v>
      </c>
      <c r="N76" s="24">
        <f>M76-(VLOOKUP(E76,Product!$A$1:$C$7,2,0)*F76)</f>
        <v>15139.990000000002</v>
      </c>
      <c r="O76" s="24"/>
    </row>
    <row r="77" spans="1:15" x14ac:dyDescent="0.25">
      <c r="A77" s="1" t="s">
        <v>76</v>
      </c>
      <c r="B77" s="1" t="str">
        <f t="shared" si="4"/>
        <v>USA-GOV-20140401</v>
      </c>
      <c r="C77" t="s">
        <v>622</v>
      </c>
      <c r="D77" t="s">
        <v>628</v>
      </c>
      <c r="E77" s="1" t="s">
        <v>25</v>
      </c>
      <c r="F77">
        <v>4492</v>
      </c>
      <c r="G77" s="22">
        <v>1.0001272102785905E-2</v>
      </c>
      <c r="H77" s="2">
        <f t="shared" si="5"/>
        <v>41730</v>
      </c>
      <c r="I77">
        <v>1</v>
      </c>
      <c r="J77">
        <v>4</v>
      </c>
      <c r="K77">
        <v>2014</v>
      </c>
      <c r="L77" s="23">
        <f>VLOOKUP(E77,Product!$A$1:$C$7,3,0)*'Order Raw'!F77</f>
        <v>89840</v>
      </c>
      <c r="M77" s="23">
        <f t="shared" si="3"/>
        <v>89839.989998727891</v>
      </c>
      <c r="N77" s="24">
        <f>M77-(VLOOKUP(E77,Product!$A$1:$C$7,2,0)*F77)</f>
        <v>44919.989998727891</v>
      </c>
      <c r="O77" s="24"/>
    </row>
    <row r="78" spans="1:15" x14ac:dyDescent="0.25">
      <c r="A78" s="1" t="s">
        <v>77</v>
      </c>
      <c r="B78" s="1" t="str">
        <f t="shared" si="4"/>
        <v>USA-ENT-20140601</v>
      </c>
      <c r="C78" t="s">
        <v>622</v>
      </c>
      <c r="D78" t="s">
        <v>634</v>
      </c>
      <c r="E78" s="1" t="s">
        <v>25</v>
      </c>
      <c r="F78">
        <v>727</v>
      </c>
      <c r="G78" s="22">
        <v>0.01</v>
      </c>
      <c r="H78" s="2">
        <f t="shared" si="5"/>
        <v>41791</v>
      </c>
      <c r="I78">
        <v>1</v>
      </c>
      <c r="J78">
        <v>6</v>
      </c>
      <c r="K78">
        <v>2014</v>
      </c>
      <c r="L78" s="23">
        <f>VLOOKUP(E78,Product!$A$1:$C$7,3,0)*'Order Raw'!F78</f>
        <v>14540</v>
      </c>
      <c r="M78" s="23">
        <f t="shared" si="3"/>
        <v>14539.99</v>
      </c>
      <c r="N78" s="24">
        <f>M78-(VLOOKUP(E78,Product!$A$1:$C$7,2,0)*F78)</f>
        <v>7269.99</v>
      </c>
      <c r="O78" s="24"/>
    </row>
    <row r="79" spans="1:15" x14ac:dyDescent="0.25">
      <c r="A79" s="1" t="s">
        <v>78</v>
      </c>
      <c r="B79" s="1" t="str">
        <f t="shared" si="4"/>
        <v>FRA-ENT-20140601</v>
      </c>
      <c r="C79" t="s">
        <v>618</v>
      </c>
      <c r="D79" t="s">
        <v>634</v>
      </c>
      <c r="E79" s="1" t="s">
        <v>25</v>
      </c>
      <c r="F79">
        <v>787</v>
      </c>
      <c r="G79" s="22">
        <v>0.01</v>
      </c>
      <c r="H79" s="2">
        <f t="shared" si="5"/>
        <v>41791</v>
      </c>
      <c r="I79">
        <v>1</v>
      </c>
      <c r="J79">
        <v>6</v>
      </c>
      <c r="K79">
        <v>2014</v>
      </c>
      <c r="L79" s="23">
        <f>VLOOKUP(E79,Product!$A$1:$C$7,3,0)*'Order Raw'!F79</f>
        <v>15740</v>
      </c>
      <c r="M79" s="23">
        <f t="shared" si="3"/>
        <v>15739.99</v>
      </c>
      <c r="N79" s="24">
        <f>M79-(VLOOKUP(E79,Product!$A$1:$C$7,2,0)*F79)</f>
        <v>7869.99</v>
      </c>
      <c r="O79" s="24"/>
    </row>
    <row r="80" spans="1:15" x14ac:dyDescent="0.25">
      <c r="A80" s="1" t="s">
        <v>79</v>
      </c>
      <c r="B80" s="1" t="str">
        <f t="shared" si="4"/>
        <v>MXC-ENT-20140701</v>
      </c>
      <c r="C80" t="s">
        <v>620</v>
      </c>
      <c r="D80" t="s">
        <v>634</v>
      </c>
      <c r="E80" s="1" t="s">
        <v>25</v>
      </c>
      <c r="F80">
        <v>1823</v>
      </c>
      <c r="G80" s="22">
        <v>0.01</v>
      </c>
      <c r="H80" s="2">
        <f t="shared" si="5"/>
        <v>41821</v>
      </c>
      <c r="I80">
        <v>1</v>
      </c>
      <c r="J80">
        <v>7</v>
      </c>
      <c r="K80">
        <v>2014</v>
      </c>
      <c r="L80" s="23">
        <f>VLOOKUP(E80,Product!$A$1:$C$7,3,0)*'Order Raw'!F80</f>
        <v>36460</v>
      </c>
      <c r="M80" s="23">
        <f t="shared" si="3"/>
        <v>36459.99</v>
      </c>
      <c r="N80" s="24">
        <f>M80-(VLOOKUP(E80,Product!$A$1:$C$7,2,0)*F80)</f>
        <v>18229.989999999998</v>
      </c>
      <c r="O80" s="24"/>
    </row>
    <row r="81" spans="1:15" x14ac:dyDescent="0.25">
      <c r="A81" s="1" t="s">
        <v>80</v>
      </c>
      <c r="B81" s="1" t="str">
        <f t="shared" si="4"/>
        <v>GER-MDM-20140901</v>
      </c>
      <c r="C81" t="s">
        <v>616</v>
      </c>
      <c r="D81" t="s">
        <v>630</v>
      </c>
      <c r="E81" s="1" t="s">
        <v>25</v>
      </c>
      <c r="F81">
        <v>747</v>
      </c>
      <c r="G81" s="22">
        <v>0.01</v>
      </c>
      <c r="H81" s="2">
        <f t="shared" si="5"/>
        <v>41883</v>
      </c>
      <c r="I81">
        <v>1</v>
      </c>
      <c r="J81">
        <v>9</v>
      </c>
      <c r="K81">
        <v>2014</v>
      </c>
      <c r="L81" s="23">
        <f>VLOOKUP(E81,Product!$A$1:$C$7,3,0)*'Order Raw'!F81</f>
        <v>14940</v>
      </c>
      <c r="M81" s="23">
        <f t="shared" si="3"/>
        <v>14939.99</v>
      </c>
      <c r="N81" s="24">
        <f>M81-(VLOOKUP(E81,Product!$A$1:$C$7,2,0)*F81)</f>
        <v>7469.99</v>
      </c>
      <c r="O81" s="24"/>
    </row>
    <row r="82" spans="1:15" x14ac:dyDescent="0.25">
      <c r="A82" s="1" t="s">
        <v>65</v>
      </c>
      <c r="B82" s="1" t="str">
        <f t="shared" si="4"/>
        <v>GER-CPR-20131001</v>
      </c>
      <c r="C82" t="s">
        <v>616</v>
      </c>
      <c r="D82" t="s">
        <v>632</v>
      </c>
      <c r="E82" s="1" t="s">
        <v>25</v>
      </c>
      <c r="F82">
        <v>766</v>
      </c>
      <c r="G82" s="22">
        <v>0.01</v>
      </c>
      <c r="H82" s="2">
        <f t="shared" si="5"/>
        <v>41548</v>
      </c>
      <c r="I82">
        <v>1</v>
      </c>
      <c r="J82">
        <v>10</v>
      </c>
      <c r="K82">
        <v>2013</v>
      </c>
      <c r="L82" s="23">
        <f>VLOOKUP(E82,Product!$A$1:$C$7,3,0)*'Order Raw'!F82</f>
        <v>15320</v>
      </c>
      <c r="M82" s="23">
        <f t="shared" si="3"/>
        <v>15319.99</v>
      </c>
      <c r="N82" s="24">
        <f>M82-(VLOOKUP(E82,Product!$A$1:$C$7,2,0)*F82)</f>
        <v>7659.99</v>
      </c>
      <c r="O82" s="24"/>
    </row>
    <row r="83" spans="1:15" x14ac:dyDescent="0.25">
      <c r="A83" s="1" t="s">
        <v>81</v>
      </c>
      <c r="B83" s="1" t="str">
        <f t="shared" si="4"/>
        <v>USA-SMB-20141101</v>
      </c>
      <c r="C83" t="s">
        <v>622</v>
      </c>
      <c r="D83" t="s">
        <v>636</v>
      </c>
      <c r="E83" s="1" t="s">
        <v>25</v>
      </c>
      <c r="F83">
        <v>2905</v>
      </c>
      <c r="G83" s="22">
        <v>0.01</v>
      </c>
      <c r="H83" s="2">
        <f t="shared" si="5"/>
        <v>41944</v>
      </c>
      <c r="I83">
        <v>1</v>
      </c>
      <c r="J83">
        <v>11</v>
      </c>
      <c r="K83">
        <v>2014</v>
      </c>
      <c r="L83" s="23">
        <f>VLOOKUP(E83,Product!$A$1:$C$7,3,0)*'Order Raw'!F83</f>
        <v>58100</v>
      </c>
      <c r="M83" s="23">
        <f t="shared" si="3"/>
        <v>58099.99</v>
      </c>
      <c r="N83" s="24">
        <f>M83-(VLOOKUP(E83,Product!$A$1:$C$7,2,0)*F83)</f>
        <v>29049.989999999998</v>
      </c>
      <c r="O83" s="24"/>
    </row>
    <row r="84" spans="1:15" x14ac:dyDescent="0.25">
      <c r="A84" s="1" t="s">
        <v>68</v>
      </c>
      <c r="B84" s="1" t="str">
        <f t="shared" si="4"/>
        <v>FRA-GOV-20141201</v>
      </c>
      <c r="C84" t="s">
        <v>618</v>
      </c>
      <c r="D84" t="s">
        <v>628</v>
      </c>
      <c r="E84" s="1" t="s">
        <v>25</v>
      </c>
      <c r="F84">
        <v>2155</v>
      </c>
      <c r="G84" s="22">
        <v>0.01</v>
      </c>
      <c r="H84" s="2">
        <f t="shared" si="5"/>
        <v>41974</v>
      </c>
      <c r="I84">
        <v>1</v>
      </c>
      <c r="J84">
        <v>12</v>
      </c>
      <c r="K84">
        <v>2014</v>
      </c>
      <c r="L84" s="23">
        <f>VLOOKUP(E84,Product!$A$1:$C$7,3,0)*'Order Raw'!F84</f>
        <v>43100</v>
      </c>
      <c r="M84" s="23">
        <f t="shared" si="3"/>
        <v>43099.99</v>
      </c>
      <c r="N84" s="24">
        <f>M84-(VLOOKUP(E84,Product!$A$1:$C$7,2,0)*F84)</f>
        <v>21549.989999999998</v>
      </c>
      <c r="O84" s="24"/>
    </row>
    <row r="85" spans="1:15" x14ac:dyDescent="0.25">
      <c r="A85" s="1" t="s">
        <v>82</v>
      </c>
      <c r="B85" s="1" t="str">
        <f t="shared" si="4"/>
        <v>FRA-GOV-20140401</v>
      </c>
      <c r="C85" t="s">
        <v>618</v>
      </c>
      <c r="D85" t="s">
        <v>628</v>
      </c>
      <c r="E85" s="1" t="s">
        <v>39</v>
      </c>
      <c r="F85">
        <v>3864</v>
      </c>
      <c r="G85" s="22">
        <v>0.01</v>
      </c>
      <c r="H85" s="2">
        <f t="shared" si="5"/>
        <v>41730</v>
      </c>
      <c r="I85">
        <v>1</v>
      </c>
      <c r="J85">
        <v>4</v>
      </c>
      <c r="K85">
        <v>2014</v>
      </c>
      <c r="L85" s="23">
        <f>VLOOKUP(E85,Product!$A$1:$C$7,3,0)*'Order Raw'!F85</f>
        <v>695520</v>
      </c>
      <c r="M85" s="23">
        <f t="shared" si="3"/>
        <v>695519.99</v>
      </c>
      <c r="N85" s="24">
        <f>M85-(VLOOKUP(E85,Product!$A$1:$C$7,2,0)*F85)</f>
        <v>231839.99</v>
      </c>
      <c r="O85" s="24"/>
    </row>
    <row r="86" spans="1:15" x14ac:dyDescent="0.25">
      <c r="A86" s="1" t="s">
        <v>83</v>
      </c>
      <c r="B86" s="1" t="str">
        <f t="shared" si="4"/>
        <v>MXC-GOV-20140501</v>
      </c>
      <c r="C86" t="s">
        <v>620</v>
      </c>
      <c r="D86" t="s">
        <v>628</v>
      </c>
      <c r="E86" s="1" t="s">
        <v>39</v>
      </c>
      <c r="F86">
        <v>362</v>
      </c>
      <c r="G86" s="22">
        <v>0.01</v>
      </c>
      <c r="H86" s="2">
        <f t="shared" si="5"/>
        <v>41760</v>
      </c>
      <c r="I86">
        <v>1</v>
      </c>
      <c r="J86">
        <v>5</v>
      </c>
      <c r="K86">
        <v>2014</v>
      </c>
      <c r="L86" s="23">
        <f>VLOOKUP(E86,Product!$A$1:$C$7,3,0)*'Order Raw'!F86</f>
        <v>65160</v>
      </c>
      <c r="M86" s="23">
        <f t="shared" si="3"/>
        <v>65159.99</v>
      </c>
      <c r="N86" s="24">
        <f>M86-(VLOOKUP(E86,Product!$A$1:$C$7,2,0)*F86)</f>
        <v>21719.989999999998</v>
      </c>
      <c r="O86" s="24"/>
    </row>
    <row r="87" spans="1:15" x14ac:dyDescent="0.25">
      <c r="A87" s="1" t="s">
        <v>84</v>
      </c>
      <c r="B87" s="1" t="str">
        <f t="shared" si="4"/>
        <v>CND-ENT-20140801</v>
      </c>
      <c r="C87" t="s">
        <v>614</v>
      </c>
      <c r="D87" t="s">
        <v>634</v>
      </c>
      <c r="E87" s="1" t="s">
        <v>39</v>
      </c>
      <c r="F87">
        <v>923</v>
      </c>
      <c r="G87" s="22">
        <v>0.01</v>
      </c>
      <c r="H87" s="2">
        <f t="shared" si="5"/>
        <v>41852</v>
      </c>
      <c r="I87">
        <v>1</v>
      </c>
      <c r="J87">
        <v>8</v>
      </c>
      <c r="K87">
        <v>2014</v>
      </c>
      <c r="L87" s="23">
        <f>VLOOKUP(E87,Product!$A$1:$C$7,3,0)*'Order Raw'!F87</f>
        <v>166140</v>
      </c>
      <c r="M87" s="23">
        <f t="shared" si="3"/>
        <v>166139.99</v>
      </c>
      <c r="N87" s="24">
        <f>M87-(VLOOKUP(E87,Product!$A$1:$C$7,2,0)*F87)</f>
        <v>55379.989999999991</v>
      </c>
      <c r="O87" s="24"/>
    </row>
    <row r="88" spans="1:15" x14ac:dyDescent="0.25">
      <c r="A88" s="1" t="s">
        <v>74</v>
      </c>
      <c r="B88" s="1" t="str">
        <f t="shared" si="4"/>
        <v>USA-ENT-20131001</v>
      </c>
      <c r="C88" t="s">
        <v>622</v>
      </c>
      <c r="D88" t="s">
        <v>634</v>
      </c>
      <c r="E88" s="1" t="s">
        <v>39</v>
      </c>
      <c r="F88">
        <v>663</v>
      </c>
      <c r="G88" s="22">
        <v>0.01</v>
      </c>
      <c r="H88" s="2">
        <f t="shared" si="5"/>
        <v>41548</v>
      </c>
      <c r="I88">
        <v>1</v>
      </c>
      <c r="J88">
        <v>10</v>
      </c>
      <c r="K88">
        <v>2013</v>
      </c>
      <c r="L88" s="23">
        <f>VLOOKUP(E88,Product!$A$1:$C$7,3,0)*'Order Raw'!F88</f>
        <v>119340</v>
      </c>
      <c r="M88" s="23">
        <f t="shared" si="3"/>
        <v>119339.99</v>
      </c>
      <c r="N88" s="24">
        <f>M88-(VLOOKUP(E88,Product!$A$1:$C$7,2,0)*F88)</f>
        <v>39779.990000000005</v>
      </c>
      <c r="O88" s="24"/>
    </row>
    <row r="89" spans="1:15" x14ac:dyDescent="0.25">
      <c r="A89" s="1" t="s">
        <v>85</v>
      </c>
      <c r="B89" s="1" t="str">
        <f t="shared" si="4"/>
        <v>CND-GOV-20131101</v>
      </c>
      <c r="C89" t="s">
        <v>614</v>
      </c>
      <c r="D89" t="s">
        <v>628</v>
      </c>
      <c r="E89" s="1" t="s">
        <v>39</v>
      </c>
      <c r="F89">
        <v>2092</v>
      </c>
      <c r="G89" s="22">
        <v>0.01</v>
      </c>
      <c r="H89" s="2">
        <f t="shared" si="5"/>
        <v>41579</v>
      </c>
      <c r="I89">
        <v>1</v>
      </c>
      <c r="J89">
        <v>11</v>
      </c>
      <c r="K89">
        <v>2013</v>
      </c>
      <c r="L89" s="23">
        <f>VLOOKUP(E89,Product!$A$1:$C$7,3,0)*'Order Raw'!F89</f>
        <v>376560</v>
      </c>
      <c r="M89" s="23">
        <f t="shared" si="3"/>
        <v>376559.99</v>
      </c>
      <c r="N89" s="24">
        <f>M89-(VLOOKUP(E89,Product!$A$1:$C$7,2,0)*F89)</f>
        <v>125519.98999999999</v>
      </c>
      <c r="O89" s="24"/>
    </row>
    <row r="90" spans="1:15" x14ac:dyDescent="0.25">
      <c r="A90" s="1" t="s">
        <v>86</v>
      </c>
      <c r="B90" s="1" t="str">
        <f t="shared" si="4"/>
        <v>GER-GOV-20140301</v>
      </c>
      <c r="C90" t="s">
        <v>616</v>
      </c>
      <c r="D90" t="s">
        <v>628</v>
      </c>
      <c r="E90" s="1" t="s">
        <v>44</v>
      </c>
      <c r="F90">
        <v>263</v>
      </c>
      <c r="G90" s="22">
        <v>0.01</v>
      </c>
      <c r="H90" s="2">
        <f t="shared" si="5"/>
        <v>41699</v>
      </c>
      <c r="I90">
        <v>1</v>
      </c>
      <c r="J90">
        <v>3</v>
      </c>
      <c r="K90">
        <v>2014</v>
      </c>
      <c r="L90" s="23">
        <f>VLOOKUP(E90,Product!$A$1:$C$7,3,0)*'Order Raw'!F90</f>
        <v>78900</v>
      </c>
      <c r="M90" s="23">
        <f t="shared" si="3"/>
        <v>78899.990000000005</v>
      </c>
      <c r="N90" s="24">
        <f>M90-(VLOOKUP(E90,Product!$A$1:$C$7,2,0)*F90)</f>
        <v>13149.990000000005</v>
      </c>
      <c r="O90" s="24"/>
    </row>
    <row r="91" spans="1:15" x14ac:dyDescent="0.25">
      <c r="A91" s="1" t="s">
        <v>87</v>
      </c>
      <c r="B91" s="1" t="str">
        <f t="shared" si="4"/>
        <v>CND-GOV-20140401</v>
      </c>
      <c r="C91" t="s">
        <v>614</v>
      </c>
      <c r="D91" t="s">
        <v>628</v>
      </c>
      <c r="E91" s="1" t="s">
        <v>44</v>
      </c>
      <c r="F91">
        <v>943</v>
      </c>
      <c r="G91" s="22">
        <v>1.0005302226935313E-2</v>
      </c>
      <c r="H91" s="2">
        <f t="shared" si="5"/>
        <v>41730</v>
      </c>
      <c r="I91">
        <v>1</v>
      </c>
      <c r="J91">
        <v>4</v>
      </c>
      <c r="K91">
        <v>2014</v>
      </c>
      <c r="L91" s="23">
        <f>VLOOKUP(E91,Product!$A$1:$C$7,3,0)*'Order Raw'!F91</f>
        <v>282900</v>
      </c>
      <c r="M91" s="23">
        <f t="shared" si="3"/>
        <v>282899.9899946978</v>
      </c>
      <c r="N91" s="24">
        <f>M91-(VLOOKUP(E91,Product!$A$1:$C$7,2,0)*F91)</f>
        <v>47149.989994697797</v>
      </c>
      <c r="O91" s="24"/>
    </row>
    <row r="92" spans="1:15" x14ac:dyDescent="0.25">
      <c r="A92" s="1" t="s">
        <v>77</v>
      </c>
      <c r="B92" s="1" t="str">
        <f t="shared" si="4"/>
        <v>USA-ENT-20140601</v>
      </c>
      <c r="C92" t="s">
        <v>622</v>
      </c>
      <c r="D92" t="s">
        <v>634</v>
      </c>
      <c r="E92" s="1" t="s">
        <v>44</v>
      </c>
      <c r="F92">
        <v>727</v>
      </c>
      <c r="G92" s="22">
        <v>0.01</v>
      </c>
      <c r="H92" s="2">
        <f t="shared" si="5"/>
        <v>41791</v>
      </c>
      <c r="I92">
        <v>1</v>
      </c>
      <c r="J92">
        <v>6</v>
      </c>
      <c r="K92">
        <v>2014</v>
      </c>
      <c r="L92" s="23">
        <f>VLOOKUP(E92,Product!$A$1:$C$7,3,0)*'Order Raw'!F92</f>
        <v>218100</v>
      </c>
      <c r="M92" s="23">
        <f t="shared" si="3"/>
        <v>218099.99</v>
      </c>
      <c r="N92" s="24">
        <f>M92-(VLOOKUP(E92,Product!$A$1:$C$7,2,0)*F92)</f>
        <v>36349.989999999991</v>
      </c>
      <c r="O92" s="24"/>
    </row>
    <row r="93" spans="1:15" x14ac:dyDescent="0.25">
      <c r="A93" s="1" t="s">
        <v>78</v>
      </c>
      <c r="B93" s="1" t="str">
        <f t="shared" si="4"/>
        <v>FRA-ENT-20140601</v>
      </c>
      <c r="C93" t="s">
        <v>618</v>
      </c>
      <c r="D93" t="s">
        <v>634</v>
      </c>
      <c r="E93" s="1" t="s">
        <v>44</v>
      </c>
      <c r="F93">
        <v>787</v>
      </c>
      <c r="G93" s="22">
        <v>0.01</v>
      </c>
      <c r="H93" s="2">
        <f t="shared" si="5"/>
        <v>41791</v>
      </c>
      <c r="I93">
        <v>1</v>
      </c>
      <c r="J93">
        <v>6</v>
      </c>
      <c r="K93">
        <v>2014</v>
      </c>
      <c r="L93" s="23">
        <f>VLOOKUP(E93,Product!$A$1:$C$7,3,0)*'Order Raw'!F93</f>
        <v>236100</v>
      </c>
      <c r="M93" s="23">
        <f t="shared" si="3"/>
        <v>236099.99</v>
      </c>
      <c r="N93" s="24">
        <f>M93-(VLOOKUP(E93,Product!$A$1:$C$7,2,0)*F93)</f>
        <v>39349.989999999991</v>
      </c>
      <c r="O93" s="24"/>
    </row>
    <row r="94" spans="1:15" x14ac:dyDescent="0.25">
      <c r="A94" s="1" t="s">
        <v>88</v>
      </c>
      <c r="B94" s="1" t="str">
        <f t="shared" si="4"/>
        <v>GER-SMB-20140901</v>
      </c>
      <c r="C94" t="s">
        <v>616</v>
      </c>
      <c r="D94" t="s">
        <v>636</v>
      </c>
      <c r="E94" s="1" t="s">
        <v>44</v>
      </c>
      <c r="F94">
        <v>986</v>
      </c>
      <c r="G94" s="22">
        <v>0.01</v>
      </c>
      <c r="H94" s="2">
        <f t="shared" si="5"/>
        <v>41883</v>
      </c>
      <c r="I94">
        <v>1</v>
      </c>
      <c r="J94">
        <v>9</v>
      </c>
      <c r="K94">
        <v>2014</v>
      </c>
      <c r="L94" s="23">
        <f>VLOOKUP(E94,Product!$A$1:$C$7,3,0)*'Order Raw'!F94</f>
        <v>295800</v>
      </c>
      <c r="M94" s="23">
        <f t="shared" si="3"/>
        <v>295799.99</v>
      </c>
      <c r="N94" s="24">
        <f>M94-(VLOOKUP(E94,Product!$A$1:$C$7,2,0)*F94)</f>
        <v>49299.989999999991</v>
      </c>
      <c r="O94" s="24"/>
    </row>
    <row r="95" spans="1:15" x14ac:dyDescent="0.25">
      <c r="A95" s="1" t="s">
        <v>66</v>
      </c>
      <c r="B95" s="1" t="str">
        <f t="shared" si="4"/>
        <v>MXC-SMB-20131001</v>
      </c>
      <c r="C95" t="s">
        <v>620</v>
      </c>
      <c r="D95" t="s">
        <v>636</v>
      </c>
      <c r="E95" s="1" t="s">
        <v>44</v>
      </c>
      <c r="F95">
        <v>494</v>
      </c>
      <c r="G95" s="22">
        <v>0.01</v>
      </c>
      <c r="H95" s="2">
        <f t="shared" si="5"/>
        <v>41548</v>
      </c>
      <c r="I95">
        <v>1</v>
      </c>
      <c r="J95">
        <v>10</v>
      </c>
      <c r="K95">
        <v>2013</v>
      </c>
      <c r="L95" s="23">
        <f>VLOOKUP(E95,Product!$A$1:$C$7,3,0)*'Order Raw'!F95</f>
        <v>148200</v>
      </c>
      <c r="M95" s="23">
        <f t="shared" si="3"/>
        <v>148199.99</v>
      </c>
      <c r="N95" s="24">
        <f>M95-(VLOOKUP(E95,Product!$A$1:$C$7,2,0)*F95)</f>
        <v>24699.989999999991</v>
      </c>
      <c r="O95" s="24"/>
    </row>
    <row r="96" spans="1:15" x14ac:dyDescent="0.25">
      <c r="A96" s="1" t="s">
        <v>67</v>
      </c>
      <c r="B96" s="1" t="str">
        <f t="shared" si="4"/>
        <v>MXC-GOV-20141001</v>
      </c>
      <c r="C96" t="s">
        <v>620</v>
      </c>
      <c r="D96" t="s">
        <v>628</v>
      </c>
      <c r="E96" s="1" t="s">
        <v>44</v>
      </c>
      <c r="F96">
        <v>1397</v>
      </c>
      <c r="G96" s="22">
        <v>0.01</v>
      </c>
      <c r="H96" s="2">
        <f t="shared" si="5"/>
        <v>41913</v>
      </c>
      <c r="I96">
        <v>1</v>
      </c>
      <c r="J96">
        <v>10</v>
      </c>
      <c r="K96">
        <v>2014</v>
      </c>
      <c r="L96" s="23">
        <f>VLOOKUP(E96,Product!$A$1:$C$7,3,0)*'Order Raw'!F96</f>
        <v>419100</v>
      </c>
      <c r="M96" s="23">
        <f t="shared" si="3"/>
        <v>419099.99</v>
      </c>
      <c r="N96" s="24">
        <f>M96-(VLOOKUP(E96,Product!$A$1:$C$7,2,0)*F96)</f>
        <v>69849.989999999991</v>
      </c>
      <c r="O96" s="24"/>
    </row>
    <row r="97" spans="1:15" x14ac:dyDescent="0.25">
      <c r="A97" s="1" t="s">
        <v>89</v>
      </c>
      <c r="B97" s="1" t="str">
        <f t="shared" si="4"/>
        <v>FRA-ENT-20141101</v>
      </c>
      <c r="C97" t="s">
        <v>618</v>
      </c>
      <c r="D97" t="s">
        <v>634</v>
      </c>
      <c r="E97" s="1" t="s">
        <v>44</v>
      </c>
      <c r="F97">
        <v>1744</v>
      </c>
      <c r="G97" s="22">
        <v>0.01</v>
      </c>
      <c r="H97" s="2">
        <f t="shared" si="5"/>
        <v>41944</v>
      </c>
      <c r="I97">
        <v>1</v>
      </c>
      <c r="J97">
        <v>11</v>
      </c>
      <c r="K97">
        <v>2014</v>
      </c>
      <c r="L97" s="23">
        <f>VLOOKUP(E97,Product!$A$1:$C$7,3,0)*'Order Raw'!F97</f>
        <v>523200</v>
      </c>
      <c r="M97" s="23">
        <f t="shared" si="3"/>
        <v>523199.99</v>
      </c>
      <c r="N97" s="24">
        <f>M97-(VLOOKUP(E97,Product!$A$1:$C$7,2,0)*F97)</f>
        <v>87199.989999999991</v>
      </c>
      <c r="O97" s="24"/>
    </row>
    <row r="98" spans="1:15" x14ac:dyDescent="0.25">
      <c r="A98" s="1" t="s">
        <v>90</v>
      </c>
      <c r="B98" s="1" t="str">
        <f t="shared" si="4"/>
        <v>USA-CPR-20130901</v>
      </c>
      <c r="C98" t="s">
        <v>622</v>
      </c>
      <c r="D98" t="s">
        <v>632</v>
      </c>
      <c r="E98" s="1" t="s">
        <v>49</v>
      </c>
      <c r="F98">
        <v>1989</v>
      </c>
      <c r="G98" s="22">
        <v>0.01</v>
      </c>
      <c r="H98" s="2">
        <f t="shared" si="5"/>
        <v>41518</v>
      </c>
      <c r="I98">
        <v>1</v>
      </c>
      <c r="J98">
        <v>9</v>
      </c>
      <c r="K98">
        <v>2013</v>
      </c>
      <c r="L98" s="23">
        <f>VLOOKUP(E98,Product!$A$1:$C$7,3,0)*'Order Raw'!F98</f>
        <v>696150</v>
      </c>
      <c r="M98" s="23">
        <f t="shared" si="3"/>
        <v>696149.99</v>
      </c>
      <c r="N98" s="24">
        <f>M98-(VLOOKUP(E98,Product!$A$1:$C$7,2,0)*F98)</f>
        <v>298349.99</v>
      </c>
      <c r="O98" s="24"/>
    </row>
    <row r="99" spans="1:15" x14ac:dyDescent="0.25">
      <c r="A99" s="1" t="s">
        <v>91</v>
      </c>
      <c r="B99" s="1" t="str">
        <f t="shared" si="4"/>
        <v>FRA-MDM-20131101</v>
      </c>
      <c r="C99" t="s">
        <v>618</v>
      </c>
      <c r="D99" t="s">
        <v>630</v>
      </c>
      <c r="E99" s="1" t="s">
        <v>49</v>
      </c>
      <c r="F99">
        <v>321</v>
      </c>
      <c r="G99" s="22">
        <v>0.01</v>
      </c>
      <c r="H99" s="2">
        <f t="shared" si="5"/>
        <v>41579</v>
      </c>
      <c r="I99">
        <v>1</v>
      </c>
      <c r="J99">
        <v>11</v>
      </c>
      <c r="K99">
        <v>2013</v>
      </c>
      <c r="L99" s="23">
        <f>VLOOKUP(E99,Product!$A$1:$C$7,3,0)*'Order Raw'!F99</f>
        <v>112350</v>
      </c>
      <c r="M99" s="23">
        <f t="shared" si="3"/>
        <v>112349.99</v>
      </c>
      <c r="N99" s="24">
        <f>M99-(VLOOKUP(E99,Product!$A$1:$C$7,2,0)*F99)</f>
        <v>48149.990000000005</v>
      </c>
      <c r="O99" s="24"/>
    </row>
    <row r="100" spans="1:15" x14ac:dyDescent="0.25">
      <c r="A100" s="1" t="s">
        <v>92</v>
      </c>
      <c r="B100" s="1" t="str">
        <f t="shared" si="4"/>
        <v>CND-ENT-20140401</v>
      </c>
      <c r="C100" t="s">
        <v>614</v>
      </c>
      <c r="D100" t="s">
        <v>634</v>
      </c>
      <c r="E100" s="1" t="s">
        <v>8</v>
      </c>
      <c r="F100">
        <v>742</v>
      </c>
      <c r="G100" s="22">
        <v>2.0013477088948788E-2</v>
      </c>
      <c r="H100" s="2">
        <f t="shared" si="5"/>
        <v>41730</v>
      </c>
      <c r="I100">
        <v>1</v>
      </c>
      <c r="J100">
        <v>4</v>
      </c>
      <c r="K100">
        <v>2014</v>
      </c>
      <c r="L100" s="23">
        <f>VLOOKUP(E100,Product!$A$1:$C$7,3,0)*'Order Raw'!F100</f>
        <v>14840</v>
      </c>
      <c r="M100" s="23">
        <f t="shared" si="3"/>
        <v>14839.979986522911</v>
      </c>
      <c r="N100" s="24">
        <f>M100-(VLOOKUP(E100,Product!$A$1:$C$7,2,0)*F100)</f>
        <v>12613.979986522911</v>
      </c>
      <c r="O100" s="24"/>
    </row>
    <row r="101" spans="1:15" x14ac:dyDescent="0.25">
      <c r="A101" s="1" t="s">
        <v>93</v>
      </c>
      <c r="B101" s="1" t="str">
        <f t="shared" si="4"/>
        <v>CND-CPR-20141001</v>
      </c>
      <c r="C101" t="s">
        <v>614</v>
      </c>
      <c r="D101" t="s">
        <v>632</v>
      </c>
      <c r="E101" s="1" t="s">
        <v>8</v>
      </c>
      <c r="F101">
        <v>1295</v>
      </c>
      <c r="G101" s="22">
        <v>0.02</v>
      </c>
      <c r="H101" s="2">
        <f t="shared" si="5"/>
        <v>41913</v>
      </c>
      <c r="I101">
        <v>1</v>
      </c>
      <c r="J101">
        <v>10</v>
      </c>
      <c r="K101">
        <v>2014</v>
      </c>
      <c r="L101" s="23">
        <f>VLOOKUP(E101,Product!$A$1:$C$7,3,0)*'Order Raw'!F101</f>
        <v>25900</v>
      </c>
      <c r="M101" s="23">
        <f t="shared" si="3"/>
        <v>25899.98</v>
      </c>
      <c r="N101" s="24">
        <f>M101-(VLOOKUP(E101,Product!$A$1:$C$7,2,0)*F101)</f>
        <v>22014.98</v>
      </c>
      <c r="O101" s="24"/>
    </row>
    <row r="102" spans="1:15" x14ac:dyDescent="0.25">
      <c r="A102" s="1" t="s">
        <v>94</v>
      </c>
      <c r="B102" s="1" t="str">
        <f t="shared" si="4"/>
        <v>GER-SMB-20131001</v>
      </c>
      <c r="C102" t="s">
        <v>616</v>
      </c>
      <c r="D102" t="s">
        <v>636</v>
      </c>
      <c r="E102" s="1" t="s">
        <v>8</v>
      </c>
      <c r="F102">
        <v>214</v>
      </c>
      <c r="G102" s="22">
        <v>0.02</v>
      </c>
      <c r="H102" s="2">
        <f t="shared" si="5"/>
        <v>41548</v>
      </c>
      <c r="I102">
        <v>1</v>
      </c>
      <c r="J102">
        <v>10</v>
      </c>
      <c r="K102">
        <v>2013</v>
      </c>
      <c r="L102" s="23">
        <f>VLOOKUP(E102,Product!$A$1:$C$7,3,0)*'Order Raw'!F102</f>
        <v>4280</v>
      </c>
      <c r="M102" s="23">
        <f t="shared" si="3"/>
        <v>4279.9799999999996</v>
      </c>
      <c r="N102" s="24">
        <f>M102-(VLOOKUP(E102,Product!$A$1:$C$7,2,0)*F102)</f>
        <v>3637.9799999999996</v>
      </c>
      <c r="O102" s="24"/>
    </row>
    <row r="103" spans="1:15" x14ac:dyDescent="0.25">
      <c r="A103" s="1" t="s">
        <v>95</v>
      </c>
      <c r="B103" s="1" t="str">
        <f t="shared" si="4"/>
        <v>FRA-GOV-20131101</v>
      </c>
      <c r="C103" t="s">
        <v>618</v>
      </c>
      <c r="D103" t="s">
        <v>628</v>
      </c>
      <c r="E103" s="1" t="s">
        <v>8</v>
      </c>
      <c r="F103">
        <v>2145</v>
      </c>
      <c r="G103" s="22">
        <v>0.02</v>
      </c>
      <c r="H103" s="2">
        <f t="shared" si="5"/>
        <v>41579</v>
      </c>
      <c r="I103">
        <v>1</v>
      </c>
      <c r="J103">
        <v>11</v>
      </c>
      <c r="K103">
        <v>2013</v>
      </c>
      <c r="L103" s="23">
        <f>VLOOKUP(E103,Product!$A$1:$C$7,3,0)*'Order Raw'!F103</f>
        <v>42900</v>
      </c>
      <c r="M103" s="23">
        <f t="shared" si="3"/>
        <v>42899.98</v>
      </c>
      <c r="N103" s="24">
        <f>M103-(VLOOKUP(E103,Product!$A$1:$C$7,2,0)*F103)</f>
        <v>36464.980000000003</v>
      </c>
      <c r="O103" s="24"/>
    </row>
    <row r="104" spans="1:15" x14ac:dyDescent="0.25">
      <c r="A104" s="1" t="s">
        <v>96</v>
      </c>
      <c r="B104" s="1" t="str">
        <f t="shared" si="4"/>
        <v>CND-GOV-20141201</v>
      </c>
      <c r="C104" t="s">
        <v>614</v>
      </c>
      <c r="D104" t="s">
        <v>628</v>
      </c>
      <c r="E104" s="1" t="s">
        <v>8</v>
      </c>
      <c r="F104">
        <v>2852</v>
      </c>
      <c r="G104" s="22">
        <v>0.02</v>
      </c>
      <c r="H104" s="2">
        <f t="shared" si="5"/>
        <v>41974</v>
      </c>
      <c r="I104">
        <v>1</v>
      </c>
      <c r="J104">
        <v>12</v>
      </c>
      <c r="K104">
        <v>2014</v>
      </c>
      <c r="L104" s="23">
        <f>VLOOKUP(E104,Product!$A$1:$C$7,3,0)*'Order Raw'!F104</f>
        <v>57040</v>
      </c>
      <c r="M104" s="23">
        <f t="shared" si="3"/>
        <v>57039.98</v>
      </c>
      <c r="N104" s="24">
        <f>M104-(VLOOKUP(E104,Product!$A$1:$C$7,2,0)*F104)</f>
        <v>48483.98</v>
      </c>
      <c r="O104" s="24"/>
    </row>
    <row r="105" spans="1:15" x14ac:dyDescent="0.25">
      <c r="A105" s="1" t="s">
        <v>97</v>
      </c>
      <c r="B105" s="1" t="str">
        <f t="shared" si="4"/>
        <v>USA-CPR-20140601</v>
      </c>
      <c r="C105" t="s">
        <v>622</v>
      </c>
      <c r="D105" t="s">
        <v>632</v>
      </c>
      <c r="E105" s="1" t="s">
        <v>15</v>
      </c>
      <c r="F105">
        <v>1142</v>
      </c>
      <c r="G105" s="22">
        <v>0.02</v>
      </c>
      <c r="H105" s="2">
        <f t="shared" si="5"/>
        <v>41791</v>
      </c>
      <c r="I105">
        <v>1</v>
      </c>
      <c r="J105">
        <v>6</v>
      </c>
      <c r="K105">
        <v>2014</v>
      </c>
      <c r="L105" s="23">
        <f>VLOOKUP(E105,Product!$A$1:$C$7,3,0)*'Order Raw'!F105</f>
        <v>17130</v>
      </c>
      <c r="M105" s="23">
        <f t="shared" si="3"/>
        <v>17129.98</v>
      </c>
      <c r="N105" s="24">
        <f>M105-(VLOOKUP(E105,Product!$A$1:$C$7,2,0)*F105)</f>
        <v>11419.98</v>
      </c>
      <c r="O105" s="24"/>
    </row>
    <row r="106" spans="1:15" x14ac:dyDescent="0.25">
      <c r="A106" s="1" t="s">
        <v>98</v>
      </c>
      <c r="B106" s="1" t="str">
        <f t="shared" si="4"/>
        <v>USA-GOV-20141001</v>
      </c>
      <c r="C106" t="s">
        <v>622</v>
      </c>
      <c r="D106" t="s">
        <v>628</v>
      </c>
      <c r="E106" s="1" t="s">
        <v>15</v>
      </c>
      <c r="F106">
        <v>1566</v>
      </c>
      <c r="G106" s="22">
        <v>0.02</v>
      </c>
      <c r="H106" s="2">
        <f t="shared" si="5"/>
        <v>41913</v>
      </c>
      <c r="I106">
        <v>1</v>
      </c>
      <c r="J106">
        <v>10</v>
      </c>
      <c r="K106">
        <v>2014</v>
      </c>
      <c r="L106" s="23">
        <f>VLOOKUP(E106,Product!$A$1:$C$7,3,0)*'Order Raw'!F106</f>
        <v>23490</v>
      </c>
      <c r="M106" s="23">
        <f t="shared" si="3"/>
        <v>23489.98</v>
      </c>
      <c r="N106" s="24">
        <f>M106-(VLOOKUP(E106,Product!$A$1:$C$7,2,0)*F106)</f>
        <v>15659.98</v>
      </c>
      <c r="O106" s="24"/>
    </row>
    <row r="107" spans="1:15" x14ac:dyDescent="0.25">
      <c r="A107" s="1" t="s">
        <v>99</v>
      </c>
      <c r="B107" s="1" t="str">
        <f t="shared" si="4"/>
        <v>MXC-CPR-20141101</v>
      </c>
      <c r="C107" t="s">
        <v>620</v>
      </c>
      <c r="D107" t="s">
        <v>632</v>
      </c>
      <c r="E107" s="1" t="s">
        <v>15</v>
      </c>
      <c r="F107">
        <v>690</v>
      </c>
      <c r="G107" s="22">
        <v>0.02</v>
      </c>
      <c r="H107" s="2">
        <f t="shared" si="5"/>
        <v>41944</v>
      </c>
      <c r="I107">
        <v>1</v>
      </c>
      <c r="J107">
        <v>11</v>
      </c>
      <c r="K107">
        <v>2014</v>
      </c>
      <c r="L107" s="23">
        <f>VLOOKUP(E107,Product!$A$1:$C$7,3,0)*'Order Raw'!F107</f>
        <v>10350</v>
      </c>
      <c r="M107" s="23">
        <f t="shared" si="3"/>
        <v>10349.98</v>
      </c>
      <c r="N107" s="24">
        <f>M107-(VLOOKUP(E107,Product!$A$1:$C$7,2,0)*F107)</f>
        <v>6899.98</v>
      </c>
      <c r="O107" s="24"/>
    </row>
    <row r="108" spans="1:15" x14ac:dyDescent="0.25">
      <c r="A108" s="1" t="s">
        <v>100</v>
      </c>
      <c r="B108" s="1" t="str">
        <f t="shared" si="4"/>
        <v>MXC-ENT-20131101</v>
      </c>
      <c r="C108" t="s">
        <v>620</v>
      </c>
      <c r="D108" t="s">
        <v>634</v>
      </c>
      <c r="E108" s="1" t="s">
        <v>15</v>
      </c>
      <c r="F108">
        <v>1660</v>
      </c>
      <c r="G108" s="22">
        <v>0.02</v>
      </c>
      <c r="H108" s="2">
        <f t="shared" si="5"/>
        <v>41579</v>
      </c>
      <c r="I108">
        <v>1</v>
      </c>
      <c r="J108">
        <v>11</v>
      </c>
      <c r="K108">
        <v>2013</v>
      </c>
      <c r="L108" s="23">
        <f>VLOOKUP(E108,Product!$A$1:$C$7,3,0)*'Order Raw'!F108</f>
        <v>24900</v>
      </c>
      <c r="M108" s="23">
        <f t="shared" si="3"/>
        <v>24899.98</v>
      </c>
      <c r="N108" s="24">
        <f>M108-(VLOOKUP(E108,Product!$A$1:$C$7,2,0)*F108)</f>
        <v>16599.98</v>
      </c>
      <c r="O108" s="24"/>
    </row>
    <row r="109" spans="1:15" x14ac:dyDescent="0.25">
      <c r="A109" s="1" t="s">
        <v>101</v>
      </c>
      <c r="B109" s="1" t="str">
        <f t="shared" si="4"/>
        <v>CND-MDM-20140201</v>
      </c>
      <c r="C109" t="s">
        <v>614</v>
      </c>
      <c r="D109" t="s">
        <v>630</v>
      </c>
      <c r="E109" s="1" t="s">
        <v>25</v>
      </c>
      <c r="F109">
        <v>2363</v>
      </c>
      <c r="G109" s="22">
        <v>0.02</v>
      </c>
      <c r="H109" s="2">
        <f t="shared" si="5"/>
        <v>41671</v>
      </c>
      <c r="I109">
        <v>1</v>
      </c>
      <c r="J109">
        <v>2</v>
      </c>
      <c r="K109">
        <v>2014</v>
      </c>
      <c r="L109" s="23">
        <f>VLOOKUP(E109,Product!$A$1:$C$7,3,0)*'Order Raw'!F109</f>
        <v>47260</v>
      </c>
      <c r="M109" s="23">
        <f t="shared" si="3"/>
        <v>47259.98</v>
      </c>
      <c r="N109" s="24">
        <f>M109-(VLOOKUP(E109,Product!$A$1:$C$7,2,0)*F109)</f>
        <v>23629.980000000003</v>
      </c>
      <c r="O109" s="24"/>
    </row>
    <row r="110" spans="1:15" x14ac:dyDescent="0.25">
      <c r="A110" s="1" t="s">
        <v>102</v>
      </c>
      <c r="B110" s="1" t="str">
        <f t="shared" si="4"/>
        <v>FRA-SMB-20140501</v>
      </c>
      <c r="C110" t="s">
        <v>618</v>
      </c>
      <c r="D110" t="s">
        <v>636</v>
      </c>
      <c r="E110" s="1" t="s">
        <v>25</v>
      </c>
      <c r="F110">
        <v>918</v>
      </c>
      <c r="G110" s="22">
        <v>0.02</v>
      </c>
      <c r="H110" s="2">
        <f t="shared" si="5"/>
        <v>41760</v>
      </c>
      <c r="I110">
        <v>1</v>
      </c>
      <c r="J110">
        <v>5</v>
      </c>
      <c r="K110">
        <v>2014</v>
      </c>
      <c r="L110" s="23">
        <f>VLOOKUP(E110,Product!$A$1:$C$7,3,0)*'Order Raw'!F110</f>
        <v>18360</v>
      </c>
      <c r="M110" s="23">
        <f t="shared" si="3"/>
        <v>18359.98</v>
      </c>
      <c r="N110" s="24">
        <f>M110-(VLOOKUP(E110,Product!$A$1:$C$7,2,0)*F110)</f>
        <v>9179.98</v>
      </c>
      <c r="O110" s="24"/>
    </row>
    <row r="111" spans="1:15" x14ac:dyDescent="0.25">
      <c r="A111" s="1" t="s">
        <v>103</v>
      </c>
      <c r="B111" s="1" t="str">
        <f t="shared" si="4"/>
        <v>GER-SMB-20140501</v>
      </c>
      <c r="C111" t="s">
        <v>616</v>
      </c>
      <c r="D111" t="s">
        <v>636</v>
      </c>
      <c r="E111" s="1" t="s">
        <v>25</v>
      </c>
      <c r="F111">
        <v>1728</v>
      </c>
      <c r="G111" s="22">
        <v>0.02</v>
      </c>
      <c r="H111" s="2">
        <f t="shared" si="5"/>
        <v>41760</v>
      </c>
      <c r="I111">
        <v>1</v>
      </c>
      <c r="J111">
        <v>5</v>
      </c>
      <c r="K111">
        <v>2014</v>
      </c>
      <c r="L111" s="23">
        <f>VLOOKUP(E111,Product!$A$1:$C$7,3,0)*'Order Raw'!F111</f>
        <v>34560</v>
      </c>
      <c r="M111" s="23">
        <f t="shared" si="3"/>
        <v>34559.980000000003</v>
      </c>
      <c r="N111" s="24">
        <f>M111-(VLOOKUP(E111,Product!$A$1:$C$7,2,0)*F111)</f>
        <v>17279.980000000003</v>
      </c>
      <c r="O111" s="24"/>
    </row>
    <row r="112" spans="1:15" x14ac:dyDescent="0.25">
      <c r="A112" s="1" t="s">
        <v>97</v>
      </c>
      <c r="B112" s="1" t="str">
        <f t="shared" si="4"/>
        <v>USA-CPR-20140601</v>
      </c>
      <c r="C112" t="s">
        <v>622</v>
      </c>
      <c r="D112" t="s">
        <v>632</v>
      </c>
      <c r="E112" s="1" t="s">
        <v>25</v>
      </c>
      <c r="F112">
        <v>1142</v>
      </c>
      <c r="G112" s="22">
        <v>0.02</v>
      </c>
      <c r="H112" s="2">
        <f t="shared" si="5"/>
        <v>41791</v>
      </c>
      <c r="I112">
        <v>1</v>
      </c>
      <c r="J112">
        <v>6</v>
      </c>
      <c r="K112">
        <v>2014</v>
      </c>
      <c r="L112" s="23">
        <f>VLOOKUP(E112,Product!$A$1:$C$7,3,0)*'Order Raw'!F112</f>
        <v>22840</v>
      </c>
      <c r="M112" s="23">
        <f t="shared" si="3"/>
        <v>22839.98</v>
      </c>
      <c r="N112" s="24">
        <f>M112-(VLOOKUP(E112,Product!$A$1:$C$7,2,0)*F112)</f>
        <v>11419.98</v>
      </c>
      <c r="O112" s="24"/>
    </row>
    <row r="113" spans="1:15" x14ac:dyDescent="0.25">
      <c r="A113" s="1" t="s">
        <v>104</v>
      </c>
      <c r="B113" s="1" t="str">
        <f t="shared" si="4"/>
        <v>MXC-ENT-20140601</v>
      </c>
      <c r="C113" t="s">
        <v>620</v>
      </c>
      <c r="D113" t="s">
        <v>634</v>
      </c>
      <c r="E113" s="1" t="s">
        <v>25</v>
      </c>
      <c r="F113">
        <v>662</v>
      </c>
      <c r="G113" s="22">
        <v>0.02</v>
      </c>
      <c r="H113" s="2">
        <f t="shared" si="5"/>
        <v>41791</v>
      </c>
      <c r="I113">
        <v>1</v>
      </c>
      <c r="J113">
        <v>6</v>
      </c>
      <c r="K113">
        <v>2014</v>
      </c>
      <c r="L113" s="23">
        <f>VLOOKUP(E113,Product!$A$1:$C$7,3,0)*'Order Raw'!F113</f>
        <v>13240</v>
      </c>
      <c r="M113" s="23">
        <f t="shared" si="3"/>
        <v>13239.98</v>
      </c>
      <c r="N113" s="24">
        <f>M113-(VLOOKUP(E113,Product!$A$1:$C$7,2,0)*F113)</f>
        <v>6619.98</v>
      </c>
      <c r="O113" s="24"/>
    </row>
    <row r="114" spans="1:15" x14ac:dyDescent="0.25">
      <c r="A114" s="1" t="s">
        <v>93</v>
      </c>
      <c r="B114" s="1" t="str">
        <f t="shared" si="4"/>
        <v>CND-CPR-20141001</v>
      </c>
      <c r="C114" t="s">
        <v>614</v>
      </c>
      <c r="D114" t="s">
        <v>632</v>
      </c>
      <c r="E114" s="1" t="s">
        <v>25</v>
      </c>
      <c r="F114">
        <v>1295</v>
      </c>
      <c r="G114" s="22">
        <v>0.02</v>
      </c>
      <c r="H114" s="2">
        <f t="shared" si="5"/>
        <v>41913</v>
      </c>
      <c r="I114">
        <v>1</v>
      </c>
      <c r="J114">
        <v>10</v>
      </c>
      <c r="K114">
        <v>2014</v>
      </c>
      <c r="L114" s="23">
        <f>VLOOKUP(E114,Product!$A$1:$C$7,3,0)*'Order Raw'!F114</f>
        <v>25900</v>
      </c>
      <c r="M114" s="23">
        <f t="shared" si="3"/>
        <v>25899.98</v>
      </c>
      <c r="N114" s="24">
        <f>M114-(VLOOKUP(E114,Product!$A$1:$C$7,2,0)*F114)</f>
        <v>12949.98</v>
      </c>
      <c r="O114" s="24"/>
    </row>
    <row r="115" spans="1:15" x14ac:dyDescent="0.25">
      <c r="A115" s="1" t="s">
        <v>105</v>
      </c>
      <c r="B115" s="1" t="str">
        <f t="shared" si="4"/>
        <v>GER-ENT-20131001</v>
      </c>
      <c r="C115" t="s">
        <v>616</v>
      </c>
      <c r="D115" t="s">
        <v>634</v>
      </c>
      <c r="E115" s="1" t="s">
        <v>25</v>
      </c>
      <c r="F115">
        <v>809</v>
      </c>
      <c r="G115" s="22">
        <v>0.02</v>
      </c>
      <c r="H115" s="2">
        <f t="shared" si="5"/>
        <v>41548</v>
      </c>
      <c r="I115">
        <v>1</v>
      </c>
      <c r="J115">
        <v>10</v>
      </c>
      <c r="K115">
        <v>2013</v>
      </c>
      <c r="L115" s="23">
        <f>VLOOKUP(E115,Product!$A$1:$C$7,3,0)*'Order Raw'!F115</f>
        <v>16180</v>
      </c>
      <c r="M115" s="23">
        <f t="shared" si="3"/>
        <v>16179.98</v>
      </c>
      <c r="N115" s="24">
        <f>M115-(VLOOKUP(E115,Product!$A$1:$C$7,2,0)*F115)</f>
        <v>8089.98</v>
      </c>
      <c r="O115" s="24"/>
    </row>
    <row r="116" spans="1:15" x14ac:dyDescent="0.25">
      <c r="A116" s="1" t="s">
        <v>106</v>
      </c>
      <c r="B116" s="1" t="str">
        <f t="shared" si="4"/>
        <v>MXC-ENT-20131001</v>
      </c>
      <c r="C116" t="s">
        <v>620</v>
      </c>
      <c r="D116" t="s">
        <v>634</v>
      </c>
      <c r="E116" s="1" t="s">
        <v>25</v>
      </c>
      <c r="F116">
        <v>2145</v>
      </c>
      <c r="G116" s="22">
        <v>0.02</v>
      </c>
      <c r="H116" s="2">
        <f t="shared" si="5"/>
        <v>41548</v>
      </c>
      <c r="I116">
        <v>1</v>
      </c>
      <c r="J116">
        <v>10</v>
      </c>
      <c r="K116">
        <v>2013</v>
      </c>
      <c r="L116" s="23">
        <f>VLOOKUP(E116,Product!$A$1:$C$7,3,0)*'Order Raw'!F116</f>
        <v>42900</v>
      </c>
      <c r="M116" s="23">
        <f t="shared" si="3"/>
        <v>42899.98</v>
      </c>
      <c r="N116" s="24">
        <f>M116-(VLOOKUP(E116,Product!$A$1:$C$7,2,0)*F116)</f>
        <v>21449.980000000003</v>
      </c>
      <c r="O116" s="24"/>
    </row>
    <row r="117" spans="1:15" x14ac:dyDescent="0.25">
      <c r="A117" s="1" t="s">
        <v>107</v>
      </c>
      <c r="B117" s="1" t="str">
        <f t="shared" si="4"/>
        <v>FRA-CPR-20131101</v>
      </c>
      <c r="C117" t="s">
        <v>618</v>
      </c>
      <c r="D117" t="s">
        <v>632</v>
      </c>
      <c r="E117" s="1" t="s">
        <v>25</v>
      </c>
      <c r="F117">
        <v>1785</v>
      </c>
      <c r="G117" s="22">
        <v>0.02</v>
      </c>
      <c r="H117" s="2">
        <f t="shared" si="5"/>
        <v>41579</v>
      </c>
      <c r="I117">
        <v>1</v>
      </c>
      <c r="J117">
        <v>11</v>
      </c>
      <c r="K117">
        <v>2013</v>
      </c>
      <c r="L117" s="23">
        <f>VLOOKUP(E117,Product!$A$1:$C$7,3,0)*'Order Raw'!F117</f>
        <v>35700</v>
      </c>
      <c r="M117" s="23">
        <f t="shared" si="3"/>
        <v>35699.980000000003</v>
      </c>
      <c r="N117" s="24">
        <f>M117-(VLOOKUP(E117,Product!$A$1:$C$7,2,0)*F117)</f>
        <v>17849.980000000003</v>
      </c>
      <c r="O117" s="24"/>
    </row>
    <row r="118" spans="1:15" x14ac:dyDescent="0.25">
      <c r="A118" s="1" t="s">
        <v>108</v>
      </c>
      <c r="B118" s="1" t="str">
        <f t="shared" si="4"/>
        <v>CND-SMB-20141201</v>
      </c>
      <c r="C118" t="s">
        <v>614</v>
      </c>
      <c r="D118" t="s">
        <v>636</v>
      </c>
      <c r="E118" s="1" t="s">
        <v>25</v>
      </c>
      <c r="F118">
        <v>1916</v>
      </c>
      <c r="G118" s="22">
        <v>0.02</v>
      </c>
      <c r="H118" s="2">
        <f t="shared" si="5"/>
        <v>41974</v>
      </c>
      <c r="I118">
        <v>1</v>
      </c>
      <c r="J118">
        <v>12</v>
      </c>
      <c r="K118">
        <v>2014</v>
      </c>
      <c r="L118" s="23">
        <f>VLOOKUP(E118,Product!$A$1:$C$7,3,0)*'Order Raw'!F118</f>
        <v>38320</v>
      </c>
      <c r="M118" s="23">
        <f t="shared" si="3"/>
        <v>38319.980000000003</v>
      </c>
      <c r="N118" s="24">
        <f>M118-(VLOOKUP(E118,Product!$A$1:$C$7,2,0)*F118)</f>
        <v>19159.980000000003</v>
      </c>
      <c r="O118" s="24"/>
    </row>
    <row r="119" spans="1:15" x14ac:dyDescent="0.25">
      <c r="A119" s="1" t="s">
        <v>96</v>
      </c>
      <c r="B119" s="1" t="str">
        <f t="shared" si="4"/>
        <v>CND-GOV-20141201</v>
      </c>
      <c r="C119" t="s">
        <v>614</v>
      </c>
      <c r="D119" t="s">
        <v>628</v>
      </c>
      <c r="E119" s="1" t="s">
        <v>25</v>
      </c>
      <c r="F119">
        <v>2852</v>
      </c>
      <c r="G119" s="22">
        <v>0.02</v>
      </c>
      <c r="H119" s="2">
        <f t="shared" si="5"/>
        <v>41974</v>
      </c>
      <c r="I119">
        <v>1</v>
      </c>
      <c r="J119">
        <v>12</v>
      </c>
      <c r="K119">
        <v>2014</v>
      </c>
      <c r="L119" s="23">
        <f>VLOOKUP(E119,Product!$A$1:$C$7,3,0)*'Order Raw'!F119</f>
        <v>57040</v>
      </c>
      <c r="M119" s="23">
        <f t="shared" si="3"/>
        <v>57039.98</v>
      </c>
      <c r="N119" s="24">
        <f>M119-(VLOOKUP(E119,Product!$A$1:$C$7,2,0)*F119)</f>
        <v>28519.980000000003</v>
      </c>
      <c r="O119" s="24"/>
    </row>
    <row r="120" spans="1:15" x14ac:dyDescent="0.25">
      <c r="A120" s="1" t="s">
        <v>109</v>
      </c>
      <c r="B120" s="1" t="str">
        <f t="shared" si="4"/>
        <v>CND-ENT-20141201</v>
      </c>
      <c r="C120" t="s">
        <v>614</v>
      </c>
      <c r="D120" t="s">
        <v>634</v>
      </c>
      <c r="E120" s="1" t="s">
        <v>25</v>
      </c>
      <c r="F120">
        <v>2729</v>
      </c>
      <c r="G120" s="22">
        <v>0.02</v>
      </c>
      <c r="H120" s="2">
        <f t="shared" si="5"/>
        <v>41974</v>
      </c>
      <c r="I120">
        <v>1</v>
      </c>
      <c r="J120">
        <v>12</v>
      </c>
      <c r="K120">
        <v>2014</v>
      </c>
      <c r="L120" s="23">
        <f>VLOOKUP(E120,Product!$A$1:$C$7,3,0)*'Order Raw'!F120</f>
        <v>54580</v>
      </c>
      <c r="M120" s="23">
        <f t="shared" si="3"/>
        <v>54579.98</v>
      </c>
      <c r="N120" s="24">
        <f>M120-(VLOOKUP(E120,Product!$A$1:$C$7,2,0)*F120)</f>
        <v>27289.980000000003</v>
      </c>
      <c r="O120" s="24"/>
    </row>
    <row r="121" spans="1:15" x14ac:dyDescent="0.25">
      <c r="A121" s="1" t="s">
        <v>110</v>
      </c>
      <c r="B121" s="1" t="str">
        <f t="shared" si="4"/>
        <v>USA-MDM-20131201</v>
      </c>
      <c r="C121" t="s">
        <v>622</v>
      </c>
      <c r="D121" t="s">
        <v>630</v>
      </c>
      <c r="E121" s="1" t="s">
        <v>25</v>
      </c>
      <c r="F121">
        <v>1925</v>
      </c>
      <c r="G121" s="22">
        <v>0.02</v>
      </c>
      <c r="H121" s="2">
        <f t="shared" si="5"/>
        <v>41609</v>
      </c>
      <c r="I121">
        <v>1</v>
      </c>
      <c r="J121">
        <v>12</v>
      </c>
      <c r="K121">
        <v>2013</v>
      </c>
      <c r="L121" s="23">
        <f>VLOOKUP(E121,Product!$A$1:$C$7,3,0)*'Order Raw'!F121</f>
        <v>38500</v>
      </c>
      <c r="M121" s="23">
        <f t="shared" si="3"/>
        <v>38499.980000000003</v>
      </c>
      <c r="N121" s="24">
        <f>M121-(VLOOKUP(E121,Product!$A$1:$C$7,2,0)*F121)</f>
        <v>19249.980000000003</v>
      </c>
      <c r="O121" s="24"/>
    </row>
    <row r="122" spans="1:15" x14ac:dyDescent="0.25">
      <c r="A122" s="1" t="s">
        <v>111</v>
      </c>
      <c r="B122" s="1" t="str">
        <f t="shared" si="4"/>
        <v>USA-GOV-20131201</v>
      </c>
      <c r="C122" t="s">
        <v>622</v>
      </c>
      <c r="D122" t="s">
        <v>628</v>
      </c>
      <c r="E122" s="1" t="s">
        <v>25</v>
      </c>
      <c r="F122">
        <v>2013</v>
      </c>
      <c r="G122" s="22">
        <v>0.02</v>
      </c>
      <c r="H122" s="2">
        <f t="shared" si="5"/>
        <v>41609</v>
      </c>
      <c r="I122">
        <v>1</v>
      </c>
      <c r="J122">
        <v>12</v>
      </c>
      <c r="K122">
        <v>2013</v>
      </c>
      <c r="L122" s="23">
        <f>VLOOKUP(E122,Product!$A$1:$C$7,3,0)*'Order Raw'!F122</f>
        <v>40260</v>
      </c>
      <c r="M122" s="23">
        <f t="shared" si="3"/>
        <v>40259.980000000003</v>
      </c>
      <c r="N122" s="24">
        <f>M122-(VLOOKUP(E122,Product!$A$1:$C$7,2,0)*F122)</f>
        <v>20129.980000000003</v>
      </c>
      <c r="O122" s="24"/>
    </row>
    <row r="123" spans="1:15" x14ac:dyDescent="0.25">
      <c r="A123" s="1" t="s">
        <v>112</v>
      </c>
      <c r="B123" s="1" t="str">
        <f t="shared" si="4"/>
        <v>FRA-CPR-20141201</v>
      </c>
      <c r="C123" t="s">
        <v>618</v>
      </c>
      <c r="D123" t="s">
        <v>632</v>
      </c>
      <c r="E123" s="1" t="s">
        <v>25</v>
      </c>
      <c r="F123">
        <v>1055</v>
      </c>
      <c r="G123" s="22">
        <v>0.02</v>
      </c>
      <c r="H123" s="2">
        <f t="shared" si="5"/>
        <v>41974</v>
      </c>
      <c r="I123">
        <v>1</v>
      </c>
      <c r="J123">
        <v>12</v>
      </c>
      <c r="K123">
        <v>2014</v>
      </c>
      <c r="L123" s="23">
        <f>VLOOKUP(E123,Product!$A$1:$C$7,3,0)*'Order Raw'!F123</f>
        <v>21100</v>
      </c>
      <c r="M123" s="23">
        <f t="shared" si="3"/>
        <v>21099.98</v>
      </c>
      <c r="N123" s="24">
        <f>M123-(VLOOKUP(E123,Product!$A$1:$C$7,2,0)*F123)</f>
        <v>10549.98</v>
      </c>
      <c r="O123" s="24"/>
    </row>
    <row r="124" spans="1:15" x14ac:dyDescent="0.25">
      <c r="A124" s="1" t="s">
        <v>113</v>
      </c>
      <c r="B124" s="1" t="str">
        <f t="shared" si="4"/>
        <v>MXC-CPR-20141201</v>
      </c>
      <c r="C124" t="s">
        <v>620</v>
      </c>
      <c r="D124" t="s">
        <v>632</v>
      </c>
      <c r="E124" s="1" t="s">
        <v>25</v>
      </c>
      <c r="F124">
        <v>1084</v>
      </c>
      <c r="G124" s="22">
        <v>0.02</v>
      </c>
      <c r="H124" s="2">
        <f t="shared" si="5"/>
        <v>41974</v>
      </c>
      <c r="I124">
        <v>1</v>
      </c>
      <c r="J124">
        <v>12</v>
      </c>
      <c r="K124">
        <v>2014</v>
      </c>
      <c r="L124" s="23">
        <f>VLOOKUP(E124,Product!$A$1:$C$7,3,0)*'Order Raw'!F124</f>
        <v>21680</v>
      </c>
      <c r="M124" s="23">
        <f t="shared" si="3"/>
        <v>21679.98</v>
      </c>
      <c r="N124" s="24">
        <f>M124-(VLOOKUP(E124,Product!$A$1:$C$7,2,0)*F124)</f>
        <v>10839.98</v>
      </c>
      <c r="O124" s="24"/>
    </row>
    <row r="125" spans="1:15" x14ac:dyDescent="0.25">
      <c r="A125" s="1" t="s">
        <v>98</v>
      </c>
      <c r="B125" s="1" t="str">
        <f t="shared" si="4"/>
        <v>USA-GOV-20141001</v>
      </c>
      <c r="C125" t="s">
        <v>622</v>
      </c>
      <c r="D125" t="s">
        <v>628</v>
      </c>
      <c r="E125" s="1" t="s">
        <v>39</v>
      </c>
      <c r="F125">
        <v>1566</v>
      </c>
      <c r="G125" s="22">
        <v>0.02</v>
      </c>
      <c r="H125" s="2">
        <f t="shared" si="5"/>
        <v>41913</v>
      </c>
      <c r="I125">
        <v>1</v>
      </c>
      <c r="J125">
        <v>10</v>
      </c>
      <c r="K125">
        <v>2014</v>
      </c>
      <c r="L125" s="23">
        <f>VLOOKUP(E125,Product!$A$1:$C$7,3,0)*'Order Raw'!F125</f>
        <v>281880</v>
      </c>
      <c r="M125" s="23">
        <f t="shared" si="3"/>
        <v>281879.98</v>
      </c>
      <c r="N125" s="24">
        <f>M125-(VLOOKUP(E125,Product!$A$1:$C$7,2,0)*F125)</f>
        <v>93959.979999999981</v>
      </c>
      <c r="O125" s="24"/>
    </row>
    <row r="126" spans="1:15" x14ac:dyDescent="0.25">
      <c r="A126" s="1" t="s">
        <v>114</v>
      </c>
      <c r="B126" s="1" t="str">
        <f t="shared" si="4"/>
        <v>GER-GOV-20131001</v>
      </c>
      <c r="C126" t="s">
        <v>616</v>
      </c>
      <c r="D126" t="s">
        <v>628</v>
      </c>
      <c r="E126" s="1" t="s">
        <v>39</v>
      </c>
      <c r="F126">
        <v>2966</v>
      </c>
      <c r="G126" s="22">
        <v>0.02</v>
      </c>
      <c r="H126" s="2">
        <f t="shared" si="5"/>
        <v>41548</v>
      </c>
      <c r="I126">
        <v>1</v>
      </c>
      <c r="J126">
        <v>10</v>
      </c>
      <c r="K126">
        <v>2013</v>
      </c>
      <c r="L126" s="23">
        <f>VLOOKUP(E126,Product!$A$1:$C$7,3,0)*'Order Raw'!F126</f>
        <v>533880</v>
      </c>
      <c r="M126" s="23">
        <f t="shared" si="3"/>
        <v>533879.98</v>
      </c>
      <c r="N126" s="24">
        <f>M126-(VLOOKUP(E126,Product!$A$1:$C$7,2,0)*F126)</f>
        <v>177959.97999999998</v>
      </c>
      <c r="O126" s="24"/>
    </row>
    <row r="127" spans="1:15" x14ac:dyDescent="0.25">
      <c r="A127" s="1" t="s">
        <v>115</v>
      </c>
      <c r="B127" s="1" t="str">
        <f t="shared" si="4"/>
        <v>GER-GOV-20141001</v>
      </c>
      <c r="C127" t="s">
        <v>616</v>
      </c>
      <c r="D127" t="s">
        <v>628</v>
      </c>
      <c r="E127" s="1" t="s">
        <v>39</v>
      </c>
      <c r="F127">
        <v>2877</v>
      </c>
      <c r="G127" s="22">
        <v>0.02</v>
      </c>
      <c r="H127" s="2">
        <f t="shared" si="5"/>
        <v>41913</v>
      </c>
      <c r="I127">
        <v>1</v>
      </c>
      <c r="J127">
        <v>10</v>
      </c>
      <c r="K127">
        <v>2014</v>
      </c>
      <c r="L127" s="23">
        <f>VLOOKUP(E127,Product!$A$1:$C$7,3,0)*'Order Raw'!F127</f>
        <v>517860</v>
      </c>
      <c r="M127" s="23">
        <f t="shared" si="3"/>
        <v>517859.98</v>
      </c>
      <c r="N127" s="24">
        <f>M127-(VLOOKUP(E127,Product!$A$1:$C$7,2,0)*F127)</f>
        <v>172619.97999999998</v>
      </c>
      <c r="O127" s="24"/>
    </row>
    <row r="128" spans="1:15" x14ac:dyDescent="0.25">
      <c r="A128" s="1" t="s">
        <v>105</v>
      </c>
      <c r="B128" s="1" t="str">
        <f t="shared" si="4"/>
        <v>GER-ENT-20131001</v>
      </c>
      <c r="C128" t="s">
        <v>616</v>
      </c>
      <c r="D128" t="s">
        <v>634</v>
      </c>
      <c r="E128" s="1" t="s">
        <v>39</v>
      </c>
      <c r="F128">
        <v>809</v>
      </c>
      <c r="G128" s="22">
        <v>0.02</v>
      </c>
      <c r="H128" s="2">
        <f t="shared" si="5"/>
        <v>41548</v>
      </c>
      <c r="I128">
        <v>1</v>
      </c>
      <c r="J128">
        <v>10</v>
      </c>
      <c r="K128">
        <v>2013</v>
      </c>
      <c r="L128" s="23">
        <f>VLOOKUP(E128,Product!$A$1:$C$7,3,0)*'Order Raw'!F128</f>
        <v>145620</v>
      </c>
      <c r="M128" s="23">
        <f t="shared" si="3"/>
        <v>145619.98000000001</v>
      </c>
      <c r="N128" s="24">
        <f>M128-(VLOOKUP(E128,Product!$A$1:$C$7,2,0)*F128)</f>
        <v>48539.98000000001</v>
      </c>
      <c r="O128" s="24"/>
    </row>
    <row r="129" spans="1:15" x14ac:dyDescent="0.25">
      <c r="A129" s="1" t="s">
        <v>106</v>
      </c>
      <c r="B129" s="1" t="str">
        <f t="shared" si="4"/>
        <v>MXC-ENT-20131001</v>
      </c>
      <c r="C129" t="s">
        <v>620</v>
      </c>
      <c r="D129" t="s">
        <v>634</v>
      </c>
      <c r="E129" s="1" t="s">
        <v>39</v>
      </c>
      <c r="F129">
        <v>2145</v>
      </c>
      <c r="G129" s="22">
        <v>0.02</v>
      </c>
      <c r="H129" s="2">
        <f t="shared" si="5"/>
        <v>41548</v>
      </c>
      <c r="I129">
        <v>1</v>
      </c>
      <c r="J129">
        <v>10</v>
      </c>
      <c r="K129">
        <v>2013</v>
      </c>
      <c r="L129" s="23">
        <f>VLOOKUP(E129,Product!$A$1:$C$7,3,0)*'Order Raw'!F129</f>
        <v>386100</v>
      </c>
      <c r="M129" s="23">
        <f t="shared" si="3"/>
        <v>386099.98</v>
      </c>
      <c r="N129" s="24">
        <f>M129-(VLOOKUP(E129,Product!$A$1:$C$7,2,0)*F129)</f>
        <v>128699.97999999998</v>
      </c>
      <c r="O129" s="24"/>
    </row>
    <row r="130" spans="1:15" x14ac:dyDescent="0.25">
      <c r="A130" s="1" t="s">
        <v>112</v>
      </c>
      <c r="B130" s="1" t="str">
        <f t="shared" si="4"/>
        <v>FRA-CPR-20141201</v>
      </c>
      <c r="C130" t="s">
        <v>618</v>
      </c>
      <c r="D130" t="s">
        <v>632</v>
      </c>
      <c r="E130" s="1" t="s">
        <v>39</v>
      </c>
      <c r="F130">
        <v>1055</v>
      </c>
      <c r="G130" s="22">
        <v>0.02</v>
      </c>
      <c r="H130" s="2">
        <f t="shared" si="5"/>
        <v>41974</v>
      </c>
      <c r="I130">
        <v>1</v>
      </c>
      <c r="J130">
        <v>12</v>
      </c>
      <c r="K130">
        <v>2014</v>
      </c>
      <c r="L130" s="23">
        <f>VLOOKUP(E130,Product!$A$1:$C$7,3,0)*'Order Raw'!F130</f>
        <v>189900</v>
      </c>
      <c r="M130" s="23">
        <f t="shared" ref="M130:M193" si="6">L130-G130</f>
        <v>189899.98</v>
      </c>
      <c r="N130" s="24">
        <f>M130-(VLOOKUP(E130,Product!$A$1:$C$7,2,0)*F130)</f>
        <v>63299.98000000001</v>
      </c>
      <c r="O130" s="24"/>
    </row>
    <row r="131" spans="1:15" x14ac:dyDescent="0.25">
      <c r="A131" s="1" t="s">
        <v>116</v>
      </c>
      <c r="B131" s="1" t="str">
        <f t="shared" ref="B131:B194" si="7">_xlfn.IFS(C131="Canada","CND",C131="Germany","GER",C131="France","FRA",C131="Mexico","MXC",C131="United States of America","USA")&amp;"-"&amp;_xlfn.IFS(D131="Government","GOV",D131="Midmarket","MDM",D131="Channel Partners","CPR",D131="Enterprise","ENT",D131="Small Business","SMB")&amp;"-"&amp;TEXT(H131,"yyyymmdd")</f>
        <v>MXC-GOV-20131201</v>
      </c>
      <c r="C131" t="s">
        <v>620</v>
      </c>
      <c r="D131" t="s">
        <v>628</v>
      </c>
      <c r="E131" s="1" t="s">
        <v>39</v>
      </c>
      <c r="F131">
        <v>544</v>
      </c>
      <c r="G131" s="22">
        <v>0.02</v>
      </c>
      <c r="H131" s="2">
        <f t="shared" ref="H131:H194" si="8">DATE(K131,J131,I131)</f>
        <v>41609</v>
      </c>
      <c r="I131">
        <v>1</v>
      </c>
      <c r="J131">
        <v>12</v>
      </c>
      <c r="K131">
        <v>2013</v>
      </c>
      <c r="L131" s="23">
        <f>VLOOKUP(E131,Product!$A$1:$C$7,3,0)*'Order Raw'!F131</f>
        <v>97920</v>
      </c>
      <c r="M131" s="23">
        <f t="shared" si="6"/>
        <v>97919.98</v>
      </c>
      <c r="N131" s="24">
        <f>M131-(VLOOKUP(E131,Product!$A$1:$C$7,2,0)*F131)</f>
        <v>32639.979999999996</v>
      </c>
      <c r="O131" s="24"/>
    </row>
    <row r="132" spans="1:15" x14ac:dyDescent="0.25">
      <c r="A132" s="1" t="s">
        <v>113</v>
      </c>
      <c r="B132" s="1" t="str">
        <f t="shared" si="7"/>
        <v>MXC-CPR-20141201</v>
      </c>
      <c r="C132" t="s">
        <v>620</v>
      </c>
      <c r="D132" t="s">
        <v>632</v>
      </c>
      <c r="E132" s="1" t="s">
        <v>39</v>
      </c>
      <c r="F132">
        <v>1084</v>
      </c>
      <c r="G132" s="22">
        <v>0.02</v>
      </c>
      <c r="H132" s="2">
        <f t="shared" si="8"/>
        <v>41974</v>
      </c>
      <c r="I132">
        <v>1</v>
      </c>
      <c r="J132">
        <v>12</v>
      </c>
      <c r="K132">
        <v>2014</v>
      </c>
      <c r="L132" s="23">
        <f>VLOOKUP(E132,Product!$A$1:$C$7,3,0)*'Order Raw'!F132</f>
        <v>195120</v>
      </c>
      <c r="M132" s="23">
        <f t="shared" si="6"/>
        <v>195119.98</v>
      </c>
      <c r="N132" s="24">
        <f>M132-(VLOOKUP(E132,Product!$A$1:$C$7,2,0)*F132)</f>
        <v>65039.98000000001</v>
      </c>
      <c r="O132" s="24"/>
    </row>
    <row r="133" spans="1:15" x14ac:dyDescent="0.25">
      <c r="A133" s="1" t="s">
        <v>104</v>
      </c>
      <c r="B133" s="1" t="str">
        <f t="shared" si="7"/>
        <v>MXC-ENT-20140601</v>
      </c>
      <c r="C133" t="s">
        <v>620</v>
      </c>
      <c r="D133" t="s">
        <v>634</v>
      </c>
      <c r="E133" s="1" t="s">
        <v>44</v>
      </c>
      <c r="F133">
        <v>662</v>
      </c>
      <c r="G133" s="22">
        <v>0.02</v>
      </c>
      <c r="H133" s="2">
        <f t="shared" si="8"/>
        <v>41791</v>
      </c>
      <c r="I133">
        <v>1</v>
      </c>
      <c r="J133">
        <v>6</v>
      </c>
      <c r="K133">
        <v>2014</v>
      </c>
      <c r="L133" s="23">
        <f>VLOOKUP(E133,Product!$A$1:$C$7,3,0)*'Order Raw'!F133</f>
        <v>198600</v>
      </c>
      <c r="M133" s="23">
        <f t="shared" si="6"/>
        <v>198599.98</v>
      </c>
      <c r="N133" s="24">
        <f>M133-(VLOOKUP(E133,Product!$A$1:$C$7,2,0)*F133)</f>
        <v>33099.98000000001</v>
      </c>
      <c r="O133" s="24"/>
    </row>
    <row r="134" spans="1:15" x14ac:dyDescent="0.25">
      <c r="A134" s="1" t="s">
        <v>94</v>
      </c>
      <c r="B134" s="1" t="str">
        <f t="shared" si="7"/>
        <v>GER-SMB-20131001</v>
      </c>
      <c r="C134" t="s">
        <v>616</v>
      </c>
      <c r="D134" t="s">
        <v>636</v>
      </c>
      <c r="E134" s="1" t="s">
        <v>44</v>
      </c>
      <c r="F134">
        <v>214</v>
      </c>
      <c r="G134" s="22">
        <v>0.02</v>
      </c>
      <c r="H134" s="2">
        <f t="shared" si="8"/>
        <v>41548</v>
      </c>
      <c r="I134">
        <v>1</v>
      </c>
      <c r="J134">
        <v>10</v>
      </c>
      <c r="K134">
        <v>2013</v>
      </c>
      <c r="L134" s="23">
        <f>VLOOKUP(E134,Product!$A$1:$C$7,3,0)*'Order Raw'!F134</f>
        <v>64200</v>
      </c>
      <c r="M134" s="23">
        <f t="shared" si="6"/>
        <v>64199.98</v>
      </c>
      <c r="N134" s="24">
        <f>M134-(VLOOKUP(E134,Product!$A$1:$C$7,2,0)*F134)</f>
        <v>10699.980000000003</v>
      </c>
      <c r="O134" s="24"/>
    </row>
    <row r="135" spans="1:15" x14ac:dyDescent="0.25">
      <c r="A135" s="1" t="s">
        <v>115</v>
      </c>
      <c r="B135" s="1" t="str">
        <f t="shared" si="7"/>
        <v>GER-GOV-20141001</v>
      </c>
      <c r="C135" t="s">
        <v>616</v>
      </c>
      <c r="D135" t="s">
        <v>628</v>
      </c>
      <c r="E135" s="1" t="s">
        <v>44</v>
      </c>
      <c r="F135">
        <v>2877</v>
      </c>
      <c r="G135" s="22">
        <v>0.02</v>
      </c>
      <c r="H135" s="2">
        <f t="shared" si="8"/>
        <v>41913</v>
      </c>
      <c r="I135">
        <v>1</v>
      </c>
      <c r="J135">
        <v>10</v>
      </c>
      <c r="K135">
        <v>2014</v>
      </c>
      <c r="L135" s="23">
        <f>VLOOKUP(E135,Product!$A$1:$C$7,3,0)*'Order Raw'!F135</f>
        <v>863100</v>
      </c>
      <c r="M135" s="23">
        <f t="shared" si="6"/>
        <v>863099.98</v>
      </c>
      <c r="N135" s="24">
        <f>M135-(VLOOKUP(E135,Product!$A$1:$C$7,2,0)*F135)</f>
        <v>143849.97999999998</v>
      </c>
      <c r="O135" s="24"/>
    </row>
    <row r="136" spans="1:15" x14ac:dyDescent="0.25">
      <c r="A136" s="1" t="s">
        <v>109</v>
      </c>
      <c r="B136" s="1" t="str">
        <f t="shared" si="7"/>
        <v>CND-ENT-20141201</v>
      </c>
      <c r="C136" t="s">
        <v>614</v>
      </c>
      <c r="D136" t="s">
        <v>634</v>
      </c>
      <c r="E136" s="1" t="s">
        <v>44</v>
      </c>
      <c r="F136">
        <v>2729</v>
      </c>
      <c r="G136" s="22">
        <v>0.02</v>
      </c>
      <c r="H136" s="2">
        <f t="shared" si="8"/>
        <v>41974</v>
      </c>
      <c r="I136">
        <v>1</v>
      </c>
      <c r="J136">
        <v>12</v>
      </c>
      <c r="K136">
        <v>2014</v>
      </c>
      <c r="L136" s="23">
        <f>VLOOKUP(E136,Product!$A$1:$C$7,3,0)*'Order Raw'!F136</f>
        <v>818700</v>
      </c>
      <c r="M136" s="23">
        <f t="shared" si="6"/>
        <v>818699.98</v>
      </c>
      <c r="N136" s="24">
        <f>M136-(VLOOKUP(E136,Product!$A$1:$C$7,2,0)*F136)</f>
        <v>136449.97999999998</v>
      </c>
      <c r="O136" s="24"/>
    </row>
    <row r="137" spans="1:15" x14ac:dyDescent="0.25">
      <c r="A137" s="1" t="s">
        <v>117</v>
      </c>
      <c r="B137" s="1" t="str">
        <f t="shared" si="7"/>
        <v>USA-GOV-20131201</v>
      </c>
      <c r="C137" t="s">
        <v>622</v>
      </c>
      <c r="D137" t="s">
        <v>628</v>
      </c>
      <c r="E137" s="1" t="s">
        <v>44</v>
      </c>
      <c r="F137">
        <v>266</v>
      </c>
      <c r="G137" s="22">
        <v>0.02</v>
      </c>
      <c r="H137" s="2">
        <f t="shared" si="8"/>
        <v>41609</v>
      </c>
      <c r="I137">
        <v>1</v>
      </c>
      <c r="J137">
        <v>12</v>
      </c>
      <c r="K137">
        <v>2013</v>
      </c>
      <c r="L137" s="23">
        <f>VLOOKUP(E137,Product!$A$1:$C$7,3,0)*'Order Raw'!F137</f>
        <v>79800</v>
      </c>
      <c r="M137" s="23">
        <f t="shared" si="6"/>
        <v>79799.98</v>
      </c>
      <c r="N137" s="24">
        <f>M137-(VLOOKUP(E137,Product!$A$1:$C$7,2,0)*F137)</f>
        <v>13299.979999999996</v>
      </c>
      <c r="O137" s="24"/>
    </row>
    <row r="138" spans="1:15" x14ac:dyDescent="0.25">
      <c r="A138" s="1" t="s">
        <v>118</v>
      </c>
      <c r="B138" s="1" t="str">
        <f t="shared" si="7"/>
        <v>MXC-GOV-20131201</v>
      </c>
      <c r="C138" t="s">
        <v>620</v>
      </c>
      <c r="D138" t="s">
        <v>628</v>
      </c>
      <c r="E138" s="1" t="s">
        <v>44</v>
      </c>
      <c r="F138">
        <v>1940</v>
      </c>
      <c r="G138" s="22">
        <v>0.02</v>
      </c>
      <c r="H138" s="2">
        <f t="shared" si="8"/>
        <v>41609</v>
      </c>
      <c r="I138">
        <v>1</v>
      </c>
      <c r="J138">
        <v>12</v>
      </c>
      <c r="K138">
        <v>2013</v>
      </c>
      <c r="L138" s="23">
        <f>VLOOKUP(E138,Product!$A$1:$C$7,3,0)*'Order Raw'!F138</f>
        <v>582000</v>
      </c>
      <c r="M138" s="23">
        <f t="shared" si="6"/>
        <v>581999.98</v>
      </c>
      <c r="N138" s="24">
        <f>M138-(VLOOKUP(E138,Product!$A$1:$C$7,2,0)*F138)</f>
        <v>96999.979999999981</v>
      </c>
      <c r="O138" s="24"/>
    </row>
    <row r="139" spans="1:15" x14ac:dyDescent="0.25">
      <c r="A139" s="1" t="s">
        <v>119</v>
      </c>
      <c r="B139" s="1" t="str">
        <f t="shared" si="7"/>
        <v>GER-SMB-20140301</v>
      </c>
      <c r="C139" t="s">
        <v>616</v>
      </c>
      <c r="D139" t="s">
        <v>636</v>
      </c>
      <c r="E139" s="1" t="s">
        <v>49</v>
      </c>
      <c r="F139">
        <v>259</v>
      </c>
      <c r="G139" s="22">
        <v>0.02</v>
      </c>
      <c r="H139" s="2">
        <f t="shared" si="8"/>
        <v>41699</v>
      </c>
      <c r="I139">
        <v>1</v>
      </c>
      <c r="J139">
        <v>3</v>
      </c>
      <c r="K139">
        <v>2014</v>
      </c>
      <c r="L139" s="23">
        <f>VLOOKUP(E139,Product!$A$1:$C$7,3,0)*'Order Raw'!F139</f>
        <v>90650</v>
      </c>
      <c r="M139" s="23">
        <f t="shared" si="6"/>
        <v>90649.98</v>
      </c>
      <c r="N139" s="24">
        <f>M139-(VLOOKUP(E139,Product!$A$1:$C$7,2,0)*F139)</f>
        <v>38849.979999999996</v>
      </c>
      <c r="O139" s="24"/>
    </row>
    <row r="140" spans="1:15" x14ac:dyDescent="0.25">
      <c r="A140" s="1" t="s">
        <v>120</v>
      </c>
      <c r="B140" s="1" t="str">
        <f t="shared" si="7"/>
        <v>MXC-SMB-20140301</v>
      </c>
      <c r="C140" t="s">
        <v>620</v>
      </c>
      <c r="D140" t="s">
        <v>636</v>
      </c>
      <c r="E140" s="1" t="s">
        <v>49</v>
      </c>
      <c r="F140">
        <v>1101</v>
      </c>
      <c r="G140" s="22">
        <v>0.02</v>
      </c>
      <c r="H140" s="2">
        <f t="shared" si="8"/>
        <v>41699</v>
      </c>
      <c r="I140">
        <v>1</v>
      </c>
      <c r="J140">
        <v>3</v>
      </c>
      <c r="K140">
        <v>2014</v>
      </c>
      <c r="L140" s="23">
        <f>VLOOKUP(E140,Product!$A$1:$C$7,3,0)*'Order Raw'!F140</f>
        <v>385350</v>
      </c>
      <c r="M140" s="23">
        <f t="shared" si="6"/>
        <v>385349.98</v>
      </c>
      <c r="N140" s="24">
        <f>M140-(VLOOKUP(E140,Product!$A$1:$C$7,2,0)*F140)</f>
        <v>165149.97999999998</v>
      </c>
      <c r="O140" s="24"/>
    </row>
    <row r="141" spans="1:15" x14ac:dyDescent="0.25">
      <c r="A141" s="1" t="s">
        <v>121</v>
      </c>
      <c r="B141" s="1" t="str">
        <f t="shared" si="7"/>
        <v>GER-ENT-20140501</v>
      </c>
      <c r="C141" t="s">
        <v>616</v>
      </c>
      <c r="D141" t="s">
        <v>634</v>
      </c>
      <c r="E141" s="1" t="s">
        <v>49</v>
      </c>
      <c r="F141">
        <v>2276</v>
      </c>
      <c r="G141" s="22">
        <v>0.02</v>
      </c>
      <c r="H141" s="2">
        <f t="shared" si="8"/>
        <v>41760</v>
      </c>
      <c r="I141">
        <v>1</v>
      </c>
      <c r="J141">
        <v>5</v>
      </c>
      <c r="K141">
        <v>2014</v>
      </c>
      <c r="L141" s="23">
        <f>VLOOKUP(E141,Product!$A$1:$C$7,3,0)*'Order Raw'!F141</f>
        <v>796600</v>
      </c>
      <c r="M141" s="23">
        <f t="shared" si="6"/>
        <v>796599.98</v>
      </c>
      <c r="N141" s="24">
        <f>M141-(VLOOKUP(E141,Product!$A$1:$C$7,2,0)*F141)</f>
        <v>341399.98</v>
      </c>
      <c r="O141" s="24"/>
    </row>
    <row r="142" spans="1:15" x14ac:dyDescent="0.25">
      <c r="A142" s="1" t="s">
        <v>114</v>
      </c>
      <c r="B142" s="1" t="str">
        <f t="shared" si="7"/>
        <v>GER-GOV-20131001</v>
      </c>
      <c r="C142" t="s">
        <v>616</v>
      </c>
      <c r="D142" t="s">
        <v>628</v>
      </c>
      <c r="E142" s="1" t="s">
        <v>49</v>
      </c>
      <c r="F142">
        <v>2966</v>
      </c>
      <c r="G142" s="22">
        <v>0.02</v>
      </c>
      <c r="H142" s="2">
        <f t="shared" si="8"/>
        <v>41548</v>
      </c>
      <c r="I142">
        <v>1</v>
      </c>
      <c r="J142">
        <v>10</v>
      </c>
      <c r="K142">
        <v>2013</v>
      </c>
      <c r="L142" s="23">
        <f>VLOOKUP(E142,Product!$A$1:$C$7,3,0)*'Order Raw'!F142</f>
        <v>1038100</v>
      </c>
      <c r="M142" s="23">
        <f t="shared" si="6"/>
        <v>1038099.98</v>
      </c>
      <c r="N142" s="24">
        <f>M142-(VLOOKUP(E142,Product!$A$1:$C$7,2,0)*F142)</f>
        <v>444899.98</v>
      </c>
      <c r="O142" s="24"/>
    </row>
    <row r="143" spans="1:15" x14ac:dyDescent="0.25">
      <c r="A143" s="1" t="s">
        <v>122</v>
      </c>
      <c r="B143" s="1" t="str">
        <f t="shared" si="7"/>
        <v>USA-GOV-20141101</v>
      </c>
      <c r="C143" t="s">
        <v>622</v>
      </c>
      <c r="D143" t="s">
        <v>628</v>
      </c>
      <c r="E143" s="1" t="s">
        <v>49</v>
      </c>
      <c r="F143">
        <v>1236</v>
      </c>
      <c r="G143" s="22">
        <v>0.02</v>
      </c>
      <c r="H143" s="2">
        <f t="shared" si="8"/>
        <v>41944</v>
      </c>
      <c r="I143">
        <v>1</v>
      </c>
      <c r="J143">
        <v>11</v>
      </c>
      <c r="K143">
        <v>2014</v>
      </c>
      <c r="L143" s="23">
        <f>VLOOKUP(E143,Product!$A$1:$C$7,3,0)*'Order Raw'!F143</f>
        <v>432600</v>
      </c>
      <c r="M143" s="23">
        <f t="shared" si="6"/>
        <v>432599.98</v>
      </c>
      <c r="N143" s="24">
        <f>M143-(VLOOKUP(E143,Product!$A$1:$C$7,2,0)*F143)</f>
        <v>185399.97999999998</v>
      </c>
      <c r="O143" s="24"/>
    </row>
    <row r="144" spans="1:15" x14ac:dyDescent="0.25">
      <c r="A144" s="1" t="s">
        <v>123</v>
      </c>
      <c r="B144" s="1" t="str">
        <f t="shared" si="7"/>
        <v>FRA-GOV-20141101</v>
      </c>
      <c r="C144" t="s">
        <v>618</v>
      </c>
      <c r="D144" t="s">
        <v>628</v>
      </c>
      <c r="E144" s="1" t="s">
        <v>49</v>
      </c>
      <c r="F144">
        <v>941</v>
      </c>
      <c r="G144" s="22">
        <v>0.02</v>
      </c>
      <c r="H144" s="2">
        <f t="shared" si="8"/>
        <v>41944</v>
      </c>
      <c r="I144">
        <v>1</v>
      </c>
      <c r="J144">
        <v>11</v>
      </c>
      <c r="K144">
        <v>2014</v>
      </c>
      <c r="L144" s="23">
        <f>VLOOKUP(E144,Product!$A$1:$C$7,3,0)*'Order Raw'!F144</f>
        <v>329350</v>
      </c>
      <c r="M144" s="23">
        <f t="shared" si="6"/>
        <v>329349.98</v>
      </c>
      <c r="N144" s="24">
        <f>M144-(VLOOKUP(E144,Product!$A$1:$C$7,2,0)*F144)</f>
        <v>141149.97999999998</v>
      </c>
      <c r="O144" s="24"/>
    </row>
    <row r="145" spans="1:15" x14ac:dyDescent="0.25">
      <c r="A145" s="1" t="s">
        <v>108</v>
      </c>
      <c r="B145" s="1" t="str">
        <f t="shared" si="7"/>
        <v>CND-SMB-20141201</v>
      </c>
      <c r="C145" t="s">
        <v>614</v>
      </c>
      <c r="D145" t="s">
        <v>636</v>
      </c>
      <c r="E145" s="1" t="s">
        <v>49</v>
      </c>
      <c r="F145">
        <v>1916</v>
      </c>
      <c r="G145" s="22">
        <v>0.02</v>
      </c>
      <c r="H145" s="2">
        <f t="shared" si="8"/>
        <v>41974</v>
      </c>
      <c r="I145">
        <v>1</v>
      </c>
      <c r="J145">
        <v>12</v>
      </c>
      <c r="K145">
        <v>2014</v>
      </c>
      <c r="L145" s="23">
        <f>VLOOKUP(E145,Product!$A$1:$C$7,3,0)*'Order Raw'!F145</f>
        <v>670600</v>
      </c>
      <c r="M145" s="23">
        <f t="shared" si="6"/>
        <v>670599.98</v>
      </c>
      <c r="N145" s="24">
        <f>M145-(VLOOKUP(E145,Product!$A$1:$C$7,2,0)*F145)</f>
        <v>287399.98</v>
      </c>
      <c r="O145" s="24"/>
    </row>
    <row r="146" spans="1:15" x14ac:dyDescent="0.25">
      <c r="A146" s="1" t="s">
        <v>124</v>
      </c>
      <c r="B146" s="1" t="str">
        <f t="shared" si="7"/>
        <v>FRA-ENT-20140401</v>
      </c>
      <c r="C146" t="s">
        <v>618</v>
      </c>
      <c r="D146" t="s">
        <v>634</v>
      </c>
      <c r="E146" s="1" t="s">
        <v>8</v>
      </c>
      <c r="F146">
        <v>4243</v>
      </c>
      <c r="G146" s="22">
        <v>3.0003544661795896E-2</v>
      </c>
      <c r="H146" s="2">
        <f t="shared" si="8"/>
        <v>41730</v>
      </c>
      <c r="I146">
        <v>1</v>
      </c>
      <c r="J146">
        <v>4</v>
      </c>
      <c r="K146">
        <v>2014</v>
      </c>
      <c r="L146" s="23">
        <f>VLOOKUP(E146,Product!$A$1:$C$7,3,0)*'Order Raw'!F146</f>
        <v>84860</v>
      </c>
      <c r="M146" s="23">
        <f t="shared" si="6"/>
        <v>84859.969996455344</v>
      </c>
      <c r="N146" s="24">
        <f>M146-(VLOOKUP(E146,Product!$A$1:$C$7,2,0)*F146)</f>
        <v>72130.969996455344</v>
      </c>
      <c r="O146" s="24"/>
    </row>
    <row r="147" spans="1:15" x14ac:dyDescent="0.25">
      <c r="A147" s="1" t="s">
        <v>125</v>
      </c>
      <c r="B147" s="1" t="str">
        <f t="shared" si="7"/>
        <v>GER-GOV-20140401</v>
      </c>
      <c r="C147" t="s">
        <v>616</v>
      </c>
      <c r="D147" t="s">
        <v>628</v>
      </c>
      <c r="E147" s="1" t="s">
        <v>8</v>
      </c>
      <c r="F147">
        <v>2580</v>
      </c>
      <c r="G147" s="22">
        <v>0.03</v>
      </c>
      <c r="H147" s="2">
        <f t="shared" si="8"/>
        <v>41730</v>
      </c>
      <c r="I147">
        <v>1</v>
      </c>
      <c r="J147">
        <v>4</v>
      </c>
      <c r="K147">
        <v>2014</v>
      </c>
      <c r="L147" s="23">
        <f>VLOOKUP(E147,Product!$A$1:$C$7,3,0)*'Order Raw'!F147</f>
        <v>51600</v>
      </c>
      <c r="M147" s="23">
        <f t="shared" si="6"/>
        <v>51599.97</v>
      </c>
      <c r="N147" s="24">
        <f>M147-(VLOOKUP(E147,Product!$A$1:$C$7,2,0)*F147)</f>
        <v>43859.97</v>
      </c>
      <c r="O147" s="24"/>
    </row>
    <row r="148" spans="1:15" x14ac:dyDescent="0.25">
      <c r="A148" s="1" t="s">
        <v>126</v>
      </c>
      <c r="B148" s="1" t="str">
        <f t="shared" si="7"/>
        <v>GER-SMB-20140601</v>
      </c>
      <c r="C148" t="s">
        <v>616</v>
      </c>
      <c r="D148" t="s">
        <v>636</v>
      </c>
      <c r="E148" s="1" t="s">
        <v>8</v>
      </c>
      <c r="F148">
        <v>689</v>
      </c>
      <c r="G148" s="22">
        <v>0.03</v>
      </c>
      <c r="H148" s="2">
        <f t="shared" si="8"/>
        <v>41791</v>
      </c>
      <c r="I148">
        <v>1</v>
      </c>
      <c r="J148">
        <v>6</v>
      </c>
      <c r="K148">
        <v>2014</v>
      </c>
      <c r="L148" s="23">
        <f>VLOOKUP(E148,Product!$A$1:$C$7,3,0)*'Order Raw'!F148</f>
        <v>13780</v>
      </c>
      <c r="M148" s="23">
        <f t="shared" si="6"/>
        <v>13779.97</v>
      </c>
      <c r="N148" s="24">
        <f>M148-(VLOOKUP(E148,Product!$A$1:$C$7,2,0)*F148)</f>
        <v>11712.97</v>
      </c>
      <c r="O148" s="24"/>
    </row>
    <row r="149" spans="1:15" x14ac:dyDescent="0.25">
      <c r="A149" s="1" t="s">
        <v>127</v>
      </c>
      <c r="B149" s="1" t="str">
        <f t="shared" si="7"/>
        <v>USA-CPR-20140901</v>
      </c>
      <c r="C149" t="s">
        <v>622</v>
      </c>
      <c r="D149" t="s">
        <v>632</v>
      </c>
      <c r="E149" s="1" t="s">
        <v>8</v>
      </c>
      <c r="F149">
        <v>1947</v>
      </c>
      <c r="G149" s="22">
        <v>0.03</v>
      </c>
      <c r="H149" s="2">
        <f t="shared" si="8"/>
        <v>41883</v>
      </c>
      <c r="I149">
        <v>1</v>
      </c>
      <c r="J149">
        <v>9</v>
      </c>
      <c r="K149">
        <v>2014</v>
      </c>
      <c r="L149" s="23">
        <f>VLOOKUP(E149,Product!$A$1:$C$7,3,0)*'Order Raw'!F149</f>
        <v>38940</v>
      </c>
      <c r="M149" s="23">
        <f t="shared" si="6"/>
        <v>38939.97</v>
      </c>
      <c r="N149" s="24">
        <f>M149-(VLOOKUP(E149,Product!$A$1:$C$7,2,0)*F149)</f>
        <v>33098.97</v>
      </c>
      <c r="O149" s="24"/>
    </row>
    <row r="150" spans="1:15" x14ac:dyDescent="0.25">
      <c r="A150" s="1" t="s">
        <v>128</v>
      </c>
      <c r="B150" s="1" t="str">
        <f t="shared" si="7"/>
        <v>CND-CPR-20131201</v>
      </c>
      <c r="C150" t="s">
        <v>614</v>
      </c>
      <c r="D150" t="s">
        <v>632</v>
      </c>
      <c r="E150" s="1" t="s">
        <v>8</v>
      </c>
      <c r="F150">
        <v>908</v>
      </c>
      <c r="G150" s="22">
        <v>0.03</v>
      </c>
      <c r="H150" s="2">
        <f t="shared" si="8"/>
        <v>41609</v>
      </c>
      <c r="I150">
        <v>1</v>
      </c>
      <c r="J150">
        <v>12</v>
      </c>
      <c r="K150">
        <v>2013</v>
      </c>
      <c r="L150" s="23">
        <f>VLOOKUP(E150,Product!$A$1:$C$7,3,0)*'Order Raw'!F150</f>
        <v>18160</v>
      </c>
      <c r="M150" s="23">
        <f t="shared" si="6"/>
        <v>18159.97</v>
      </c>
      <c r="N150" s="24">
        <f>M150-(VLOOKUP(E150,Product!$A$1:$C$7,2,0)*F150)</f>
        <v>15435.970000000001</v>
      </c>
      <c r="O150" s="24"/>
    </row>
    <row r="151" spans="1:15" x14ac:dyDescent="0.25">
      <c r="A151" s="1" t="s">
        <v>129</v>
      </c>
      <c r="B151" s="1" t="str">
        <f t="shared" si="7"/>
        <v>GER-GOV-20140201</v>
      </c>
      <c r="C151" t="s">
        <v>616</v>
      </c>
      <c r="D151" t="s">
        <v>628</v>
      </c>
      <c r="E151" s="1" t="s">
        <v>15</v>
      </c>
      <c r="F151">
        <v>1958</v>
      </c>
      <c r="G151" s="22">
        <v>0.03</v>
      </c>
      <c r="H151" s="2">
        <f t="shared" si="8"/>
        <v>41671</v>
      </c>
      <c r="I151">
        <v>1</v>
      </c>
      <c r="J151">
        <v>2</v>
      </c>
      <c r="K151">
        <v>2014</v>
      </c>
      <c r="L151" s="23">
        <f>VLOOKUP(E151,Product!$A$1:$C$7,3,0)*'Order Raw'!F151</f>
        <v>29370</v>
      </c>
      <c r="M151" s="23">
        <f t="shared" si="6"/>
        <v>29369.97</v>
      </c>
      <c r="N151" s="24">
        <f>M151-(VLOOKUP(E151,Product!$A$1:$C$7,2,0)*F151)</f>
        <v>19579.97</v>
      </c>
      <c r="O151" s="24"/>
    </row>
    <row r="152" spans="1:15" x14ac:dyDescent="0.25">
      <c r="A152" s="1" t="s">
        <v>130</v>
      </c>
      <c r="B152" s="1" t="str">
        <f t="shared" si="7"/>
        <v>FRA-CPR-20140601</v>
      </c>
      <c r="C152" t="s">
        <v>618</v>
      </c>
      <c r="D152" t="s">
        <v>632</v>
      </c>
      <c r="E152" s="1" t="s">
        <v>15</v>
      </c>
      <c r="F152">
        <v>1901</v>
      </c>
      <c r="G152" s="22">
        <v>0.03</v>
      </c>
      <c r="H152" s="2">
        <f t="shared" si="8"/>
        <v>41791</v>
      </c>
      <c r="I152">
        <v>1</v>
      </c>
      <c r="J152">
        <v>6</v>
      </c>
      <c r="K152">
        <v>2014</v>
      </c>
      <c r="L152" s="23">
        <f>VLOOKUP(E152,Product!$A$1:$C$7,3,0)*'Order Raw'!F152</f>
        <v>28515</v>
      </c>
      <c r="M152" s="23">
        <f t="shared" si="6"/>
        <v>28514.97</v>
      </c>
      <c r="N152" s="24">
        <f>M152-(VLOOKUP(E152,Product!$A$1:$C$7,2,0)*F152)</f>
        <v>19009.97</v>
      </c>
      <c r="O152" s="24"/>
    </row>
    <row r="153" spans="1:15" x14ac:dyDescent="0.25">
      <c r="A153" s="1" t="s">
        <v>131</v>
      </c>
      <c r="B153" s="1" t="str">
        <f t="shared" si="7"/>
        <v>FRA-GOV-20140901</v>
      </c>
      <c r="C153" t="s">
        <v>618</v>
      </c>
      <c r="D153" t="s">
        <v>628</v>
      </c>
      <c r="E153" s="1" t="s">
        <v>15</v>
      </c>
      <c r="F153">
        <v>544</v>
      </c>
      <c r="G153" s="22">
        <v>0.03</v>
      </c>
      <c r="H153" s="2">
        <f t="shared" si="8"/>
        <v>41883</v>
      </c>
      <c r="I153">
        <v>1</v>
      </c>
      <c r="J153">
        <v>9</v>
      </c>
      <c r="K153">
        <v>2014</v>
      </c>
      <c r="L153" s="23">
        <f>VLOOKUP(E153,Product!$A$1:$C$7,3,0)*'Order Raw'!F153</f>
        <v>8160</v>
      </c>
      <c r="M153" s="23">
        <f t="shared" si="6"/>
        <v>8159.97</v>
      </c>
      <c r="N153" s="24">
        <f>M153-(VLOOKUP(E153,Product!$A$1:$C$7,2,0)*F153)</f>
        <v>5439.97</v>
      </c>
      <c r="O153" s="24"/>
    </row>
    <row r="154" spans="1:15" x14ac:dyDescent="0.25">
      <c r="A154" s="1" t="s">
        <v>132</v>
      </c>
      <c r="B154" s="1" t="str">
        <f t="shared" si="7"/>
        <v>GER-GOV-20130901</v>
      </c>
      <c r="C154" t="s">
        <v>616</v>
      </c>
      <c r="D154" t="s">
        <v>628</v>
      </c>
      <c r="E154" s="1" t="s">
        <v>15</v>
      </c>
      <c r="F154">
        <v>1797</v>
      </c>
      <c r="G154" s="22">
        <v>0.03</v>
      </c>
      <c r="H154" s="2">
        <f t="shared" si="8"/>
        <v>41518</v>
      </c>
      <c r="I154">
        <v>1</v>
      </c>
      <c r="J154">
        <v>9</v>
      </c>
      <c r="K154">
        <v>2013</v>
      </c>
      <c r="L154" s="23">
        <f>VLOOKUP(E154,Product!$A$1:$C$7,3,0)*'Order Raw'!F154</f>
        <v>26955</v>
      </c>
      <c r="M154" s="23">
        <f t="shared" si="6"/>
        <v>26954.97</v>
      </c>
      <c r="N154" s="24">
        <f>M154-(VLOOKUP(E154,Product!$A$1:$C$7,2,0)*F154)</f>
        <v>17969.97</v>
      </c>
      <c r="O154" s="24"/>
    </row>
    <row r="155" spans="1:15" x14ac:dyDescent="0.25">
      <c r="A155" s="1" t="s">
        <v>133</v>
      </c>
      <c r="B155" s="1" t="str">
        <f t="shared" si="7"/>
        <v>FRA-ENT-20141201</v>
      </c>
      <c r="C155" t="s">
        <v>618</v>
      </c>
      <c r="D155" t="s">
        <v>634</v>
      </c>
      <c r="E155" s="1" t="s">
        <v>15</v>
      </c>
      <c r="F155">
        <v>1287</v>
      </c>
      <c r="G155" s="22">
        <v>0.03</v>
      </c>
      <c r="H155" s="2">
        <f t="shared" si="8"/>
        <v>41974</v>
      </c>
      <c r="I155">
        <v>1</v>
      </c>
      <c r="J155">
        <v>12</v>
      </c>
      <c r="K155">
        <v>2014</v>
      </c>
      <c r="L155" s="23">
        <f>VLOOKUP(E155,Product!$A$1:$C$7,3,0)*'Order Raw'!F155</f>
        <v>19305</v>
      </c>
      <c r="M155" s="23">
        <f t="shared" si="6"/>
        <v>19304.97</v>
      </c>
      <c r="N155" s="24">
        <f>M155-(VLOOKUP(E155,Product!$A$1:$C$7,2,0)*F155)</f>
        <v>12869.970000000001</v>
      </c>
      <c r="O155" s="24"/>
    </row>
    <row r="156" spans="1:15" x14ac:dyDescent="0.25">
      <c r="A156" s="1" t="s">
        <v>134</v>
      </c>
      <c r="B156" s="1" t="str">
        <f t="shared" si="7"/>
        <v>GER-ENT-20141201</v>
      </c>
      <c r="C156" t="s">
        <v>616</v>
      </c>
      <c r="D156" t="s">
        <v>634</v>
      </c>
      <c r="E156" s="1" t="s">
        <v>15</v>
      </c>
      <c r="F156">
        <v>1706</v>
      </c>
      <c r="G156" s="22">
        <v>0.03</v>
      </c>
      <c r="H156" s="2">
        <f t="shared" si="8"/>
        <v>41974</v>
      </c>
      <c r="I156">
        <v>1</v>
      </c>
      <c r="J156">
        <v>12</v>
      </c>
      <c r="K156">
        <v>2014</v>
      </c>
      <c r="L156" s="23">
        <f>VLOOKUP(E156,Product!$A$1:$C$7,3,0)*'Order Raw'!F156</f>
        <v>25590</v>
      </c>
      <c r="M156" s="23">
        <f t="shared" si="6"/>
        <v>25589.97</v>
      </c>
      <c r="N156" s="24">
        <f>M156-(VLOOKUP(E156,Product!$A$1:$C$7,2,0)*F156)</f>
        <v>17059.97</v>
      </c>
      <c r="O156" s="24"/>
    </row>
    <row r="157" spans="1:15" x14ac:dyDescent="0.25">
      <c r="A157" s="1" t="s">
        <v>135</v>
      </c>
      <c r="B157" s="1" t="str">
        <f t="shared" si="7"/>
        <v>FRA-SMB-20140101</v>
      </c>
      <c r="C157" t="s">
        <v>618</v>
      </c>
      <c r="D157" t="s">
        <v>636</v>
      </c>
      <c r="E157" s="1" t="s">
        <v>25</v>
      </c>
      <c r="F157">
        <v>2434</v>
      </c>
      <c r="G157" s="22">
        <v>3.0006162695152012E-2</v>
      </c>
      <c r="H157" s="2">
        <f t="shared" si="8"/>
        <v>41640</v>
      </c>
      <c r="I157">
        <v>1</v>
      </c>
      <c r="J157">
        <v>1</v>
      </c>
      <c r="K157">
        <v>2014</v>
      </c>
      <c r="L157" s="23">
        <f>VLOOKUP(E157,Product!$A$1:$C$7,3,0)*'Order Raw'!F157</f>
        <v>48680</v>
      </c>
      <c r="M157" s="23">
        <f t="shared" si="6"/>
        <v>48679.969993837301</v>
      </c>
      <c r="N157" s="24">
        <f>M157-(VLOOKUP(E157,Product!$A$1:$C$7,2,0)*F157)</f>
        <v>24339.969993837301</v>
      </c>
      <c r="O157" s="24"/>
    </row>
    <row r="158" spans="1:15" x14ac:dyDescent="0.25">
      <c r="A158" s="1" t="s">
        <v>136</v>
      </c>
      <c r="B158" s="1" t="str">
        <f t="shared" si="7"/>
        <v>CND-ENT-20140301</v>
      </c>
      <c r="C158" t="s">
        <v>614</v>
      </c>
      <c r="D158" t="s">
        <v>634</v>
      </c>
      <c r="E158" s="1" t="s">
        <v>25</v>
      </c>
      <c r="F158">
        <v>1774</v>
      </c>
      <c r="G158" s="22">
        <v>0.03</v>
      </c>
      <c r="H158" s="2">
        <f t="shared" si="8"/>
        <v>41699</v>
      </c>
      <c r="I158">
        <v>1</v>
      </c>
      <c r="J158">
        <v>3</v>
      </c>
      <c r="K158">
        <v>2014</v>
      </c>
      <c r="L158" s="23">
        <f>VLOOKUP(E158,Product!$A$1:$C$7,3,0)*'Order Raw'!F158</f>
        <v>35480</v>
      </c>
      <c r="M158" s="23">
        <f t="shared" si="6"/>
        <v>35479.97</v>
      </c>
      <c r="N158" s="24">
        <f>M158-(VLOOKUP(E158,Product!$A$1:$C$7,2,0)*F158)</f>
        <v>17739.97</v>
      </c>
      <c r="O158" s="24"/>
    </row>
    <row r="159" spans="1:15" x14ac:dyDescent="0.25">
      <c r="A159" s="1" t="s">
        <v>130</v>
      </c>
      <c r="B159" s="1" t="str">
        <f t="shared" si="7"/>
        <v>FRA-CPR-20140601</v>
      </c>
      <c r="C159" t="s">
        <v>618</v>
      </c>
      <c r="D159" t="s">
        <v>632</v>
      </c>
      <c r="E159" s="1" t="s">
        <v>25</v>
      </c>
      <c r="F159">
        <v>1901</v>
      </c>
      <c r="G159" s="22">
        <v>0.03</v>
      </c>
      <c r="H159" s="2">
        <f t="shared" si="8"/>
        <v>41791</v>
      </c>
      <c r="I159">
        <v>1</v>
      </c>
      <c r="J159">
        <v>6</v>
      </c>
      <c r="K159">
        <v>2014</v>
      </c>
      <c r="L159" s="23">
        <f>VLOOKUP(E159,Product!$A$1:$C$7,3,0)*'Order Raw'!F159</f>
        <v>38020</v>
      </c>
      <c r="M159" s="23">
        <f t="shared" si="6"/>
        <v>38019.97</v>
      </c>
      <c r="N159" s="24">
        <f>M159-(VLOOKUP(E159,Product!$A$1:$C$7,2,0)*F159)</f>
        <v>19009.97</v>
      </c>
      <c r="O159" s="24"/>
    </row>
    <row r="160" spans="1:15" x14ac:dyDescent="0.25">
      <c r="A160" s="1" t="s">
        <v>126</v>
      </c>
      <c r="B160" s="1" t="str">
        <f t="shared" si="7"/>
        <v>GER-SMB-20140601</v>
      </c>
      <c r="C160" t="s">
        <v>616</v>
      </c>
      <c r="D160" t="s">
        <v>636</v>
      </c>
      <c r="E160" s="1" t="s">
        <v>25</v>
      </c>
      <c r="F160">
        <v>689</v>
      </c>
      <c r="G160" s="22">
        <v>0.03</v>
      </c>
      <c r="H160" s="2">
        <f t="shared" si="8"/>
        <v>41791</v>
      </c>
      <c r="I160">
        <v>1</v>
      </c>
      <c r="J160">
        <v>6</v>
      </c>
      <c r="K160">
        <v>2014</v>
      </c>
      <c r="L160" s="23">
        <f>VLOOKUP(E160,Product!$A$1:$C$7,3,0)*'Order Raw'!F160</f>
        <v>13780</v>
      </c>
      <c r="M160" s="23">
        <f t="shared" si="6"/>
        <v>13779.97</v>
      </c>
      <c r="N160" s="24">
        <f>M160-(VLOOKUP(E160,Product!$A$1:$C$7,2,0)*F160)</f>
        <v>6889.9699999999993</v>
      </c>
      <c r="O160" s="24"/>
    </row>
    <row r="161" spans="1:15" x14ac:dyDescent="0.25">
      <c r="A161" s="1" t="s">
        <v>137</v>
      </c>
      <c r="B161" s="1" t="str">
        <f t="shared" si="7"/>
        <v>GER-ENT-20140601</v>
      </c>
      <c r="C161" t="s">
        <v>616</v>
      </c>
      <c r="D161" t="s">
        <v>634</v>
      </c>
      <c r="E161" s="1" t="s">
        <v>25</v>
      </c>
      <c r="F161">
        <v>1570</v>
      </c>
      <c r="G161" s="22">
        <v>0.03</v>
      </c>
      <c r="H161" s="2">
        <f t="shared" si="8"/>
        <v>41791</v>
      </c>
      <c r="I161">
        <v>1</v>
      </c>
      <c r="J161">
        <v>6</v>
      </c>
      <c r="K161">
        <v>2014</v>
      </c>
      <c r="L161" s="23">
        <f>VLOOKUP(E161,Product!$A$1:$C$7,3,0)*'Order Raw'!F161</f>
        <v>31400</v>
      </c>
      <c r="M161" s="23">
        <f t="shared" si="6"/>
        <v>31399.97</v>
      </c>
      <c r="N161" s="24">
        <f>M161-(VLOOKUP(E161,Product!$A$1:$C$7,2,0)*F161)</f>
        <v>15699.970000000001</v>
      </c>
      <c r="O161" s="24"/>
    </row>
    <row r="162" spans="1:15" x14ac:dyDescent="0.25">
      <c r="A162" s="1" t="s">
        <v>138</v>
      </c>
      <c r="B162" s="1" t="str">
        <f t="shared" si="7"/>
        <v>USA-CPR-20140701</v>
      </c>
      <c r="C162" t="s">
        <v>622</v>
      </c>
      <c r="D162" t="s">
        <v>632</v>
      </c>
      <c r="E162" s="1" t="s">
        <v>25</v>
      </c>
      <c r="F162">
        <v>1369</v>
      </c>
      <c r="G162" s="22">
        <v>3.0010956902848794E-2</v>
      </c>
      <c r="H162" s="2">
        <f t="shared" si="8"/>
        <v>41821</v>
      </c>
      <c r="I162">
        <v>1</v>
      </c>
      <c r="J162">
        <v>7</v>
      </c>
      <c r="K162">
        <v>2014</v>
      </c>
      <c r="L162" s="23">
        <f>VLOOKUP(E162,Product!$A$1:$C$7,3,0)*'Order Raw'!F162</f>
        <v>27380</v>
      </c>
      <c r="M162" s="23">
        <f t="shared" si="6"/>
        <v>27379.969989043097</v>
      </c>
      <c r="N162" s="24">
        <f>M162-(VLOOKUP(E162,Product!$A$1:$C$7,2,0)*F162)</f>
        <v>13689.969989043097</v>
      </c>
      <c r="O162" s="24"/>
    </row>
    <row r="163" spans="1:15" x14ac:dyDescent="0.25">
      <c r="A163" s="1" t="s">
        <v>139</v>
      </c>
      <c r="B163" s="1" t="str">
        <f t="shared" si="7"/>
        <v>CND-ENT-20141001</v>
      </c>
      <c r="C163" t="s">
        <v>614</v>
      </c>
      <c r="D163" t="s">
        <v>634</v>
      </c>
      <c r="E163" s="1" t="s">
        <v>25</v>
      </c>
      <c r="F163">
        <v>2009</v>
      </c>
      <c r="G163" s="22">
        <v>0.03</v>
      </c>
      <c r="H163" s="2">
        <f t="shared" si="8"/>
        <v>41913</v>
      </c>
      <c r="I163">
        <v>1</v>
      </c>
      <c r="J163">
        <v>10</v>
      </c>
      <c r="K163">
        <v>2014</v>
      </c>
      <c r="L163" s="23">
        <f>VLOOKUP(E163,Product!$A$1:$C$7,3,0)*'Order Raw'!F163</f>
        <v>40180</v>
      </c>
      <c r="M163" s="23">
        <f t="shared" si="6"/>
        <v>40179.97</v>
      </c>
      <c r="N163" s="24">
        <f>M163-(VLOOKUP(E163,Product!$A$1:$C$7,2,0)*F163)</f>
        <v>20089.97</v>
      </c>
      <c r="O163" s="24"/>
    </row>
    <row r="164" spans="1:15" x14ac:dyDescent="0.25">
      <c r="A164" s="1" t="s">
        <v>140</v>
      </c>
      <c r="B164" s="1" t="str">
        <f t="shared" si="7"/>
        <v>GER-MDM-20131001</v>
      </c>
      <c r="C164" t="s">
        <v>616</v>
      </c>
      <c r="D164" t="s">
        <v>630</v>
      </c>
      <c r="E164" s="1" t="s">
        <v>25</v>
      </c>
      <c r="F164">
        <v>1945</v>
      </c>
      <c r="G164" s="22">
        <v>0.03</v>
      </c>
      <c r="H164" s="2">
        <f t="shared" si="8"/>
        <v>41548</v>
      </c>
      <c r="I164">
        <v>1</v>
      </c>
      <c r="J164">
        <v>10</v>
      </c>
      <c r="K164">
        <v>2013</v>
      </c>
      <c r="L164" s="23">
        <f>VLOOKUP(E164,Product!$A$1:$C$7,3,0)*'Order Raw'!F164</f>
        <v>38900</v>
      </c>
      <c r="M164" s="23">
        <f t="shared" si="6"/>
        <v>38899.97</v>
      </c>
      <c r="N164" s="24">
        <f>M164-(VLOOKUP(E164,Product!$A$1:$C$7,2,0)*F164)</f>
        <v>19449.97</v>
      </c>
      <c r="O164" s="24"/>
    </row>
    <row r="165" spans="1:15" x14ac:dyDescent="0.25">
      <c r="A165" s="1" t="s">
        <v>133</v>
      </c>
      <c r="B165" s="1" t="str">
        <f t="shared" si="7"/>
        <v>FRA-ENT-20141201</v>
      </c>
      <c r="C165" t="s">
        <v>618</v>
      </c>
      <c r="D165" t="s">
        <v>634</v>
      </c>
      <c r="E165" s="1" t="s">
        <v>25</v>
      </c>
      <c r="F165">
        <v>1287</v>
      </c>
      <c r="G165" s="22">
        <v>0.03</v>
      </c>
      <c r="H165" s="2">
        <f t="shared" si="8"/>
        <v>41974</v>
      </c>
      <c r="I165">
        <v>1</v>
      </c>
      <c r="J165">
        <v>12</v>
      </c>
      <c r="K165">
        <v>2014</v>
      </c>
      <c r="L165" s="23">
        <f>VLOOKUP(E165,Product!$A$1:$C$7,3,0)*'Order Raw'!F165</f>
        <v>25740</v>
      </c>
      <c r="M165" s="23">
        <f t="shared" si="6"/>
        <v>25739.97</v>
      </c>
      <c r="N165" s="24">
        <f>M165-(VLOOKUP(E165,Product!$A$1:$C$7,2,0)*F165)</f>
        <v>12869.970000000001</v>
      </c>
      <c r="O165" s="24"/>
    </row>
    <row r="166" spans="1:15" x14ac:dyDescent="0.25">
      <c r="A166" s="1" t="s">
        <v>134</v>
      </c>
      <c r="B166" s="1" t="str">
        <f t="shared" si="7"/>
        <v>GER-ENT-20141201</v>
      </c>
      <c r="C166" t="s">
        <v>616</v>
      </c>
      <c r="D166" t="s">
        <v>634</v>
      </c>
      <c r="E166" s="1" t="s">
        <v>25</v>
      </c>
      <c r="F166">
        <v>1706</v>
      </c>
      <c r="G166" s="22">
        <v>0.03</v>
      </c>
      <c r="H166" s="2">
        <f t="shared" si="8"/>
        <v>41974</v>
      </c>
      <c r="I166">
        <v>1</v>
      </c>
      <c r="J166">
        <v>12</v>
      </c>
      <c r="K166">
        <v>2014</v>
      </c>
      <c r="L166" s="23">
        <f>VLOOKUP(E166,Product!$A$1:$C$7,3,0)*'Order Raw'!F166</f>
        <v>34120</v>
      </c>
      <c r="M166" s="23">
        <f t="shared" si="6"/>
        <v>34119.97</v>
      </c>
      <c r="N166" s="24">
        <f>M166-(VLOOKUP(E166,Product!$A$1:$C$7,2,0)*F166)</f>
        <v>17059.97</v>
      </c>
      <c r="O166" s="24"/>
    </row>
    <row r="167" spans="1:15" x14ac:dyDescent="0.25">
      <c r="A167" s="1" t="s">
        <v>139</v>
      </c>
      <c r="B167" s="1" t="str">
        <f t="shared" si="7"/>
        <v>CND-ENT-20141001</v>
      </c>
      <c r="C167" t="s">
        <v>614</v>
      </c>
      <c r="D167" t="s">
        <v>634</v>
      </c>
      <c r="E167" s="1" t="s">
        <v>39</v>
      </c>
      <c r="F167">
        <v>2009</v>
      </c>
      <c r="G167" s="22">
        <v>0.03</v>
      </c>
      <c r="H167" s="2">
        <f t="shared" si="8"/>
        <v>41913</v>
      </c>
      <c r="I167">
        <v>1</v>
      </c>
      <c r="J167">
        <v>10</v>
      </c>
      <c r="K167">
        <v>2014</v>
      </c>
      <c r="L167" s="23">
        <f>VLOOKUP(E167,Product!$A$1:$C$7,3,0)*'Order Raw'!F167</f>
        <v>361620</v>
      </c>
      <c r="M167" s="23">
        <f t="shared" si="6"/>
        <v>361619.97</v>
      </c>
      <c r="N167" s="24">
        <f>M167-(VLOOKUP(E167,Product!$A$1:$C$7,2,0)*F167)</f>
        <v>120539.96999999997</v>
      </c>
      <c r="O167" s="24"/>
    </row>
    <row r="168" spans="1:15" x14ac:dyDescent="0.25">
      <c r="A168" s="1" t="s">
        <v>141</v>
      </c>
      <c r="B168" s="1" t="str">
        <f t="shared" si="7"/>
        <v>USA-SMB-20140201</v>
      </c>
      <c r="C168" t="s">
        <v>622</v>
      </c>
      <c r="D168" t="s">
        <v>636</v>
      </c>
      <c r="E168" s="1" t="s">
        <v>44</v>
      </c>
      <c r="F168">
        <v>2844</v>
      </c>
      <c r="G168" s="22">
        <v>0.03</v>
      </c>
      <c r="H168" s="2">
        <f t="shared" si="8"/>
        <v>41671</v>
      </c>
      <c r="I168">
        <v>1</v>
      </c>
      <c r="J168">
        <v>2</v>
      </c>
      <c r="K168">
        <v>2014</v>
      </c>
      <c r="L168" s="23">
        <f>VLOOKUP(E168,Product!$A$1:$C$7,3,0)*'Order Raw'!F168</f>
        <v>853200</v>
      </c>
      <c r="M168" s="23">
        <f t="shared" si="6"/>
        <v>853199.97</v>
      </c>
      <c r="N168" s="24">
        <f>M168-(VLOOKUP(E168,Product!$A$1:$C$7,2,0)*F168)</f>
        <v>142199.96999999997</v>
      </c>
      <c r="O168" s="24"/>
    </row>
    <row r="169" spans="1:15" x14ac:dyDescent="0.25">
      <c r="A169" s="1" t="s">
        <v>142</v>
      </c>
      <c r="B169" s="1" t="str">
        <f t="shared" si="7"/>
        <v>MXC-CPR-20140401</v>
      </c>
      <c r="C169" t="s">
        <v>620</v>
      </c>
      <c r="D169" t="s">
        <v>632</v>
      </c>
      <c r="E169" s="1" t="s">
        <v>44</v>
      </c>
      <c r="F169">
        <v>1916</v>
      </c>
      <c r="G169" s="22">
        <v>0.03</v>
      </c>
      <c r="H169" s="2">
        <f t="shared" si="8"/>
        <v>41730</v>
      </c>
      <c r="I169">
        <v>1</v>
      </c>
      <c r="J169">
        <v>4</v>
      </c>
      <c r="K169">
        <v>2014</v>
      </c>
      <c r="L169" s="23">
        <f>VLOOKUP(E169,Product!$A$1:$C$7,3,0)*'Order Raw'!F169</f>
        <v>574800</v>
      </c>
      <c r="M169" s="23">
        <f t="shared" si="6"/>
        <v>574799.97</v>
      </c>
      <c r="N169" s="24">
        <f>M169-(VLOOKUP(E169,Product!$A$1:$C$7,2,0)*F169)</f>
        <v>95799.969999999972</v>
      </c>
      <c r="O169" s="24"/>
    </row>
    <row r="170" spans="1:15" x14ac:dyDescent="0.25">
      <c r="A170" s="1" t="s">
        <v>137</v>
      </c>
      <c r="B170" s="1" t="str">
        <f t="shared" si="7"/>
        <v>GER-ENT-20140601</v>
      </c>
      <c r="C170" t="s">
        <v>616</v>
      </c>
      <c r="D170" t="s">
        <v>634</v>
      </c>
      <c r="E170" s="1" t="s">
        <v>44</v>
      </c>
      <c r="F170">
        <v>1570</v>
      </c>
      <c r="G170" s="22">
        <v>0.03</v>
      </c>
      <c r="H170" s="2">
        <f t="shared" si="8"/>
        <v>41791</v>
      </c>
      <c r="I170">
        <v>1</v>
      </c>
      <c r="J170">
        <v>6</v>
      </c>
      <c r="K170">
        <v>2014</v>
      </c>
      <c r="L170" s="23">
        <f>VLOOKUP(E170,Product!$A$1:$C$7,3,0)*'Order Raw'!F170</f>
        <v>471000</v>
      </c>
      <c r="M170" s="23">
        <f t="shared" si="6"/>
        <v>470999.97</v>
      </c>
      <c r="N170" s="24">
        <f>M170-(VLOOKUP(E170,Product!$A$1:$C$7,2,0)*F170)</f>
        <v>78499.969999999972</v>
      </c>
      <c r="O170" s="24"/>
    </row>
    <row r="171" spans="1:15" x14ac:dyDescent="0.25">
      <c r="A171" s="1" t="s">
        <v>143</v>
      </c>
      <c r="B171" s="1" t="str">
        <f t="shared" si="7"/>
        <v>CND-SMB-20140801</v>
      </c>
      <c r="C171" t="s">
        <v>614</v>
      </c>
      <c r="D171" t="s">
        <v>636</v>
      </c>
      <c r="E171" s="1" t="s">
        <v>44</v>
      </c>
      <c r="F171">
        <v>1874</v>
      </c>
      <c r="G171" s="22">
        <v>0.03</v>
      </c>
      <c r="H171" s="2">
        <f t="shared" si="8"/>
        <v>41852</v>
      </c>
      <c r="I171">
        <v>1</v>
      </c>
      <c r="J171">
        <v>8</v>
      </c>
      <c r="K171">
        <v>2014</v>
      </c>
      <c r="L171" s="23">
        <f>VLOOKUP(E171,Product!$A$1:$C$7,3,0)*'Order Raw'!F171</f>
        <v>562200</v>
      </c>
      <c r="M171" s="23">
        <f t="shared" si="6"/>
        <v>562199.97</v>
      </c>
      <c r="N171" s="24">
        <f>M171-(VLOOKUP(E171,Product!$A$1:$C$7,2,0)*F171)</f>
        <v>93699.969999999972</v>
      </c>
      <c r="O171" s="24"/>
    </row>
    <row r="172" spans="1:15" x14ac:dyDescent="0.25">
      <c r="A172" s="1" t="s">
        <v>144</v>
      </c>
      <c r="B172" s="1" t="str">
        <f t="shared" si="7"/>
        <v>MXC-GOV-20140801</v>
      </c>
      <c r="C172" t="s">
        <v>620</v>
      </c>
      <c r="D172" t="s">
        <v>628</v>
      </c>
      <c r="E172" s="1" t="s">
        <v>44</v>
      </c>
      <c r="F172">
        <v>1642</v>
      </c>
      <c r="G172" s="22">
        <v>0.03</v>
      </c>
      <c r="H172" s="2">
        <f t="shared" si="8"/>
        <v>41852</v>
      </c>
      <c r="I172">
        <v>1</v>
      </c>
      <c r="J172">
        <v>8</v>
      </c>
      <c r="K172">
        <v>2014</v>
      </c>
      <c r="L172" s="23">
        <f>VLOOKUP(E172,Product!$A$1:$C$7,3,0)*'Order Raw'!F172</f>
        <v>492600</v>
      </c>
      <c r="M172" s="23">
        <f t="shared" si="6"/>
        <v>492599.97</v>
      </c>
      <c r="N172" s="24">
        <f>M172-(VLOOKUP(E172,Product!$A$1:$C$7,2,0)*F172)</f>
        <v>82099.969999999972</v>
      </c>
      <c r="O172" s="24"/>
    </row>
    <row r="173" spans="1:15" x14ac:dyDescent="0.25">
      <c r="A173" s="1" t="s">
        <v>140</v>
      </c>
      <c r="B173" s="1" t="str">
        <f t="shared" si="7"/>
        <v>GER-MDM-20131001</v>
      </c>
      <c r="C173" t="s">
        <v>616</v>
      </c>
      <c r="D173" t="s">
        <v>630</v>
      </c>
      <c r="E173" s="1" t="s">
        <v>44</v>
      </c>
      <c r="F173">
        <v>1945</v>
      </c>
      <c r="G173" s="22">
        <v>0.03</v>
      </c>
      <c r="H173" s="2">
        <f t="shared" si="8"/>
        <v>41548</v>
      </c>
      <c r="I173">
        <v>1</v>
      </c>
      <c r="J173">
        <v>10</v>
      </c>
      <c r="K173">
        <v>2013</v>
      </c>
      <c r="L173" s="23">
        <f>VLOOKUP(E173,Product!$A$1:$C$7,3,0)*'Order Raw'!F173</f>
        <v>583500</v>
      </c>
      <c r="M173" s="23">
        <f t="shared" si="6"/>
        <v>583499.97</v>
      </c>
      <c r="N173" s="24">
        <f>M173-(VLOOKUP(E173,Product!$A$1:$C$7,2,0)*F173)</f>
        <v>97249.969999999972</v>
      </c>
      <c r="O173" s="24"/>
    </row>
    <row r="174" spans="1:15" x14ac:dyDescent="0.25">
      <c r="A174" s="1" t="s">
        <v>145</v>
      </c>
      <c r="B174" s="1" t="str">
        <f t="shared" si="7"/>
        <v>CND-GOV-20140501</v>
      </c>
      <c r="C174" t="s">
        <v>614</v>
      </c>
      <c r="D174" t="s">
        <v>628</v>
      </c>
      <c r="E174" s="1" t="s">
        <v>8</v>
      </c>
      <c r="F174">
        <v>831</v>
      </c>
      <c r="G174" s="22">
        <v>3.0000000000000002E-2</v>
      </c>
      <c r="H174" s="2">
        <f t="shared" si="8"/>
        <v>41760</v>
      </c>
      <c r="I174">
        <v>1</v>
      </c>
      <c r="J174">
        <v>5</v>
      </c>
      <c r="K174">
        <v>2014</v>
      </c>
      <c r="L174" s="23">
        <f>VLOOKUP(E174,Product!$A$1:$C$7,3,0)*'Order Raw'!F174</f>
        <v>16620</v>
      </c>
      <c r="M174" s="23">
        <f t="shared" si="6"/>
        <v>16619.97</v>
      </c>
      <c r="N174" s="24">
        <f>M174-(VLOOKUP(E174,Product!$A$1:$C$7,2,0)*F174)</f>
        <v>14126.970000000001</v>
      </c>
      <c r="O174" s="24"/>
    </row>
    <row r="175" spans="1:15" x14ac:dyDescent="0.25">
      <c r="A175" s="1" t="s">
        <v>146</v>
      </c>
      <c r="B175" s="1" t="str">
        <f t="shared" si="7"/>
        <v>MXC-GOV-20130901</v>
      </c>
      <c r="C175" t="s">
        <v>620</v>
      </c>
      <c r="D175" t="s">
        <v>628</v>
      </c>
      <c r="E175" s="1" t="s">
        <v>25</v>
      </c>
      <c r="F175">
        <v>1760</v>
      </c>
      <c r="G175" s="22">
        <v>3.0000000000000002E-2</v>
      </c>
      <c r="H175" s="2">
        <f t="shared" si="8"/>
        <v>41518</v>
      </c>
      <c r="I175">
        <v>1</v>
      </c>
      <c r="J175">
        <v>9</v>
      </c>
      <c r="K175">
        <v>2013</v>
      </c>
      <c r="L175" s="23">
        <f>VLOOKUP(E175,Product!$A$1:$C$7,3,0)*'Order Raw'!F175</f>
        <v>35200</v>
      </c>
      <c r="M175" s="23">
        <f t="shared" si="6"/>
        <v>35199.97</v>
      </c>
      <c r="N175" s="24">
        <f>M175-(VLOOKUP(E175,Product!$A$1:$C$7,2,0)*F175)</f>
        <v>17599.97</v>
      </c>
      <c r="O175" s="24"/>
    </row>
    <row r="176" spans="1:15" x14ac:dyDescent="0.25">
      <c r="A176" s="1" t="s">
        <v>147</v>
      </c>
      <c r="B176" s="1" t="str">
        <f t="shared" si="7"/>
        <v>CND-GOV-20140401</v>
      </c>
      <c r="C176" t="s">
        <v>614</v>
      </c>
      <c r="D176" t="s">
        <v>628</v>
      </c>
      <c r="E176" s="1" t="s">
        <v>39</v>
      </c>
      <c r="F176">
        <v>3850</v>
      </c>
      <c r="G176" s="22">
        <v>3.0003896103896106E-2</v>
      </c>
      <c r="H176" s="2">
        <f t="shared" si="8"/>
        <v>41730</v>
      </c>
      <c r="I176">
        <v>1</v>
      </c>
      <c r="J176">
        <v>4</v>
      </c>
      <c r="K176">
        <v>2014</v>
      </c>
      <c r="L176" s="23">
        <f>VLOOKUP(E176,Product!$A$1:$C$7,3,0)*'Order Raw'!F176</f>
        <v>693000</v>
      </c>
      <c r="M176" s="23">
        <f t="shared" si="6"/>
        <v>692999.9699961039</v>
      </c>
      <c r="N176" s="24">
        <f>M176-(VLOOKUP(E176,Product!$A$1:$C$7,2,0)*F176)</f>
        <v>230999.9699961039</v>
      </c>
      <c r="O176" s="24"/>
    </row>
    <row r="177" spans="1:15" x14ac:dyDescent="0.25">
      <c r="A177" s="1" t="s">
        <v>148</v>
      </c>
      <c r="B177" s="1" t="str">
        <f t="shared" si="7"/>
        <v>GER-CPR-20140101</v>
      </c>
      <c r="C177" t="s">
        <v>616</v>
      </c>
      <c r="D177" t="s">
        <v>632</v>
      </c>
      <c r="E177" s="1" t="s">
        <v>44</v>
      </c>
      <c r="F177">
        <v>2479</v>
      </c>
      <c r="G177" s="22">
        <v>3.0000000000000002E-2</v>
      </c>
      <c r="H177" s="2">
        <f t="shared" si="8"/>
        <v>41640</v>
      </c>
      <c r="I177">
        <v>1</v>
      </c>
      <c r="J177">
        <v>1</v>
      </c>
      <c r="K177">
        <v>2014</v>
      </c>
      <c r="L177" s="23">
        <f>VLOOKUP(E177,Product!$A$1:$C$7,3,0)*'Order Raw'!F177</f>
        <v>743700</v>
      </c>
      <c r="M177" s="23">
        <f t="shared" si="6"/>
        <v>743699.97</v>
      </c>
      <c r="N177" s="24">
        <f>M177-(VLOOKUP(E177,Product!$A$1:$C$7,2,0)*F177)</f>
        <v>123949.96999999997</v>
      </c>
      <c r="O177" s="24"/>
    </row>
    <row r="178" spans="1:15" x14ac:dyDescent="0.25">
      <c r="A178" s="1" t="s">
        <v>149</v>
      </c>
      <c r="B178" s="1" t="str">
        <f t="shared" si="7"/>
        <v>MXC-MDM-20141001</v>
      </c>
      <c r="C178" t="s">
        <v>620</v>
      </c>
      <c r="D178" t="s">
        <v>630</v>
      </c>
      <c r="E178" s="1" t="s">
        <v>15</v>
      </c>
      <c r="F178">
        <v>2031</v>
      </c>
      <c r="G178" s="22">
        <v>3.9999999999999994E-2</v>
      </c>
      <c r="H178" s="2">
        <f t="shared" si="8"/>
        <v>41913</v>
      </c>
      <c r="I178">
        <v>1</v>
      </c>
      <c r="J178">
        <v>10</v>
      </c>
      <c r="K178">
        <v>2014</v>
      </c>
      <c r="L178" s="23">
        <f>VLOOKUP(E178,Product!$A$1:$C$7,3,0)*'Order Raw'!F178</f>
        <v>30465</v>
      </c>
      <c r="M178" s="23">
        <f t="shared" si="6"/>
        <v>30464.959999999999</v>
      </c>
      <c r="N178" s="24">
        <f>M178-(VLOOKUP(E178,Product!$A$1:$C$7,2,0)*F178)</f>
        <v>20309.96</v>
      </c>
      <c r="O178" s="24"/>
    </row>
    <row r="179" spans="1:15" x14ac:dyDescent="0.25">
      <c r="A179" s="1" t="s">
        <v>149</v>
      </c>
      <c r="B179" s="1" t="str">
        <f t="shared" si="7"/>
        <v>MXC-MDM-20141001</v>
      </c>
      <c r="C179" t="s">
        <v>620</v>
      </c>
      <c r="D179" t="s">
        <v>630</v>
      </c>
      <c r="E179" s="1" t="s">
        <v>25</v>
      </c>
      <c r="F179">
        <v>2031</v>
      </c>
      <c r="G179" s="22">
        <v>3.9999999999999994E-2</v>
      </c>
      <c r="H179" s="2">
        <f t="shared" si="8"/>
        <v>41913</v>
      </c>
      <c r="I179">
        <v>1</v>
      </c>
      <c r="J179">
        <v>10</v>
      </c>
      <c r="K179">
        <v>2014</v>
      </c>
      <c r="L179" s="23">
        <f>VLOOKUP(E179,Product!$A$1:$C$7,3,0)*'Order Raw'!F179</f>
        <v>40620</v>
      </c>
      <c r="M179" s="23">
        <f t="shared" si="6"/>
        <v>40619.96</v>
      </c>
      <c r="N179" s="24">
        <f>M179-(VLOOKUP(E179,Product!$A$1:$C$7,2,0)*F179)</f>
        <v>20309.96</v>
      </c>
      <c r="O179" s="24"/>
    </row>
    <row r="180" spans="1:15" x14ac:dyDescent="0.25">
      <c r="A180" s="1" t="s">
        <v>150</v>
      </c>
      <c r="B180" s="1" t="str">
        <f t="shared" si="7"/>
        <v>FRA-MDM-20131201</v>
      </c>
      <c r="C180" t="s">
        <v>618</v>
      </c>
      <c r="D180" t="s">
        <v>630</v>
      </c>
      <c r="E180" s="1" t="s">
        <v>25</v>
      </c>
      <c r="F180">
        <v>2261</v>
      </c>
      <c r="G180" s="22">
        <v>3.9999999999999994E-2</v>
      </c>
      <c r="H180" s="2">
        <f t="shared" si="8"/>
        <v>41609</v>
      </c>
      <c r="I180">
        <v>1</v>
      </c>
      <c r="J180">
        <v>12</v>
      </c>
      <c r="K180">
        <v>2013</v>
      </c>
      <c r="L180" s="23">
        <f>VLOOKUP(E180,Product!$A$1:$C$7,3,0)*'Order Raw'!F180</f>
        <v>45220</v>
      </c>
      <c r="M180" s="23">
        <f t="shared" si="6"/>
        <v>45219.96</v>
      </c>
      <c r="N180" s="24">
        <f>M180-(VLOOKUP(E180,Product!$A$1:$C$7,2,0)*F180)</f>
        <v>22609.96</v>
      </c>
      <c r="O180" s="24"/>
    </row>
    <row r="181" spans="1:15" x14ac:dyDescent="0.25">
      <c r="A181" s="1" t="s">
        <v>151</v>
      </c>
      <c r="B181" s="1" t="str">
        <f t="shared" si="7"/>
        <v>USA-GOV-20130901</v>
      </c>
      <c r="C181" t="s">
        <v>622</v>
      </c>
      <c r="D181" t="s">
        <v>628</v>
      </c>
      <c r="E181" s="1" t="s">
        <v>39</v>
      </c>
      <c r="F181">
        <v>736</v>
      </c>
      <c r="G181" s="22">
        <v>3.9999999999999994E-2</v>
      </c>
      <c r="H181" s="2">
        <f t="shared" si="8"/>
        <v>41518</v>
      </c>
      <c r="I181">
        <v>1</v>
      </c>
      <c r="J181">
        <v>9</v>
      </c>
      <c r="K181">
        <v>2013</v>
      </c>
      <c r="L181" s="23">
        <f>VLOOKUP(E181,Product!$A$1:$C$7,3,0)*'Order Raw'!F181</f>
        <v>132480</v>
      </c>
      <c r="M181" s="23">
        <f t="shared" si="6"/>
        <v>132479.96</v>
      </c>
      <c r="N181" s="24">
        <f>M181-(VLOOKUP(E181,Product!$A$1:$C$7,2,0)*F181)</f>
        <v>44159.959999999992</v>
      </c>
      <c r="O181" s="24"/>
    </row>
    <row r="182" spans="1:15" x14ac:dyDescent="0.25">
      <c r="A182" s="1" t="s">
        <v>152</v>
      </c>
      <c r="B182" s="1" t="str">
        <f t="shared" si="7"/>
        <v>CND-GOV-20131001</v>
      </c>
      <c r="C182" t="s">
        <v>614</v>
      </c>
      <c r="D182" t="s">
        <v>628</v>
      </c>
      <c r="E182" s="1" t="s">
        <v>8</v>
      </c>
      <c r="F182">
        <v>2851</v>
      </c>
      <c r="G182" s="22">
        <v>0.04</v>
      </c>
      <c r="H182" s="2">
        <f t="shared" si="8"/>
        <v>41548</v>
      </c>
      <c r="I182">
        <v>1</v>
      </c>
      <c r="J182">
        <v>10</v>
      </c>
      <c r="K182">
        <v>2013</v>
      </c>
      <c r="L182" s="23">
        <f>VLOOKUP(E182,Product!$A$1:$C$7,3,0)*'Order Raw'!F182</f>
        <v>57020</v>
      </c>
      <c r="M182" s="23">
        <f t="shared" si="6"/>
        <v>57019.96</v>
      </c>
      <c r="N182" s="24">
        <f>M182-(VLOOKUP(E182,Product!$A$1:$C$7,2,0)*F182)</f>
        <v>48466.96</v>
      </c>
      <c r="O182" s="24"/>
    </row>
    <row r="183" spans="1:15" x14ac:dyDescent="0.25">
      <c r="A183" s="1" t="s">
        <v>153</v>
      </c>
      <c r="B183" s="1" t="str">
        <f t="shared" si="7"/>
        <v>GER-SMB-20141001</v>
      </c>
      <c r="C183" t="s">
        <v>616</v>
      </c>
      <c r="D183" t="s">
        <v>636</v>
      </c>
      <c r="E183" s="1" t="s">
        <v>8</v>
      </c>
      <c r="F183">
        <v>2021</v>
      </c>
      <c r="G183" s="22">
        <v>0.04</v>
      </c>
      <c r="H183" s="2">
        <f t="shared" si="8"/>
        <v>41913</v>
      </c>
      <c r="I183">
        <v>1</v>
      </c>
      <c r="J183">
        <v>10</v>
      </c>
      <c r="K183">
        <v>2014</v>
      </c>
      <c r="L183" s="23">
        <f>VLOOKUP(E183,Product!$A$1:$C$7,3,0)*'Order Raw'!F183</f>
        <v>40420</v>
      </c>
      <c r="M183" s="23">
        <f t="shared" si="6"/>
        <v>40419.96</v>
      </c>
      <c r="N183" s="24">
        <f>M183-(VLOOKUP(E183,Product!$A$1:$C$7,2,0)*F183)</f>
        <v>34356.959999999999</v>
      </c>
      <c r="O183" s="24"/>
    </row>
    <row r="184" spans="1:15" x14ac:dyDescent="0.25">
      <c r="A184" s="1" t="s">
        <v>154</v>
      </c>
      <c r="B184" s="1" t="str">
        <f t="shared" si="7"/>
        <v>USA-GOV-20141201</v>
      </c>
      <c r="C184" t="s">
        <v>622</v>
      </c>
      <c r="D184" t="s">
        <v>628</v>
      </c>
      <c r="E184" s="1" t="s">
        <v>8</v>
      </c>
      <c r="F184">
        <v>274</v>
      </c>
      <c r="G184" s="22">
        <v>0.04</v>
      </c>
      <c r="H184" s="2">
        <f t="shared" si="8"/>
        <v>41974</v>
      </c>
      <c r="I184">
        <v>1</v>
      </c>
      <c r="J184">
        <v>12</v>
      </c>
      <c r="K184">
        <v>2014</v>
      </c>
      <c r="L184" s="23">
        <f>VLOOKUP(E184,Product!$A$1:$C$7,3,0)*'Order Raw'!F184</f>
        <v>5480</v>
      </c>
      <c r="M184" s="23">
        <f t="shared" si="6"/>
        <v>5479.96</v>
      </c>
      <c r="N184" s="24">
        <f>M184-(VLOOKUP(E184,Product!$A$1:$C$7,2,0)*F184)</f>
        <v>4657.96</v>
      </c>
      <c r="O184" s="24"/>
    </row>
    <row r="185" spans="1:15" x14ac:dyDescent="0.25">
      <c r="A185" s="1" t="s">
        <v>155</v>
      </c>
      <c r="B185" s="1" t="str">
        <f t="shared" si="7"/>
        <v>CND-MDM-20140301</v>
      </c>
      <c r="C185" t="s">
        <v>614</v>
      </c>
      <c r="D185" t="s">
        <v>630</v>
      </c>
      <c r="E185" s="1" t="s">
        <v>15</v>
      </c>
      <c r="F185">
        <v>1967</v>
      </c>
      <c r="G185" s="22">
        <v>0.04</v>
      </c>
      <c r="H185" s="2">
        <f t="shared" si="8"/>
        <v>41699</v>
      </c>
      <c r="I185">
        <v>1</v>
      </c>
      <c r="J185">
        <v>3</v>
      </c>
      <c r="K185">
        <v>2014</v>
      </c>
      <c r="L185" s="23">
        <f>VLOOKUP(E185,Product!$A$1:$C$7,3,0)*'Order Raw'!F185</f>
        <v>29505</v>
      </c>
      <c r="M185" s="23">
        <f t="shared" si="6"/>
        <v>29504.959999999999</v>
      </c>
      <c r="N185" s="24">
        <f>M185-(VLOOKUP(E185,Product!$A$1:$C$7,2,0)*F185)</f>
        <v>19669.96</v>
      </c>
      <c r="O185" s="24"/>
    </row>
    <row r="186" spans="1:15" x14ac:dyDescent="0.25">
      <c r="A186" s="1" t="s">
        <v>156</v>
      </c>
      <c r="B186" s="1" t="str">
        <f t="shared" si="7"/>
        <v>GER-SMB-20140801</v>
      </c>
      <c r="C186" t="s">
        <v>616</v>
      </c>
      <c r="D186" t="s">
        <v>636</v>
      </c>
      <c r="E186" s="1" t="s">
        <v>15</v>
      </c>
      <c r="F186">
        <v>1859</v>
      </c>
      <c r="G186" s="22">
        <v>0.04</v>
      </c>
      <c r="H186" s="2">
        <f t="shared" si="8"/>
        <v>41852</v>
      </c>
      <c r="I186">
        <v>1</v>
      </c>
      <c r="J186">
        <v>8</v>
      </c>
      <c r="K186">
        <v>2014</v>
      </c>
      <c r="L186" s="23">
        <f>VLOOKUP(E186,Product!$A$1:$C$7,3,0)*'Order Raw'!F186</f>
        <v>27885</v>
      </c>
      <c r="M186" s="23">
        <f t="shared" si="6"/>
        <v>27884.959999999999</v>
      </c>
      <c r="N186" s="24">
        <f>M186-(VLOOKUP(E186,Product!$A$1:$C$7,2,0)*F186)</f>
        <v>18589.96</v>
      </c>
      <c r="O186" s="24"/>
    </row>
    <row r="187" spans="1:15" x14ac:dyDescent="0.25">
      <c r="A187" s="1" t="s">
        <v>152</v>
      </c>
      <c r="B187" s="1" t="str">
        <f t="shared" si="7"/>
        <v>CND-GOV-20131001</v>
      </c>
      <c r="C187" t="s">
        <v>614</v>
      </c>
      <c r="D187" t="s">
        <v>628</v>
      </c>
      <c r="E187" s="1" t="s">
        <v>15</v>
      </c>
      <c r="F187">
        <v>2851</v>
      </c>
      <c r="G187" s="22">
        <v>0.04</v>
      </c>
      <c r="H187" s="2">
        <f t="shared" si="8"/>
        <v>41548</v>
      </c>
      <c r="I187">
        <v>1</v>
      </c>
      <c r="J187">
        <v>10</v>
      </c>
      <c r="K187">
        <v>2013</v>
      </c>
      <c r="L187" s="23">
        <f>VLOOKUP(E187,Product!$A$1:$C$7,3,0)*'Order Raw'!F187</f>
        <v>42765</v>
      </c>
      <c r="M187" s="23">
        <f t="shared" si="6"/>
        <v>42764.959999999999</v>
      </c>
      <c r="N187" s="24">
        <f>M187-(VLOOKUP(E187,Product!$A$1:$C$7,2,0)*F187)</f>
        <v>28509.96</v>
      </c>
      <c r="O187" s="24"/>
    </row>
    <row r="188" spans="1:15" x14ac:dyDescent="0.25">
      <c r="A188" s="1" t="s">
        <v>153</v>
      </c>
      <c r="B188" s="1" t="str">
        <f t="shared" si="7"/>
        <v>GER-SMB-20141001</v>
      </c>
      <c r="C188" t="s">
        <v>616</v>
      </c>
      <c r="D188" t="s">
        <v>636</v>
      </c>
      <c r="E188" s="1" t="s">
        <v>15</v>
      </c>
      <c r="F188">
        <v>2021</v>
      </c>
      <c r="G188" s="22">
        <v>0.04</v>
      </c>
      <c r="H188" s="2">
        <f t="shared" si="8"/>
        <v>41913</v>
      </c>
      <c r="I188">
        <v>1</v>
      </c>
      <c r="J188">
        <v>10</v>
      </c>
      <c r="K188">
        <v>2014</v>
      </c>
      <c r="L188" s="23">
        <f>VLOOKUP(E188,Product!$A$1:$C$7,3,0)*'Order Raw'!F188</f>
        <v>30315</v>
      </c>
      <c r="M188" s="23">
        <f t="shared" si="6"/>
        <v>30314.959999999999</v>
      </c>
      <c r="N188" s="24">
        <f>M188-(VLOOKUP(E188,Product!$A$1:$C$7,2,0)*F188)</f>
        <v>20209.96</v>
      </c>
      <c r="O188" s="24"/>
    </row>
    <row r="189" spans="1:15" x14ac:dyDescent="0.25">
      <c r="A189" s="1" t="s">
        <v>157</v>
      </c>
      <c r="B189" s="1" t="str">
        <f t="shared" si="7"/>
        <v>MXC-ENT-20141201</v>
      </c>
      <c r="C189" t="s">
        <v>620</v>
      </c>
      <c r="D189" t="s">
        <v>634</v>
      </c>
      <c r="E189" s="1" t="s">
        <v>15</v>
      </c>
      <c r="F189">
        <v>1138</v>
      </c>
      <c r="G189" s="22">
        <v>0.04</v>
      </c>
      <c r="H189" s="2">
        <f t="shared" si="8"/>
        <v>41974</v>
      </c>
      <c r="I189">
        <v>1</v>
      </c>
      <c r="J189">
        <v>12</v>
      </c>
      <c r="K189">
        <v>2014</v>
      </c>
      <c r="L189" s="23">
        <f>VLOOKUP(E189,Product!$A$1:$C$7,3,0)*'Order Raw'!F189</f>
        <v>17070</v>
      </c>
      <c r="M189" s="23">
        <f t="shared" si="6"/>
        <v>17069.96</v>
      </c>
      <c r="N189" s="24">
        <f>M189-(VLOOKUP(E189,Product!$A$1:$C$7,2,0)*F189)</f>
        <v>11379.96</v>
      </c>
      <c r="O189" s="24"/>
    </row>
    <row r="190" spans="1:15" x14ac:dyDescent="0.25">
      <c r="A190" s="1" t="s">
        <v>158</v>
      </c>
      <c r="B190" s="1" t="str">
        <f t="shared" si="7"/>
        <v>CND-GOV-20140101</v>
      </c>
      <c r="C190" t="s">
        <v>614</v>
      </c>
      <c r="D190" t="s">
        <v>628</v>
      </c>
      <c r="E190" s="1" t="s">
        <v>25</v>
      </c>
      <c r="F190">
        <v>4251</v>
      </c>
      <c r="G190" s="22">
        <v>0.04</v>
      </c>
      <c r="H190" s="2">
        <f t="shared" si="8"/>
        <v>41640</v>
      </c>
      <c r="I190">
        <v>1</v>
      </c>
      <c r="J190">
        <v>1</v>
      </c>
      <c r="K190">
        <v>2014</v>
      </c>
      <c r="L190" s="23">
        <f>VLOOKUP(E190,Product!$A$1:$C$7,3,0)*'Order Raw'!F190</f>
        <v>85020</v>
      </c>
      <c r="M190" s="23">
        <f t="shared" si="6"/>
        <v>85019.96</v>
      </c>
      <c r="N190" s="24">
        <f>M190-(VLOOKUP(E190,Product!$A$1:$C$7,2,0)*F190)</f>
        <v>42509.960000000006</v>
      </c>
      <c r="O190" s="24"/>
    </row>
    <row r="191" spans="1:15" x14ac:dyDescent="0.25">
      <c r="A191" s="1" t="s">
        <v>159</v>
      </c>
      <c r="B191" s="1" t="str">
        <f t="shared" si="7"/>
        <v>GER-ENT-20140301</v>
      </c>
      <c r="C191" t="s">
        <v>616</v>
      </c>
      <c r="D191" t="s">
        <v>634</v>
      </c>
      <c r="E191" s="1" t="s">
        <v>25</v>
      </c>
      <c r="F191">
        <v>795</v>
      </c>
      <c r="G191" s="22">
        <v>0.04</v>
      </c>
      <c r="H191" s="2">
        <f t="shared" si="8"/>
        <v>41699</v>
      </c>
      <c r="I191">
        <v>1</v>
      </c>
      <c r="J191">
        <v>3</v>
      </c>
      <c r="K191">
        <v>2014</v>
      </c>
      <c r="L191" s="23">
        <f>VLOOKUP(E191,Product!$A$1:$C$7,3,0)*'Order Raw'!F191</f>
        <v>15900</v>
      </c>
      <c r="M191" s="23">
        <f t="shared" si="6"/>
        <v>15899.96</v>
      </c>
      <c r="N191" s="24">
        <f>M191-(VLOOKUP(E191,Product!$A$1:$C$7,2,0)*F191)</f>
        <v>7949.9599999999991</v>
      </c>
      <c r="O191" s="24"/>
    </row>
    <row r="192" spans="1:15" x14ac:dyDescent="0.25">
      <c r="A192" s="1" t="s">
        <v>160</v>
      </c>
      <c r="B192" s="1" t="str">
        <f t="shared" si="7"/>
        <v>GER-SMB-20140401</v>
      </c>
      <c r="C192" t="s">
        <v>616</v>
      </c>
      <c r="D192" t="s">
        <v>636</v>
      </c>
      <c r="E192" s="1" t="s">
        <v>25</v>
      </c>
      <c r="F192">
        <v>1414</v>
      </c>
      <c r="G192" s="22">
        <v>4.0014144271570011E-2</v>
      </c>
      <c r="H192" s="2">
        <f t="shared" si="8"/>
        <v>41730</v>
      </c>
      <c r="I192">
        <v>1</v>
      </c>
      <c r="J192">
        <v>4</v>
      </c>
      <c r="K192">
        <v>2014</v>
      </c>
      <c r="L192" s="23">
        <f>VLOOKUP(E192,Product!$A$1:$C$7,3,0)*'Order Raw'!F192</f>
        <v>28280</v>
      </c>
      <c r="M192" s="23">
        <f t="shared" si="6"/>
        <v>28279.959985855727</v>
      </c>
      <c r="N192" s="24">
        <f>M192-(VLOOKUP(E192,Product!$A$1:$C$7,2,0)*F192)</f>
        <v>14139.959985855727</v>
      </c>
      <c r="O192" s="24"/>
    </row>
    <row r="193" spans="1:15" x14ac:dyDescent="0.25">
      <c r="A193" s="1" t="s">
        <v>161</v>
      </c>
      <c r="B193" s="1" t="str">
        <f t="shared" si="7"/>
        <v>USA-SMB-20140501</v>
      </c>
      <c r="C193" t="s">
        <v>622</v>
      </c>
      <c r="D193" t="s">
        <v>636</v>
      </c>
      <c r="E193" s="1" t="s">
        <v>25</v>
      </c>
      <c r="F193">
        <v>2918</v>
      </c>
      <c r="G193" s="22">
        <v>0.04</v>
      </c>
      <c r="H193" s="2">
        <f t="shared" si="8"/>
        <v>41760</v>
      </c>
      <c r="I193">
        <v>1</v>
      </c>
      <c r="J193">
        <v>5</v>
      </c>
      <c r="K193">
        <v>2014</v>
      </c>
      <c r="L193" s="23">
        <f>VLOOKUP(E193,Product!$A$1:$C$7,3,0)*'Order Raw'!F193</f>
        <v>58360</v>
      </c>
      <c r="M193" s="23">
        <f t="shared" si="6"/>
        <v>58359.96</v>
      </c>
      <c r="N193" s="24">
        <f>M193-(VLOOKUP(E193,Product!$A$1:$C$7,2,0)*F193)</f>
        <v>29179.96</v>
      </c>
      <c r="O193" s="24"/>
    </row>
    <row r="194" spans="1:15" x14ac:dyDescent="0.25">
      <c r="A194" s="1" t="s">
        <v>162</v>
      </c>
      <c r="B194" s="1" t="str">
        <f t="shared" si="7"/>
        <v>USA-GOV-20140701</v>
      </c>
      <c r="C194" t="s">
        <v>622</v>
      </c>
      <c r="D194" t="s">
        <v>628</v>
      </c>
      <c r="E194" s="1" t="s">
        <v>25</v>
      </c>
      <c r="F194">
        <v>3450</v>
      </c>
      <c r="G194" s="22">
        <v>0.04</v>
      </c>
      <c r="H194" s="2">
        <f t="shared" si="8"/>
        <v>41821</v>
      </c>
      <c r="I194">
        <v>1</v>
      </c>
      <c r="J194">
        <v>7</v>
      </c>
      <c r="K194">
        <v>2014</v>
      </c>
      <c r="L194" s="23">
        <f>VLOOKUP(E194,Product!$A$1:$C$7,3,0)*'Order Raw'!F194</f>
        <v>69000</v>
      </c>
      <c r="M194" s="23">
        <f t="shared" ref="M194:M257" si="9">L194-G194</f>
        <v>68999.960000000006</v>
      </c>
      <c r="N194" s="24">
        <f>M194-(VLOOKUP(E194,Product!$A$1:$C$7,2,0)*F194)</f>
        <v>34499.960000000006</v>
      </c>
      <c r="O194" s="24"/>
    </row>
    <row r="195" spans="1:15" x14ac:dyDescent="0.25">
      <c r="A195" s="1" t="s">
        <v>163</v>
      </c>
      <c r="B195" s="1" t="str">
        <f t="shared" ref="B195:B258" si="10">_xlfn.IFS(C195="Canada","CND",C195="Germany","GER",C195="France","FRA",C195="Mexico","MXC",C195="United States of America","USA")&amp;"-"&amp;_xlfn.IFS(D195="Government","GOV",D195="Midmarket","MDM",D195="Channel Partners","CPR",D195="Enterprise","ENT",D195="Small Business","SMB")&amp;"-"&amp;TEXT(H195,"yyyymmdd")</f>
        <v>FRA-ENT-20140701</v>
      </c>
      <c r="C195" t="s">
        <v>618</v>
      </c>
      <c r="D195" t="s">
        <v>634</v>
      </c>
      <c r="E195" s="1" t="s">
        <v>25</v>
      </c>
      <c r="F195">
        <v>2988</v>
      </c>
      <c r="G195" s="22">
        <v>0.04</v>
      </c>
      <c r="H195" s="2">
        <f t="shared" ref="H195:H258" si="11">DATE(K195,J195,I195)</f>
        <v>41821</v>
      </c>
      <c r="I195">
        <v>1</v>
      </c>
      <c r="J195">
        <v>7</v>
      </c>
      <c r="K195">
        <v>2014</v>
      </c>
      <c r="L195" s="23">
        <f>VLOOKUP(E195,Product!$A$1:$C$7,3,0)*'Order Raw'!F195</f>
        <v>59760</v>
      </c>
      <c r="M195" s="23">
        <f t="shared" si="9"/>
        <v>59759.96</v>
      </c>
      <c r="N195" s="24">
        <f>M195-(VLOOKUP(E195,Product!$A$1:$C$7,2,0)*F195)</f>
        <v>29879.96</v>
      </c>
      <c r="O195" s="24"/>
    </row>
    <row r="196" spans="1:15" x14ac:dyDescent="0.25">
      <c r="A196" s="1" t="s">
        <v>164</v>
      </c>
      <c r="B196" s="1" t="str">
        <f t="shared" si="10"/>
        <v>CND-MDM-20140901</v>
      </c>
      <c r="C196" t="s">
        <v>614</v>
      </c>
      <c r="D196" t="s">
        <v>630</v>
      </c>
      <c r="E196" s="1" t="s">
        <v>25</v>
      </c>
      <c r="F196">
        <v>218</v>
      </c>
      <c r="G196" s="22">
        <v>0.04</v>
      </c>
      <c r="H196" s="2">
        <f t="shared" si="11"/>
        <v>41883</v>
      </c>
      <c r="I196">
        <v>1</v>
      </c>
      <c r="J196">
        <v>9</v>
      </c>
      <c r="K196">
        <v>2014</v>
      </c>
      <c r="L196" s="23">
        <f>VLOOKUP(E196,Product!$A$1:$C$7,3,0)*'Order Raw'!F196</f>
        <v>4360</v>
      </c>
      <c r="M196" s="23">
        <f t="shared" si="9"/>
        <v>4359.96</v>
      </c>
      <c r="N196" s="24">
        <f>M196-(VLOOKUP(E196,Product!$A$1:$C$7,2,0)*F196)</f>
        <v>2179.96</v>
      </c>
      <c r="O196" s="24"/>
    </row>
    <row r="197" spans="1:15" x14ac:dyDescent="0.25">
      <c r="A197" s="1" t="s">
        <v>165</v>
      </c>
      <c r="B197" s="1" t="str">
        <f t="shared" si="10"/>
        <v>CND-GOV-20140901</v>
      </c>
      <c r="C197" t="s">
        <v>614</v>
      </c>
      <c r="D197" t="s">
        <v>628</v>
      </c>
      <c r="E197" s="1" t="s">
        <v>25</v>
      </c>
      <c r="F197">
        <v>2074</v>
      </c>
      <c r="G197" s="22">
        <v>0.04</v>
      </c>
      <c r="H197" s="2">
        <f t="shared" si="11"/>
        <v>41883</v>
      </c>
      <c r="I197">
        <v>1</v>
      </c>
      <c r="J197">
        <v>9</v>
      </c>
      <c r="K197">
        <v>2014</v>
      </c>
      <c r="L197" s="23">
        <f>VLOOKUP(E197,Product!$A$1:$C$7,3,0)*'Order Raw'!F197</f>
        <v>41480</v>
      </c>
      <c r="M197" s="23">
        <f t="shared" si="9"/>
        <v>41479.96</v>
      </c>
      <c r="N197" s="24">
        <f>M197-(VLOOKUP(E197,Product!$A$1:$C$7,2,0)*F197)</f>
        <v>20739.96</v>
      </c>
      <c r="O197" s="24"/>
    </row>
    <row r="198" spans="1:15" x14ac:dyDescent="0.25">
      <c r="A198" s="1" t="s">
        <v>166</v>
      </c>
      <c r="B198" s="1" t="str">
        <f t="shared" si="10"/>
        <v>USA-GOV-20140901</v>
      </c>
      <c r="C198" t="s">
        <v>622</v>
      </c>
      <c r="D198" t="s">
        <v>628</v>
      </c>
      <c r="E198" s="1" t="s">
        <v>25</v>
      </c>
      <c r="F198">
        <v>1056</v>
      </c>
      <c r="G198" s="22">
        <v>0.04</v>
      </c>
      <c r="H198" s="2">
        <f t="shared" si="11"/>
        <v>41883</v>
      </c>
      <c r="I198">
        <v>1</v>
      </c>
      <c r="J198">
        <v>9</v>
      </c>
      <c r="K198">
        <v>2014</v>
      </c>
      <c r="L198" s="23">
        <f>VLOOKUP(E198,Product!$A$1:$C$7,3,0)*'Order Raw'!F198</f>
        <v>21120</v>
      </c>
      <c r="M198" s="23">
        <f t="shared" si="9"/>
        <v>21119.96</v>
      </c>
      <c r="N198" s="24">
        <f>M198-(VLOOKUP(E198,Product!$A$1:$C$7,2,0)*F198)</f>
        <v>10559.96</v>
      </c>
      <c r="O198" s="24"/>
    </row>
    <row r="199" spans="1:15" x14ac:dyDescent="0.25">
      <c r="A199" s="1" t="s">
        <v>167</v>
      </c>
      <c r="B199" s="1" t="str">
        <f t="shared" si="10"/>
        <v>USA-MDM-20131001</v>
      </c>
      <c r="C199" t="s">
        <v>622</v>
      </c>
      <c r="D199" t="s">
        <v>630</v>
      </c>
      <c r="E199" s="1" t="s">
        <v>25</v>
      </c>
      <c r="F199">
        <v>671</v>
      </c>
      <c r="G199" s="22">
        <v>0.04</v>
      </c>
      <c r="H199" s="2">
        <f t="shared" si="11"/>
        <v>41548</v>
      </c>
      <c r="I199">
        <v>1</v>
      </c>
      <c r="J199">
        <v>10</v>
      </c>
      <c r="K199">
        <v>2013</v>
      </c>
      <c r="L199" s="23">
        <f>VLOOKUP(E199,Product!$A$1:$C$7,3,0)*'Order Raw'!F199</f>
        <v>13420</v>
      </c>
      <c r="M199" s="23">
        <f t="shared" si="9"/>
        <v>13419.96</v>
      </c>
      <c r="N199" s="24">
        <f>M199-(VLOOKUP(E199,Product!$A$1:$C$7,2,0)*F199)</f>
        <v>6709.9599999999991</v>
      </c>
      <c r="O199" s="24"/>
    </row>
    <row r="200" spans="1:15" x14ac:dyDescent="0.25">
      <c r="A200" s="1" t="s">
        <v>168</v>
      </c>
      <c r="B200" s="1" t="str">
        <f t="shared" si="10"/>
        <v>MXC-MDM-20131001</v>
      </c>
      <c r="C200" t="s">
        <v>620</v>
      </c>
      <c r="D200" t="s">
        <v>630</v>
      </c>
      <c r="E200" s="1" t="s">
        <v>25</v>
      </c>
      <c r="F200">
        <v>1514</v>
      </c>
      <c r="G200" s="22">
        <v>0.04</v>
      </c>
      <c r="H200" s="2">
        <f t="shared" si="11"/>
        <v>41548</v>
      </c>
      <c r="I200">
        <v>1</v>
      </c>
      <c r="J200">
        <v>10</v>
      </c>
      <c r="K200">
        <v>2013</v>
      </c>
      <c r="L200" s="23">
        <f>VLOOKUP(E200,Product!$A$1:$C$7,3,0)*'Order Raw'!F200</f>
        <v>30280</v>
      </c>
      <c r="M200" s="23">
        <f t="shared" si="9"/>
        <v>30279.96</v>
      </c>
      <c r="N200" s="24">
        <f>M200-(VLOOKUP(E200,Product!$A$1:$C$7,2,0)*F200)</f>
        <v>15139.96</v>
      </c>
      <c r="O200" s="24"/>
    </row>
    <row r="201" spans="1:15" x14ac:dyDescent="0.25">
      <c r="A201" s="1" t="s">
        <v>154</v>
      </c>
      <c r="B201" s="1" t="str">
        <f t="shared" si="10"/>
        <v>USA-GOV-20141201</v>
      </c>
      <c r="C201" t="s">
        <v>622</v>
      </c>
      <c r="D201" t="s">
        <v>628</v>
      </c>
      <c r="E201" s="1" t="s">
        <v>25</v>
      </c>
      <c r="F201">
        <v>274</v>
      </c>
      <c r="G201" s="22">
        <v>0.04</v>
      </c>
      <c r="H201" s="2">
        <f t="shared" si="11"/>
        <v>41974</v>
      </c>
      <c r="I201">
        <v>1</v>
      </c>
      <c r="J201">
        <v>12</v>
      </c>
      <c r="K201">
        <v>2014</v>
      </c>
      <c r="L201" s="23">
        <f>VLOOKUP(E201,Product!$A$1:$C$7,3,0)*'Order Raw'!F201</f>
        <v>5480</v>
      </c>
      <c r="M201" s="23">
        <f t="shared" si="9"/>
        <v>5479.96</v>
      </c>
      <c r="N201" s="24">
        <f>M201-(VLOOKUP(E201,Product!$A$1:$C$7,2,0)*F201)</f>
        <v>2739.96</v>
      </c>
      <c r="O201" s="24"/>
    </row>
    <row r="202" spans="1:15" x14ac:dyDescent="0.25">
      <c r="A202" s="1" t="s">
        <v>157</v>
      </c>
      <c r="B202" s="1" t="str">
        <f t="shared" si="10"/>
        <v>MXC-ENT-20141201</v>
      </c>
      <c r="C202" t="s">
        <v>620</v>
      </c>
      <c r="D202" t="s">
        <v>634</v>
      </c>
      <c r="E202" s="1" t="s">
        <v>25</v>
      </c>
      <c r="F202">
        <v>1138</v>
      </c>
      <c r="G202" s="22">
        <v>0.04</v>
      </c>
      <c r="H202" s="2">
        <f t="shared" si="11"/>
        <v>41974</v>
      </c>
      <c r="I202">
        <v>1</v>
      </c>
      <c r="J202">
        <v>12</v>
      </c>
      <c r="K202">
        <v>2014</v>
      </c>
      <c r="L202" s="23">
        <f>VLOOKUP(E202,Product!$A$1:$C$7,3,0)*'Order Raw'!F202</f>
        <v>22760</v>
      </c>
      <c r="M202" s="23">
        <f t="shared" si="9"/>
        <v>22759.96</v>
      </c>
      <c r="N202" s="24">
        <f>M202-(VLOOKUP(E202,Product!$A$1:$C$7,2,0)*F202)</f>
        <v>11379.96</v>
      </c>
      <c r="O202" s="24"/>
    </row>
    <row r="203" spans="1:15" x14ac:dyDescent="0.25">
      <c r="A203" s="1" t="s">
        <v>169</v>
      </c>
      <c r="B203" s="1" t="str">
        <f t="shared" si="10"/>
        <v>USA-CPR-20140301</v>
      </c>
      <c r="C203" t="s">
        <v>622</v>
      </c>
      <c r="D203" t="s">
        <v>632</v>
      </c>
      <c r="E203" s="1" t="s">
        <v>39</v>
      </c>
      <c r="F203">
        <v>1465</v>
      </c>
      <c r="G203" s="22">
        <v>0.04</v>
      </c>
      <c r="H203" s="2">
        <f t="shared" si="11"/>
        <v>41699</v>
      </c>
      <c r="I203">
        <v>1</v>
      </c>
      <c r="J203">
        <v>3</v>
      </c>
      <c r="K203">
        <v>2014</v>
      </c>
      <c r="L203" s="23">
        <f>VLOOKUP(E203,Product!$A$1:$C$7,3,0)*'Order Raw'!F203</f>
        <v>263700</v>
      </c>
      <c r="M203" s="23">
        <f t="shared" si="9"/>
        <v>263699.96000000002</v>
      </c>
      <c r="N203" s="24">
        <f>M203-(VLOOKUP(E203,Product!$A$1:$C$7,2,0)*F203)</f>
        <v>87899.960000000021</v>
      </c>
      <c r="O203" s="24"/>
    </row>
    <row r="204" spans="1:15" x14ac:dyDescent="0.25">
      <c r="A204" s="1" t="s">
        <v>170</v>
      </c>
      <c r="B204" s="1" t="str">
        <f t="shared" si="10"/>
        <v>CND-GOV-20130901</v>
      </c>
      <c r="C204" t="s">
        <v>614</v>
      </c>
      <c r="D204" t="s">
        <v>628</v>
      </c>
      <c r="E204" s="1" t="s">
        <v>39</v>
      </c>
      <c r="F204">
        <v>2646</v>
      </c>
      <c r="G204" s="22">
        <v>0.04</v>
      </c>
      <c r="H204" s="2">
        <f t="shared" si="11"/>
        <v>41518</v>
      </c>
      <c r="I204">
        <v>1</v>
      </c>
      <c r="J204">
        <v>9</v>
      </c>
      <c r="K204">
        <v>2013</v>
      </c>
      <c r="L204" s="23">
        <f>VLOOKUP(E204,Product!$A$1:$C$7,3,0)*'Order Raw'!F204</f>
        <v>476280</v>
      </c>
      <c r="M204" s="23">
        <f t="shared" si="9"/>
        <v>476279.96</v>
      </c>
      <c r="N204" s="24">
        <f>M204-(VLOOKUP(E204,Product!$A$1:$C$7,2,0)*F204)</f>
        <v>158759.96000000002</v>
      </c>
      <c r="O204" s="24"/>
    </row>
    <row r="205" spans="1:15" x14ac:dyDescent="0.25">
      <c r="A205" s="1" t="s">
        <v>171</v>
      </c>
      <c r="B205" s="1" t="str">
        <f t="shared" si="10"/>
        <v>FRA-GOV-20141001</v>
      </c>
      <c r="C205" t="s">
        <v>618</v>
      </c>
      <c r="D205" t="s">
        <v>628</v>
      </c>
      <c r="E205" s="1" t="s">
        <v>39</v>
      </c>
      <c r="F205">
        <v>2177</v>
      </c>
      <c r="G205" s="22">
        <v>0.04</v>
      </c>
      <c r="H205" s="2">
        <f t="shared" si="11"/>
        <v>41913</v>
      </c>
      <c r="I205">
        <v>1</v>
      </c>
      <c r="J205">
        <v>10</v>
      </c>
      <c r="K205">
        <v>2014</v>
      </c>
      <c r="L205" s="23">
        <f>VLOOKUP(E205,Product!$A$1:$C$7,3,0)*'Order Raw'!F205</f>
        <v>391860</v>
      </c>
      <c r="M205" s="23">
        <f t="shared" si="9"/>
        <v>391859.96</v>
      </c>
      <c r="N205" s="24">
        <f>M205-(VLOOKUP(E205,Product!$A$1:$C$7,2,0)*F205)</f>
        <v>130619.96000000002</v>
      </c>
      <c r="O205" s="24"/>
    </row>
    <row r="206" spans="1:15" x14ac:dyDescent="0.25">
      <c r="A206" s="1" t="s">
        <v>172</v>
      </c>
      <c r="B206" s="1" t="str">
        <f t="shared" si="10"/>
        <v>FRA-CPR-20140501</v>
      </c>
      <c r="C206" t="s">
        <v>618</v>
      </c>
      <c r="D206" t="s">
        <v>632</v>
      </c>
      <c r="E206" s="1" t="s">
        <v>44</v>
      </c>
      <c r="F206">
        <v>866</v>
      </c>
      <c r="G206" s="22">
        <v>0.04</v>
      </c>
      <c r="H206" s="2">
        <f t="shared" si="11"/>
        <v>41760</v>
      </c>
      <c r="I206">
        <v>1</v>
      </c>
      <c r="J206">
        <v>5</v>
      </c>
      <c r="K206">
        <v>2014</v>
      </c>
      <c r="L206" s="23">
        <f>VLOOKUP(E206,Product!$A$1:$C$7,3,0)*'Order Raw'!F206</f>
        <v>259800</v>
      </c>
      <c r="M206" s="23">
        <f t="shared" si="9"/>
        <v>259799.96</v>
      </c>
      <c r="N206" s="24">
        <f>M206-(VLOOKUP(E206,Product!$A$1:$C$7,2,0)*F206)</f>
        <v>43299.959999999992</v>
      </c>
      <c r="O206" s="24"/>
    </row>
    <row r="207" spans="1:15" x14ac:dyDescent="0.25">
      <c r="A207" s="1" t="s">
        <v>173</v>
      </c>
      <c r="B207" s="1" t="str">
        <f t="shared" si="10"/>
        <v>USA-GOV-20130901</v>
      </c>
      <c r="C207" t="s">
        <v>622</v>
      </c>
      <c r="D207" t="s">
        <v>628</v>
      </c>
      <c r="E207" s="1" t="s">
        <v>44</v>
      </c>
      <c r="F207">
        <v>349</v>
      </c>
      <c r="G207" s="22">
        <v>0.04</v>
      </c>
      <c r="H207" s="2">
        <f t="shared" si="11"/>
        <v>41518</v>
      </c>
      <c r="I207">
        <v>1</v>
      </c>
      <c r="J207">
        <v>9</v>
      </c>
      <c r="K207">
        <v>2013</v>
      </c>
      <c r="L207" s="23">
        <f>VLOOKUP(E207,Product!$A$1:$C$7,3,0)*'Order Raw'!F207</f>
        <v>104700</v>
      </c>
      <c r="M207" s="23">
        <f t="shared" si="9"/>
        <v>104699.96</v>
      </c>
      <c r="N207" s="24">
        <f>M207-(VLOOKUP(E207,Product!$A$1:$C$7,2,0)*F207)</f>
        <v>17449.960000000006</v>
      </c>
      <c r="O207" s="24"/>
    </row>
    <row r="208" spans="1:15" x14ac:dyDescent="0.25">
      <c r="A208" s="1" t="s">
        <v>171</v>
      </c>
      <c r="B208" s="1" t="str">
        <f t="shared" si="10"/>
        <v>FRA-GOV-20141001</v>
      </c>
      <c r="C208" t="s">
        <v>618</v>
      </c>
      <c r="D208" t="s">
        <v>628</v>
      </c>
      <c r="E208" s="1" t="s">
        <v>44</v>
      </c>
      <c r="F208">
        <v>2177</v>
      </c>
      <c r="G208" s="22">
        <v>0.04</v>
      </c>
      <c r="H208" s="2">
        <f t="shared" si="11"/>
        <v>41913</v>
      </c>
      <c r="I208">
        <v>1</v>
      </c>
      <c r="J208">
        <v>10</v>
      </c>
      <c r="K208">
        <v>2014</v>
      </c>
      <c r="L208" s="23">
        <f>VLOOKUP(E208,Product!$A$1:$C$7,3,0)*'Order Raw'!F208</f>
        <v>653100</v>
      </c>
      <c r="M208" s="23">
        <f t="shared" si="9"/>
        <v>653099.96</v>
      </c>
      <c r="N208" s="24">
        <f>M208-(VLOOKUP(E208,Product!$A$1:$C$7,2,0)*F208)</f>
        <v>108849.95999999996</v>
      </c>
      <c r="O208" s="24"/>
    </row>
    <row r="209" spans="1:15" x14ac:dyDescent="0.25">
      <c r="A209" s="1" t="s">
        <v>168</v>
      </c>
      <c r="B209" s="1" t="str">
        <f t="shared" si="10"/>
        <v>MXC-MDM-20131001</v>
      </c>
      <c r="C209" t="s">
        <v>620</v>
      </c>
      <c r="D209" t="s">
        <v>630</v>
      </c>
      <c r="E209" s="1" t="s">
        <v>44</v>
      </c>
      <c r="F209">
        <v>1514</v>
      </c>
      <c r="G209" s="22">
        <v>0.04</v>
      </c>
      <c r="H209" s="2">
        <f t="shared" si="11"/>
        <v>41548</v>
      </c>
      <c r="I209">
        <v>1</v>
      </c>
      <c r="J209">
        <v>10</v>
      </c>
      <c r="K209">
        <v>2013</v>
      </c>
      <c r="L209" s="23">
        <f>VLOOKUP(E209,Product!$A$1:$C$7,3,0)*'Order Raw'!F209</f>
        <v>454200</v>
      </c>
      <c r="M209" s="23">
        <f t="shared" si="9"/>
        <v>454199.96</v>
      </c>
      <c r="N209" s="24">
        <f>M209-(VLOOKUP(E209,Product!$A$1:$C$7,2,0)*F209)</f>
        <v>75699.960000000021</v>
      </c>
      <c r="O209" s="24"/>
    </row>
    <row r="210" spans="1:15" x14ac:dyDescent="0.25">
      <c r="A210" s="1" t="s">
        <v>174</v>
      </c>
      <c r="B210" s="1" t="str">
        <f t="shared" si="10"/>
        <v>MXC-GOV-20140201</v>
      </c>
      <c r="C210" t="s">
        <v>620</v>
      </c>
      <c r="D210" t="s">
        <v>628</v>
      </c>
      <c r="E210" s="1" t="s">
        <v>49</v>
      </c>
      <c r="F210">
        <v>1865</v>
      </c>
      <c r="G210" s="22">
        <v>0.04</v>
      </c>
      <c r="H210" s="2">
        <f t="shared" si="11"/>
        <v>41671</v>
      </c>
      <c r="I210">
        <v>1</v>
      </c>
      <c r="J210">
        <v>2</v>
      </c>
      <c r="K210">
        <v>2014</v>
      </c>
      <c r="L210" s="23">
        <f>VLOOKUP(E210,Product!$A$1:$C$7,3,0)*'Order Raw'!F210</f>
        <v>652750</v>
      </c>
      <c r="M210" s="23">
        <f t="shared" si="9"/>
        <v>652749.96</v>
      </c>
      <c r="N210" s="24">
        <f>M210-(VLOOKUP(E210,Product!$A$1:$C$7,2,0)*F210)</f>
        <v>279749.95999999996</v>
      </c>
      <c r="O210" s="24"/>
    </row>
    <row r="211" spans="1:15" x14ac:dyDescent="0.25">
      <c r="A211" s="1" t="s">
        <v>175</v>
      </c>
      <c r="B211" s="1" t="str">
        <f t="shared" si="10"/>
        <v>MXC-ENT-20140401</v>
      </c>
      <c r="C211" t="s">
        <v>620</v>
      </c>
      <c r="D211" t="s">
        <v>634</v>
      </c>
      <c r="E211" s="1" t="s">
        <v>49</v>
      </c>
      <c r="F211">
        <v>1074</v>
      </c>
      <c r="G211" s="22">
        <v>0.04</v>
      </c>
      <c r="H211" s="2">
        <f t="shared" si="11"/>
        <v>41730</v>
      </c>
      <c r="I211">
        <v>1</v>
      </c>
      <c r="J211">
        <v>4</v>
      </c>
      <c r="K211">
        <v>2014</v>
      </c>
      <c r="L211" s="23">
        <f>VLOOKUP(E211,Product!$A$1:$C$7,3,0)*'Order Raw'!F211</f>
        <v>375900</v>
      </c>
      <c r="M211" s="23">
        <f t="shared" si="9"/>
        <v>375899.96</v>
      </c>
      <c r="N211" s="24">
        <f>M211-(VLOOKUP(E211,Product!$A$1:$C$7,2,0)*F211)</f>
        <v>161099.96000000002</v>
      </c>
      <c r="O211" s="24"/>
    </row>
    <row r="212" spans="1:15" x14ac:dyDescent="0.25">
      <c r="A212" s="1" t="s">
        <v>176</v>
      </c>
      <c r="B212" s="1" t="str">
        <f t="shared" si="10"/>
        <v>GER-GOV-20140901</v>
      </c>
      <c r="C212" t="s">
        <v>616</v>
      </c>
      <c r="D212" t="s">
        <v>628</v>
      </c>
      <c r="E212" s="1" t="s">
        <v>49</v>
      </c>
      <c r="F212">
        <v>1907</v>
      </c>
      <c r="G212" s="22">
        <v>0.04</v>
      </c>
      <c r="H212" s="2">
        <f t="shared" si="11"/>
        <v>41883</v>
      </c>
      <c r="I212">
        <v>1</v>
      </c>
      <c r="J212">
        <v>9</v>
      </c>
      <c r="K212">
        <v>2014</v>
      </c>
      <c r="L212" s="23">
        <f>VLOOKUP(E212,Product!$A$1:$C$7,3,0)*'Order Raw'!F212</f>
        <v>667450</v>
      </c>
      <c r="M212" s="23">
        <f t="shared" si="9"/>
        <v>667449.96</v>
      </c>
      <c r="N212" s="24">
        <f>M212-(VLOOKUP(E212,Product!$A$1:$C$7,2,0)*F212)</f>
        <v>286049.95999999996</v>
      </c>
      <c r="O212" s="24"/>
    </row>
    <row r="213" spans="1:15" x14ac:dyDescent="0.25">
      <c r="A213" s="1" t="s">
        <v>167</v>
      </c>
      <c r="B213" s="1" t="str">
        <f t="shared" si="10"/>
        <v>USA-MDM-20131001</v>
      </c>
      <c r="C213" t="s">
        <v>622</v>
      </c>
      <c r="D213" t="s">
        <v>630</v>
      </c>
      <c r="E213" s="1" t="s">
        <v>49</v>
      </c>
      <c r="F213">
        <v>671</v>
      </c>
      <c r="G213" s="22">
        <v>0.04</v>
      </c>
      <c r="H213" s="2">
        <f t="shared" si="11"/>
        <v>41548</v>
      </c>
      <c r="I213">
        <v>1</v>
      </c>
      <c r="J213">
        <v>10</v>
      </c>
      <c r="K213">
        <v>2013</v>
      </c>
      <c r="L213" s="23">
        <f>VLOOKUP(E213,Product!$A$1:$C$7,3,0)*'Order Raw'!F213</f>
        <v>234850</v>
      </c>
      <c r="M213" s="23">
        <f t="shared" si="9"/>
        <v>234849.96</v>
      </c>
      <c r="N213" s="24">
        <f>M213-(VLOOKUP(E213,Product!$A$1:$C$7,2,0)*F213)</f>
        <v>100649.95999999999</v>
      </c>
      <c r="O213" s="24"/>
    </row>
    <row r="214" spans="1:15" x14ac:dyDescent="0.25">
      <c r="A214" s="1" t="s">
        <v>177</v>
      </c>
      <c r="B214" s="1" t="str">
        <f t="shared" si="10"/>
        <v>CND-GOV-20131201</v>
      </c>
      <c r="C214" t="s">
        <v>614</v>
      </c>
      <c r="D214" t="s">
        <v>628</v>
      </c>
      <c r="E214" s="1" t="s">
        <v>49</v>
      </c>
      <c r="F214">
        <v>1778</v>
      </c>
      <c r="G214" s="22">
        <v>0.04</v>
      </c>
      <c r="H214" s="2">
        <f t="shared" si="11"/>
        <v>41609</v>
      </c>
      <c r="I214">
        <v>1</v>
      </c>
      <c r="J214">
        <v>12</v>
      </c>
      <c r="K214">
        <v>2013</v>
      </c>
      <c r="L214" s="23">
        <f>VLOOKUP(E214,Product!$A$1:$C$7,3,0)*'Order Raw'!F214</f>
        <v>622300</v>
      </c>
      <c r="M214" s="23">
        <f t="shared" si="9"/>
        <v>622299.96</v>
      </c>
      <c r="N214" s="24">
        <f>M214-(VLOOKUP(E214,Product!$A$1:$C$7,2,0)*F214)</f>
        <v>266699.95999999996</v>
      </c>
      <c r="O214" s="24"/>
    </row>
    <row r="215" spans="1:15" x14ac:dyDescent="0.25">
      <c r="A215" s="1" t="s">
        <v>178</v>
      </c>
      <c r="B215" s="1" t="str">
        <f t="shared" si="10"/>
        <v>GER-GOV-20131001</v>
      </c>
      <c r="C215" t="s">
        <v>616</v>
      </c>
      <c r="D215" t="s">
        <v>628</v>
      </c>
      <c r="E215" s="1" t="s">
        <v>15</v>
      </c>
      <c r="F215">
        <v>1159</v>
      </c>
      <c r="G215" s="22">
        <v>4.9999999999999996E-2</v>
      </c>
      <c r="H215" s="2">
        <f t="shared" si="11"/>
        <v>41548</v>
      </c>
      <c r="I215">
        <v>1</v>
      </c>
      <c r="J215">
        <v>10</v>
      </c>
      <c r="K215">
        <v>2013</v>
      </c>
      <c r="L215" s="23">
        <f>VLOOKUP(E215,Product!$A$1:$C$7,3,0)*'Order Raw'!F215</f>
        <v>17385</v>
      </c>
      <c r="M215" s="23">
        <f t="shared" si="9"/>
        <v>17384.95</v>
      </c>
      <c r="N215" s="24">
        <f>M215-(VLOOKUP(E215,Product!$A$1:$C$7,2,0)*F215)</f>
        <v>11589.95</v>
      </c>
      <c r="O215" s="24"/>
    </row>
    <row r="216" spans="1:15" x14ac:dyDescent="0.25">
      <c r="A216" s="1" t="s">
        <v>179</v>
      </c>
      <c r="B216" s="1" t="str">
        <f t="shared" si="10"/>
        <v>GER-GOV-20140101</v>
      </c>
      <c r="C216" t="s">
        <v>616</v>
      </c>
      <c r="D216" t="s">
        <v>628</v>
      </c>
      <c r="E216" s="1" t="s">
        <v>25</v>
      </c>
      <c r="F216">
        <v>1372</v>
      </c>
      <c r="G216" s="22">
        <v>4.9999999999999996E-2</v>
      </c>
      <c r="H216" s="2">
        <f t="shared" si="11"/>
        <v>41640</v>
      </c>
      <c r="I216">
        <v>1</v>
      </c>
      <c r="J216">
        <v>1</v>
      </c>
      <c r="K216">
        <v>2014</v>
      </c>
      <c r="L216" s="23">
        <f>VLOOKUP(E216,Product!$A$1:$C$7,3,0)*'Order Raw'!F216</f>
        <v>27440</v>
      </c>
      <c r="M216" s="23">
        <f t="shared" si="9"/>
        <v>27439.95</v>
      </c>
      <c r="N216" s="24">
        <f>M216-(VLOOKUP(E216,Product!$A$1:$C$7,2,0)*F216)</f>
        <v>13719.95</v>
      </c>
      <c r="O216" s="24"/>
    </row>
    <row r="217" spans="1:15" x14ac:dyDescent="0.25">
      <c r="A217" s="1" t="s">
        <v>180</v>
      </c>
      <c r="B217" s="1" t="str">
        <f t="shared" si="10"/>
        <v>CND-GOV-20130901</v>
      </c>
      <c r="C217" t="s">
        <v>614</v>
      </c>
      <c r="D217" t="s">
        <v>628</v>
      </c>
      <c r="E217" s="1" t="s">
        <v>25</v>
      </c>
      <c r="F217">
        <v>2349</v>
      </c>
      <c r="G217" s="22">
        <v>4.9999999999999996E-2</v>
      </c>
      <c r="H217" s="2">
        <f t="shared" si="11"/>
        <v>41518</v>
      </c>
      <c r="I217">
        <v>1</v>
      </c>
      <c r="J217">
        <v>9</v>
      </c>
      <c r="K217">
        <v>2013</v>
      </c>
      <c r="L217" s="23">
        <f>VLOOKUP(E217,Product!$A$1:$C$7,3,0)*'Order Raw'!F217</f>
        <v>46980</v>
      </c>
      <c r="M217" s="23">
        <f t="shared" si="9"/>
        <v>46979.95</v>
      </c>
      <c r="N217" s="24">
        <f>M217-(VLOOKUP(E217,Product!$A$1:$C$7,2,0)*F217)</f>
        <v>23489.949999999997</v>
      </c>
      <c r="O217" s="24"/>
    </row>
    <row r="218" spans="1:15" x14ac:dyDescent="0.25">
      <c r="A218" s="1" t="s">
        <v>181</v>
      </c>
      <c r="B218" s="1" t="str">
        <f t="shared" si="10"/>
        <v>MXC-GOV-20141001</v>
      </c>
      <c r="C218" t="s">
        <v>620</v>
      </c>
      <c r="D218" t="s">
        <v>628</v>
      </c>
      <c r="E218" s="1" t="s">
        <v>25</v>
      </c>
      <c r="F218">
        <v>2689</v>
      </c>
      <c r="G218" s="22">
        <v>4.9999999999999996E-2</v>
      </c>
      <c r="H218" s="2">
        <f t="shared" si="11"/>
        <v>41913</v>
      </c>
      <c r="I218">
        <v>1</v>
      </c>
      <c r="J218">
        <v>10</v>
      </c>
      <c r="K218">
        <v>2014</v>
      </c>
      <c r="L218" s="23">
        <f>VLOOKUP(E218,Product!$A$1:$C$7,3,0)*'Order Raw'!F218</f>
        <v>53780</v>
      </c>
      <c r="M218" s="23">
        <f t="shared" si="9"/>
        <v>53779.95</v>
      </c>
      <c r="N218" s="24">
        <f>M218-(VLOOKUP(E218,Product!$A$1:$C$7,2,0)*F218)</f>
        <v>26889.949999999997</v>
      </c>
      <c r="O218" s="24"/>
    </row>
    <row r="219" spans="1:15" x14ac:dyDescent="0.25">
      <c r="A219" s="1" t="s">
        <v>182</v>
      </c>
      <c r="B219" s="1" t="str">
        <f t="shared" si="10"/>
        <v>CND-CPR-20141201</v>
      </c>
      <c r="C219" t="s">
        <v>614</v>
      </c>
      <c r="D219" t="s">
        <v>632</v>
      </c>
      <c r="E219" s="1" t="s">
        <v>25</v>
      </c>
      <c r="F219">
        <v>2431</v>
      </c>
      <c r="G219" s="22">
        <v>4.9999999999999996E-2</v>
      </c>
      <c r="H219" s="2">
        <f t="shared" si="11"/>
        <v>41974</v>
      </c>
      <c r="I219">
        <v>1</v>
      </c>
      <c r="J219">
        <v>12</v>
      </c>
      <c r="K219">
        <v>2014</v>
      </c>
      <c r="L219" s="23">
        <f>VLOOKUP(E219,Product!$A$1:$C$7,3,0)*'Order Raw'!F219</f>
        <v>48620</v>
      </c>
      <c r="M219" s="23">
        <f t="shared" si="9"/>
        <v>48619.95</v>
      </c>
      <c r="N219" s="24">
        <f>M219-(VLOOKUP(E219,Product!$A$1:$C$7,2,0)*F219)</f>
        <v>24309.949999999997</v>
      </c>
      <c r="O219" s="24"/>
    </row>
    <row r="220" spans="1:15" x14ac:dyDescent="0.25">
      <c r="A220" s="1" t="s">
        <v>182</v>
      </c>
      <c r="B220" s="1" t="str">
        <f t="shared" si="10"/>
        <v>CND-CPR-20141201</v>
      </c>
      <c r="C220" t="s">
        <v>614</v>
      </c>
      <c r="D220" t="s">
        <v>632</v>
      </c>
      <c r="E220" s="1" t="s">
        <v>39</v>
      </c>
      <c r="F220">
        <v>2431</v>
      </c>
      <c r="G220" s="22">
        <v>4.9999999999999996E-2</v>
      </c>
      <c r="H220" s="2">
        <f t="shared" si="11"/>
        <v>41974</v>
      </c>
      <c r="I220">
        <v>1</v>
      </c>
      <c r="J220">
        <v>12</v>
      </c>
      <c r="K220">
        <v>2014</v>
      </c>
      <c r="L220" s="23">
        <f>VLOOKUP(E220,Product!$A$1:$C$7,3,0)*'Order Raw'!F220</f>
        <v>437580</v>
      </c>
      <c r="M220" s="23">
        <f t="shared" si="9"/>
        <v>437579.95</v>
      </c>
      <c r="N220" s="24">
        <f>M220-(VLOOKUP(E220,Product!$A$1:$C$7,2,0)*F220)</f>
        <v>145859.95000000001</v>
      </c>
      <c r="O220" s="24"/>
    </row>
    <row r="221" spans="1:15" x14ac:dyDescent="0.25">
      <c r="A221" s="1" t="s">
        <v>181</v>
      </c>
      <c r="B221" s="1" t="str">
        <f t="shared" si="10"/>
        <v>MXC-GOV-20141001</v>
      </c>
      <c r="C221" t="s">
        <v>620</v>
      </c>
      <c r="D221" t="s">
        <v>628</v>
      </c>
      <c r="E221" s="1" t="s">
        <v>44</v>
      </c>
      <c r="F221">
        <v>2689</v>
      </c>
      <c r="G221" s="22">
        <v>4.9999999999999996E-2</v>
      </c>
      <c r="H221" s="2">
        <f t="shared" si="11"/>
        <v>41913</v>
      </c>
      <c r="I221">
        <v>1</v>
      </c>
      <c r="J221">
        <v>10</v>
      </c>
      <c r="K221">
        <v>2014</v>
      </c>
      <c r="L221" s="23">
        <f>VLOOKUP(E221,Product!$A$1:$C$7,3,0)*'Order Raw'!F221</f>
        <v>806700</v>
      </c>
      <c r="M221" s="23">
        <f t="shared" si="9"/>
        <v>806699.95</v>
      </c>
      <c r="N221" s="24">
        <f>M221-(VLOOKUP(E221,Product!$A$1:$C$7,2,0)*F221)</f>
        <v>134449.94999999995</v>
      </c>
      <c r="O221" s="24"/>
    </row>
    <row r="222" spans="1:15" x14ac:dyDescent="0.25">
      <c r="A222" s="1" t="s">
        <v>183</v>
      </c>
      <c r="B222" s="1" t="str">
        <f t="shared" si="10"/>
        <v>MXC-GOV-20140701</v>
      </c>
      <c r="C222" t="s">
        <v>620</v>
      </c>
      <c r="D222" t="s">
        <v>628</v>
      </c>
      <c r="E222" s="1" t="s">
        <v>49</v>
      </c>
      <c r="F222">
        <v>1683</v>
      </c>
      <c r="G222" s="22">
        <v>4.9999999999999996E-2</v>
      </c>
      <c r="H222" s="2">
        <f t="shared" si="11"/>
        <v>41821</v>
      </c>
      <c r="I222">
        <v>1</v>
      </c>
      <c r="J222">
        <v>7</v>
      </c>
      <c r="K222">
        <v>2014</v>
      </c>
      <c r="L222" s="23">
        <f>VLOOKUP(E222,Product!$A$1:$C$7,3,0)*'Order Raw'!F222</f>
        <v>589050</v>
      </c>
      <c r="M222" s="23">
        <f t="shared" si="9"/>
        <v>589049.94999999995</v>
      </c>
      <c r="N222" s="24">
        <f>M222-(VLOOKUP(E222,Product!$A$1:$C$7,2,0)*F222)</f>
        <v>252449.94999999995</v>
      </c>
      <c r="O222" s="24"/>
    </row>
    <row r="223" spans="1:15" x14ac:dyDescent="0.25">
      <c r="A223" s="1" t="s">
        <v>184</v>
      </c>
      <c r="B223" s="1" t="str">
        <f t="shared" si="10"/>
        <v>MXC-CPR-20140801</v>
      </c>
      <c r="C223" t="s">
        <v>620</v>
      </c>
      <c r="D223" t="s">
        <v>632</v>
      </c>
      <c r="E223" s="1" t="s">
        <v>49</v>
      </c>
      <c r="F223">
        <v>1123</v>
      </c>
      <c r="G223" s="22">
        <v>4.9999999999999996E-2</v>
      </c>
      <c r="H223" s="2">
        <f t="shared" si="11"/>
        <v>41852</v>
      </c>
      <c r="I223">
        <v>1</v>
      </c>
      <c r="J223">
        <v>8</v>
      </c>
      <c r="K223">
        <v>2014</v>
      </c>
      <c r="L223" s="23">
        <f>VLOOKUP(E223,Product!$A$1:$C$7,3,0)*'Order Raw'!F223</f>
        <v>393050</v>
      </c>
      <c r="M223" s="23">
        <f t="shared" si="9"/>
        <v>393049.95</v>
      </c>
      <c r="N223" s="24">
        <f>M223-(VLOOKUP(E223,Product!$A$1:$C$7,2,0)*F223)</f>
        <v>168449.95</v>
      </c>
      <c r="O223" s="24"/>
    </row>
    <row r="224" spans="1:15" x14ac:dyDescent="0.25">
      <c r="A224" s="1" t="s">
        <v>178</v>
      </c>
      <c r="B224" s="1" t="str">
        <f t="shared" si="10"/>
        <v>GER-GOV-20131001</v>
      </c>
      <c r="C224" t="s">
        <v>616</v>
      </c>
      <c r="D224" t="s">
        <v>628</v>
      </c>
      <c r="E224" s="1" t="s">
        <v>49</v>
      </c>
      <c r="F224">
        <v>1159</v>
      </c>
      <c r="G224" s="22">
        <v>4.9999999999999996E-2</v>
      </c>
      <c r="H224" s="2">
        <f t="shared" si="11"/>
        <v>41548</v>
      </c>
      <c r="I224">
        <v>1</v>
      </c>
      <c r="J224">
        <v>10</v>
      </c>
      <c r="K224">
        <v>2013</v>
      </c>
      <c r="L224" s="23">
        <f>VLOOKUP(E224,Product!$A$1:$C$7,3,0)*'Order Raw'!F224</f>
        <v>405650</v>
      </c>
      <c r="M224" s="23">
        <f t="shared" si="9"/>
        <v>405649.95</v>
      </c>
      <c r="N224" s="24">
        <f>M224-(VLOOKUP(E224,Product!$A$1:$C$7,2,0)*F224)</f>
        <v>173849.95</v>
      </c>
      <c r="O224" s="24"/>
    </row>
    <row r="225" spans="1:15" x14ac:dyDescent="0.25">
      <c r="A225" s="1" t="s">
        <v>185</v>
      </c>
      <c r="B225" s="1" t="str">
        <f t="shared" si="10"/>
        <v>FRA-CPR-20140201</v>
      </c>
      <c r="C225" t="s">
        <v>618</v>
      </c>
      <c r="D225" t="s">
        <v>632</v>
      </c>
      <c r="E225" s="1" t="s">
        <v>8</v>
      </c>
      <c r="F225">
        <v>1865</v>
      </c>
      <c r="G225" s="22">
        <v>0.05</v>
      </c>
      <c r="H225" s="2">
        <f t="shared" si="11"/>
        <v>41671</v>
      </c>
      <c r="I225">
        <v>1</v>
      </c>
      <c r="J225">
        <v>2</v>
      </c>
      <c r="K225">
        <v>2014</v>
      </c>
      <c r="L225" s="23">
        <f>VLOOKUP(E225,Product!$A$1:$C$7,3,0)*'Order Raw'!F225</f>
        <v>37300</v>
      </c>
      <c r="M225" s="23">
        <f t="shared" si="9"/>
        <v>37299.949999999997</v>
      </c>
      <c r="N225" s="24">
        <f>M225-(VLOOKUP(E225,Product!$A$1:$C$7,2,0)*F225)</f>
        <v>31704.949999999997</v>
      </c>
      <c r="O225" s="24"/>
    </row>
    <row r="226" spans="1:15" x14ac:dyDescent="0.25">
      <c r="A226" s="1" t="s">
        <v>186</v>
      </c>
      <c r="B226" s="1" t="str">
        <f t="shared" si="10"/>
        <v>GER-CPR-20140201</v>
      </c>
      <c r="C226" t="s">
        <v>616</v>
      </c>
      <c r="D226" t="s">
        <v>632</v>
      </c>
      <c r="E226" s="1" t="s">
        <v>8</v>
      </c>
      <c r="F226">
        <v>1116</v>
      </c>
      <c r="G226" s="22">
        <v>0.05</v>
      </c>
      <c r="H226" s="2">
        <f t="shared" si="11"/>
        <v>41671</v>
      </c>
      <c r="I226">
        <v>1</v>
      </c>
      <c r="J226">
        <v>2</v>
      </c>
      <c r="K226">
        <v>2014</v>
      </c>
      <c r="L226" s="23">
        <f>VLOOKUP(E226,Product!$A$1:$C$7,3,0)*'Order Raw'!F226</f>
        <v>22320</v>
      </c>
      <c r="M226" s="23">
        <f t="shared" si="9"/>
        <v>22319.95</v>
      </c>
      <c r="N226" s="24">
        <f>M226-(VLOOKUP(E226,Product!$A$1:$C$7,2,0)*F226)</f>
        <v>18971.95</v>
      </c>
      <c r="O226" s="24"/>
    </row>
    <row r="227" spans="1:15" x14ac:dyDescent="0.25">
      <c r="A227" s="1" t="s">
        <v>187</v>
      </c>
      <c r="B227" s="1" t="str">
        <f t="shared" si="10"/>
        <v>FRA-GOV-20140501</v>
      </c>
      <c r="C227" t="s">
        <v>618</v>
      </c>
      <c r="D227" t="s">
        <v>628</v>
      </c>
      <c r="E227" s="1" t="s">
        <v>8</v>
      </c>
      <c r="F227">
        <v>1563</v>
      </c>
      <c r="G227" s="22">
        <v>0.05</v>
      </c>
      <c r="H227" s="2">
        <f t="shared" si="11"/>
        <v>41760</v>
      </c>
      <c r="I227">
        <v>1</v>
      </c>
      <c r="J227">
        <v>5</v>
      </c>
      <c r="K227">
        <v>2014</v>
      </c>
      <c r="L227" s="23">
        <f>VLOOKUP(E227,Product!$A$1:$C$7,3,0)*'Order Raw'!F227</f>
        <v>31260</v>
      </c>
      <c r="M227" s="23">
        <f t="shared" si="9"/>
        <v>31259.95</v>
      </c>
      <c r="N227" s="24">
        <f>M227-(VLOOKUP(E227,Product!$A$1:$C$7,2,0)*F227)</f>
        <v>26570.95</v>
      </c>
      <c r="O227" s="24"/>
    </row>
    <row r="228" spans="1:15" x14ac:dyDescent="0.25">
      <c r="A228" s="1" t="s">
        <v>188</v>
      </c>
      <c r="B228" s="1" t="str">
        <f t="shared" si="10"/>
        <v>USA-SMB-20140601</v>
      </c>
      <c r="C228" t="s">
        <v>622</v>
      </c>
      <c r="D228" t="s">
        <v>636</v>
      </c>
      <c r="E228" s="1" t="s">
        <v>8</v>
      </c>
      <c r="F228">
        <v>991</v>
      </c>
      <c r="G228" s="22">
        <v>0.05</v>
      </c>
      <c r="H228" s="2">
        <f t="shared" si="11"/>
        <v>41791</v>
      </c>
      <c r="I228">
        <v>1</v>
      </c>
      <c r="J228">
        <v>6</v>
      </c>
      <c r="K228">
        <v>2014</v>
      </c>
      <c r="L228" s="23">
        <f>VLOOKUP(E228,Product!$A$1:$C$7,3,0)*'Order Raw'!F228</f>
        <v>19820</v>
      </c>
      <c r="M228" s="23">
        <f t="shared" si="9"/>
        <v>19819.95</v>
      </c>
      <c r="N228" s="24">
        <f>M228-(VLOOKUP(E228,Product!$A$1:$C$7,2,0)*F228)</f>
        <v>16846.95</v>
      </c>
      <c r="O228" s="24"/>
    </row>
    <row r="229" spans="1:15" x14ac:dyDescent="0.25">
      <c r="A229" s="1" t="s">
        <v>189</v>
      </c>
      <c r="B229" s="1" t="str">
        <f t="shared" si="10"/>
        <v>GER-GOV-20131101</v>
      </c>
      <c r="C229" t="s">
        <v>616</v>
      </c>
      <c r="D229" t="s">
        <v>628</v>
      </c>
      <c r="E229" s="1" t="s">
        <v>8</v>
      </c>
      <c r="F229">
        <v>1016</v>
      </c>
      <c r="G229" s="22">
        <v>0.05</v>
      </c>
      <c r="H229" s="2">
        <f t="shared" si="11"/>
        <v>41579</v>
      </c>
      <c r="I229">
        <v>1</v>
      </c>
      <c r="J229">
        <v>11</v>
      </c>
      <c r="K229">
        <v>2013</v>
      </c>
      <c r="L229" s="23">
        <f>VLOOKUP(E229,Product!$A$1:$C$7,3,0)*'Order Raw'!F229</f>
        <v>20320</v>
      </c>
      <c r="M229" s="23">
        <f t="shared" si="9"/>
        <v>20319.95</v>
      </c>
      <c r="N229" s="24">
        <f>M229-(VLOOKUP(E229,Product!$A$1:$C$7,2,0)*F229)</f>
        <v>17271.95</v>
      </c>
      <c r="O229" s="24"/>
    </row>
    <row r="230" spans="1:15" x14ac:dyDescent="0.25">
      <c r="A230" s="1" t="s">
        <v>190</v>
      </c>
      <c r="B230" s="1" t="str">
        <f t="shared" si="10"/>
        <v>MXC-MDM-20141101</v>
      </c>
      <c r="C230" t="s">
        <v>620</v>
      </c>
      <c r="D230" t="s">
        <v>630</v>
      </c>
      <c r="E230" s="1" t="s">
        <v>8</v>
      </c>
      <c r="F230">
        <v>2791</v>
      </c>
      <c r="G230" s="22">
        <v>0.05</v>
      </c>
      <c r="H230" s="2">
        <f t="shared" si="11"/>
        <v>41944</v>
      </c>
      <c r="I230">
        <v>1</v>
      </c>
      <c r="J230">
        <v>11</v>
      </c>
      <c r="K230">
        <v>2014</v>
      </c>
      <c r="L230" s="23">
        <f>VLOOKUP(E230,Product!$A$1:$C$7,3,0)*'Order Raw'!F230</f>
        <v>55820</v>
      </c>
      <c r="M230" s="23">
        <f t="shared" si="9"/>
        <v>55819.95</v>
      </c>
      <c r="N230" s="24">
        <f>M230-(VLOOKUP(E230,Product!$A$1:$C$7,2,0)*F230)</f>
        <v>47446.95</v>
      </c>
      <c r="O230" s="24"/>
    </row>
    <row r="231" spans="1:15" x14ac:dyDescent="0.25">
      <c r="A231" s="1" t="s">
        <v>191</v>
      </c>
      <c r="B231" s="1" t="str">
        <f t="shared" si="10"/>
        <v>USA-GOV-20141201</v>
      </c>
      <c r="C231" t="s">
        <v>622</v>
      </c>
      <c r="D231" t="s">
        <v>628</v>
      </c>
      <c r="E231" s="1" t="s">
        <v>8</v>
      </c>
      <c r="F231">
        <v>570</v>
      </c>
      <c r="G231" s="22">
        <v>0.05</v>
      </c>
      <c r="H231" s="2">
        <f t="shared" si="11"/>
        <v>41974</v>
      </c>
      <c r="I231">
        <v>1</v>
      </c>
      <c r="J231">
        <v>12</v>
      </c>
      <c r="K231">
        <v>2014</v>
      </c>
      <c r="L231" s="23">
        <f>VLOOKUP(E231,Product!$A$1:$C$7,3,0)*'Order Raw'!F231</f>
        <v>11400</v>
      </c>
      <c r="M231" s="23">
        <f t="shared" si="9"/>
        <v>11399.95</v>
      </c>
      <c r="N231" s="24">
        <f>M231-(VLOOKUP(E231,Product!$A$1:$C$7,2,0)*F231)</f>
        <v>9689.9500000000007</v>
      </c>
      <c r="O231" s="24"/>
    </row>
    <row r="232" spans="1:15" x14ac:dyDescent="0.25">
      <c r="A232" s="1" t="s">
        <v>192</v>
      </c>
      <c r="B232" s="1" t="str">
        <f t="shared" si="10"/>
        <v>FRA-GOV-20141201</v>
      </c>
      <c r="C232" t="s">
        <v>618</v>
      </c>
      <c r="D232" t="s">
        <v>628</v>
      </c>
      <c r="E232" s="1" t="s">
        <v>8</v>
      </c>
      <c r="F232">
        <v>2487</v>
      </c>
      <c r="G232" s="22">
        <v>0.05</v>
      </c>
      <c r="H232" s="2">
        <f t="shared" si="11"/>
        <v>41974</v>
      </c>
      <c r="I232">
        <v>1</v>
      </c>
      <c r="J232">
        <v>12</v>
      </c>
      <c r="K232">
        <v>2014</v>
      </c>
      <c r="L232" s="23">
        <f>VLOOKUP(E232,Product!$A$1:$C$7,3,0)*'Order Raw'!F232</f>
        <v>49740</v>
      </c>
      <c r="M232" s="23">
        <f t="shared" si="9"/>
        <v>49739.95</v>
      </c>
      <c r="N232" s="24">
        <f>M232-(VLOOKUP(E232,Product!$A$1:$C$7,2,0)*F232)</f>
        <v>42278.95</v>
      </c>
      <c r="O232" s="24"/>
    </row>
    <row r="233" spans="1:15" x14ac:dyDescent="0.25">
      <c r="A233" s="1" t="s">
        <v>193</v>
      </c>
      <c r="B233" s="1" t="str">
        <f t="shared" si="10"/>
        <v>FRA-GOV-20140101</v>
      </c>
      <c r="C233" t="s">
        <v>618</v>
      </c>
      <c r="D233" t="s">
        <v>628</v>
      </c>
      <c r="E233" s="1" t="s">
        <v>15</v>
      </c>
      <c r="F233">
        <v>1384</v>
      </c>
      <c r="G233" s="22">
        <v>5.0018063583815026E-2</v>
      </c>
      <c r="H233" s="2">
        <f t="shared" si="11"/>
        <v>41640</v>
      </c>
      <c r="I233">
        <v>1</v>
      </c>
      <c r="J233">
        <v>1</v>
      </c>
      <c r="K233">
        <v>2014</v>
      </c>
      <c r="L233" s="23">
        <f>VLOOKUP(E233,Product!$A$1:$C$7,3,0)*'Order Raw'!F233</f>
        <v>20760</v>
      </c>
      <c r="M233" s="23">
        <f t="shared" si="9"/>
        <v>20759.949981936417</v>
      </c>
      <c r="N233" s="24">
        <f>M233-(VLOOKUP(E233,Product!$A$1:$C$7,2,0)*F233)</f>
        <v>13839.949981936417</v>
      </c>
      <c r="O233" s="24"/>
    </row>
    <row r="234" spans="1:15" x14ac:dyDescent="0.25">
      <c r="A234" s="1" t="s">
        <v>194</v>
      </c>
      <c r="B234" s="1" t="str">
        <f t="shared" si="10"/>
        <v>USA-ENT-20140701</v>
      </c>
      <c r="C234" t="s">
        <v>622</v>
      </c>
      <c r="D234" t="s">
        <v>634</v>
      </c>
      <c r="E234" s="1" t="s">
        <v>15</v>
      </c>
      <c r="F234">
        <v>3627</v>
      </c>
      <c r="G234" s="22">
        <v>0.05</v>
      </c>
      <c r="H234" s="2">
        <f t="shared" si="11"/>
        <v>41821</v>
      </c>
      <c r="I234">
        <v>1</v>
      </c>
      <c r="J234">
        <v>7</v>
      </c>
      <c r="K234">
        <v>2014</v>
      </c>
      <c r="L234" s="23">
        <f>VLOOKUP(E234,Product!$A$1:$C$7,3,0)*'Order Raw'!F234</f>
        <v>54405</v>
      </c>
      <c r="M234" s="23">
        <f t="shared" si="9"/>
        <v>54404.95</v>
      </c>
      <c r="N234" s="24">
        <f>M234-(VLOOKUP(E234,Product!$A$1:$C$7,2,0)*F234)</f>
        <v>36269.949999999997</v>
      </c>
      <c r="O234" s="24"/>
    </row>
    <row r="235" spans="1:15" x14ac:dyDescent="0.25">
      <c r="A235" s="1" t="s">
        <v>195</v>
      </c>
      <c r="B235" s="1" t="str">
        <f t="shared" si="10"/>
        <v>MXC-GOV-20130901</v>
      </c>
      <c r="C235" t="s">
        <v>620</v>
      </c>
      <c r="D235" t="s">
        <v>628</v>
      </c>
      <c r="E235" s="1" t="s">
        <v>15</v>
      </c>
      <c r="F235">
        <v>720</v>
      </c>
      <c r="G235" s="22">
        <v>0.05</v>
      </c>
      <c r="H235" s="2">
        <f t="shared" si="11"/>
        <v>41518</v>
      </c>
      <c r="I235">
        <v>1</v>
      </c>
      <c r="J235">
        <v>9</v>
      </c>
      <c r="K235">
        <v>2013</v>
      </c>
      <c r="L235" s="23">
        <f>VLOOKUP(E235,Product!$A$1:$C$7,3,0)*'Order Raw'!F235</f>
        <v>10800</v>
      </c>
      <c r="M235" s="23">
        <f t="shared" si="9"/>
        <v>10799.95</v>
      </c>
      <c r="N235" s="24">
        <f>M235-(VLOOKUP(E235,Product!$A$1:$C$7,2,0)*F235)</f>
        <v>7199.9500000000007</v>
      </c>
      <c r="O235" s="24"/>
    </row>
    <row r="236" spans="1:15" x14ac:dyDescent="0.25">
      <c r="A236" s="1" t="s">
        <v>196</v>
      </c>
      <c r="B236" s="1" t="str">
        <f t="shared" si="10"/>
        <v>GER-CPR-20141101</v>
      </c>
      <c r="C236" t="s">
        <v>616</v>
      </c>
      <c r="D236" t="s">
        <v>632</v>
      </c>
      <c r="E236" s="1" t="s">
        <v>15</v>
      </c>
      <c r="F236">
        <v>2342</v>
      </c>
      <c r="G236" s="22">
        <v>0.05</v>
      </c>
      <c r="H236" s="2">
        <f t="shared" si="11"/>
        <v>41944</v>
      </c>
      <c r="I236">
        <v>1</v>
      </c>
      <c r="J236">
        <v>11</v>
      </c>
      <c r="K236">
        <v>2014</v>
      </c>
      <c r="L236" s="23">
        <f>VLOOKUP(E236,Product!$A$1:$C$7,3,0)*'Order Raw'!F236</f>
        <v>35130</v>
      </c>
      <c r="M236" s="23">
        <f t="shared" si="9"/>
        <v>35129.949999999997</v>
      </c>
      <c r="N236" s="24">
        <f>M236-(VLOOKUP(E236,Product!$A$1:$C$7,2,0)*F236)</f>
        <v>23419.949999999997</v>
      </c>
      <c r="O236" s="24"/>
    </row>
    <row r="237" spans="1:15" x14ac:dyDescent="0.25">
      <c r="A237" s="1" t="s">
        <v>197</v>
      </c>
      <c r="B237" s="1" t="str">
        <f t="shared" si="10"/>
        <v>MXC-SMB-20131201</v>
      </c>
      <c r="C237" t="s">
        <v>620</v>
      </c>
      <c r="D237" t="s">
        <v>636</v>
      </c>
      <c r="E237" s="1" t="s">
        <v>15</v>
      </c>
      <c r="F237">
        <v>1100</v>
      </c>
      <c r="G237" s="22">
        <v>0.05</v>
      </c>
      <c r="H237" s="2">
        <f t="shared" si="11"/>
        <v>41609</v>
      </c>
      <c r="I237">
        <v>1</v>
      </c>
      <c r="J237">
        <v>12</v>
      </c>
      <c r="K237">
        <v>2013</v>
      </c>
      <c r="L237" s="23">
        <f>VLOOKUP(E237,Product!$A$1:$C$7,3,0)*'Order Raw'!F237</f>
        <v>16500</v>
      </c>
      <c r="M237" s="23">
        <f t="shared" si="9"/>
        <v>16499.95</v>
      </c>
      <c r="N237" s="24">
        <f>M237-(VLOOKUP(E237,Product!$A$1:$C$7,2,0)*F237)</f>
        <v>10999.95</v>
      </c>
      <c r="O237" s="24"/>
    </row>
    <row r="238" spans="1:15" x14ac:dyDescent="0.25">
      <c r="A238" s="1" t="s">
        <v>198</v>
      </c>
      <c r="B238" s="1" t="str">
        <f t="shared" si="10"/>
        <v>FRA-GOV-20140201</v>
      </c>
      <c r="C238" t="s">
        <v>618</v>
      </c>
      <c r="D238" t="s">
        <v>628</v>
      </c>
      <c r="E238" s="1" t="s">
        <v>25</v>
      </c>
      <c r="F238">
        <v>1303</v>
      </c>
      <c r="G238" s="22">
        <v>0.05</v>
      </c>
      <c r="H238" s="2">
        <f t="shared" si="11"/>
        <v>41671</v>
      </c>
      <c r="I238">
        <v>1</v>
      </c>
      <c r="J238">
        <v>2</v>
      </c>
      <c r="K238">
        <v>2014</v>
      </c>
      <c r="L238" s="23">
        <f>VLOOKUP(E238,Product!$A$1:$C$7,3,0)*'Order Raw'!F238</f>
        <v>26060</v>
      </c>
      <c r="M238" s="23">
        <f t="shared" si="9"/>
        <v>26059.95</v>
      </c>
      <c r="N238" s="24">
        <f>M238-(VLOOKUP(E238,Product!$A$1:$C$7,2,0)*F238)</f>
        <v>13029.95</v>
      </c>
      <c r="O238" s="24"/>
    </row>
    <row r="239" spans="1:15" x14ac:dyDescent="0.25">
      <c r="A239" s="1" t="s">
        <v>199</v>
      </c>
      <c r="B239" s="1" t="str">
        <f t="shared" si="10"/>
        <v>USA-ENT-20140301</v>
      </c>
      <c r="C239" t="s">
        <v>622</v>
      </c>
      <c r="D239" t="s">
        <v>634</v>
      </c>
      <c r="E239" s="1" t="s">
        <v>25</v>
      </c>
      <c r="F239">
        <v>2992</v>
      </c>
      <c r="G239" s="22">
        <v>0.05</v>
      </c>
      <c r="H239" s="2">
        <f t="shared" si="11"/>
        <v>41699</v>
      </c>
      <c r="I239">
        <v>1</v>
      </c>
      <c r="J239">
        <v>3</v>
      </c>
      <c r="K239">
        <v>2014</v>
      </c>
      <c r="L239" s="23">
        <f>VLOOKUP(E239,Product!$A$1:$C$7,3,0)*'Order Raw'!F239</f>
        <v>59840</v>
      </c>
      <c r="M239" s="23">
        <f t="shared" si="9"/>
        <v>59839.95</v>
      </c>
      <c r="N239" s="24">
        <f>M239-(VLOOKUP(E239,Product!$A$1:$C$7,2,0)*F239)</f>
        <v>29919.949999999997</v>
      </c>
      <c r="O239" s="24"/>
    </row>
    <row r="240" spans="1:15" x14ac:dyDescent="0.25">
      <c r="A240" s="1" t="s">
        <v>200</v>
      </c>
      <c r="B240" s="1" t="str">
        <f t="shared" si="10"/>
        <v>FRA-ENT-20140301</v>
      </c>
      <c r="C240" t="s">
        <v>618</v>
      </c>
      <c r="D240" t="s">
        <v>634</v>
      </c>
      <c r="E240" s="1" t="s">
        <v>25</v>
      </c>
      <c r="F240">
        <v>2385</v>
      </c>
      <c r="G240" s="22">
        <v>0.05</v>
      </c>
      <c r="H240" s="2">
        <f t="shared" si="11"/>
        <v>41699</v>
      </c>
      <c r="I240">
        <v>1</v>
      </c>
      <c r="J240">
        <v>3</v>
      </c>
      <c r="K240">
        <v>2014</v>
      </c>
      <c r="L240" s="23">
        <f>VLOOKUP(E240,Product!$A$1:$C$7,3,0)*'Order Raw'!F240</f>
        <v>47700</v>
      </c>
      <c r="M240" s="23">
        <f t="shared" si="9"/>
        <v>47699.95</v>
      </c>
      <c r="N240" s="24">
        <f>M240-(VLOOKUP(E240,Product!$A$1:$C$7,2,0)*F240)</f>
        <v>23849.949999999997</v>
      </c>
      <c r="O240" s="24"/>
    </row>
    <row r="241" spans="1:15" x14ac:dyDescent="0.25">
      <c r="A241" s="1" t="s">
        <v>201</v>
      </c>
      <c r="B241" s="1" t="str">
        <f t="shared" si="10"/>
        <v>MXC-SMB-20140401</v>
      </c>
      <c r="C241" t="s">
        <v>620</v>
      </c>
      <c r="D241" t="s">
        <v>636</v>
      </c>
      <c r="E241" s="1" t="s">
        <v>25</v>
      </c>
      <c r="F241">
        <v>1607</v>
      </c>
      <c r="G241" s="22">
        <v>0.05</v>
      </c>
      <c r="H241" s="2">
        <f t="shared" si="11"/>
        <v>41730</v>
      </c>
      <c r="I241">
        <v>1</v>
      </c>
      <c r="J241">
        <v>4</v>
      </c>
      <c r="K241">
        <v>2014</v>
      </c>
      <c r="L241" s="23">
        <f>VLOOKUP(E241,Product!$A$1:$C$7,3,0)*'Order Raw'!F241</f>
        <v>32140</v>
      </c>
      <c r="M241" s="23">
        <f t="shared" si="9"/>
        <v>32139.95</v>
      </c>
      <c r="N241" s="24">
        <f>M241-(VLOOKUP(E241,Product!$A$1:$C$7,2,0)*F241)</f>
        <v>16069.95</v>
      </c>
      <c r="O241" s="24"/>
    </row>
    <row r="242" spans="1:15" x14ac:dyDescent="0.25">
      <c r="A242" s="1" t="s">
        <v>202</v>
      </c>
      <c r="B242" s="1" t="str">
        <f t="shared" si="10"/>
        <v>USA-GOV-20140501</v>
      </c>
      <c r="C242" t="s">
        <v>622</v>
      </c>
      <c r="D242" t="s">
        <v>628</v>
      </c>
      <c r="E242" s="1" t="s">
        <v>25</v>
      </c>
      <c r="F242">
        <v>2327</v>
      </c>
      <c r="G242" s="22">
        <v>0.05</v>
      </c>
      <c r="H242" s="2">
        <f t="shared" si="11"/>
        <v>41760</v>
      </c>
      <c r="I242">
        <v>1</v>
      </c>
      <c r="J242">
        <v>5</v>
      </c>
      <c r="K242">
        <v>2014</v>
      </c>
      <c r="L242" s="23">
        <f>VLOOKUP(E242,Product!$A$1:$C$7,3,0)*'Order Raw'!F242</f>
        <v>46540</v>
      </c>
      <c r="M242" s="23">
        <f t="shared" si="9"/>
        <v>46539.95</v>
      </c>
      <c r="N242" s="24">
        <f>M242-(VLOOKUP(E242,Product!$A$1:$C$7,2,0)*F242)</f>
        <v>23269.949999999997</v>
      </c>
      <c r="O242" s="24"/>
    </row>
    <row r="243" spans="1:15" x14ac:dyDescent="0.25">
      <c r="A243" s="1" t="s">
        <v>188</v>
      </c>
      <c r="B243" s="1" t="str">
        <f t="shared" si="10"/>
        <v>USA-SMB-20140601</v>
      </c>
      <c r="C243" t="s">
        <v>622</v>
      </c>
      <c r="D243" t="s">
        <v>636</v>
      </c>
      <c r="E243" s="1" t="s">
        <v>25</v>
      </c>
      <c r="F243">
        <v>991</v>
      </c>
      <c r="G243" s="22">
        <v>0.05</v>
      </c>
      <c r="H243" s="2">
        <f t="shared" si="11"/>
        <v>41791</v>
      </c>
      <c r="I243">
        <v>1</v>
      </c>
      <c r="J243">
        <v>6</v>
      </c>
      <c r="K243">
        <v>2014</v>
      </c>
      <c r="L243" s="23">
        <f>VLOOKUP(E243,Product!$A$1:$C$7,3,0)*'Order Raw'!F243</f>
        <v>19820</v>
      </c>
      <c r="M243" s="23">
        <f t="shared" si="9"/>
        <v>19819.95</v>
      </c>
      <c r="N243" s="24">
        <f>M243-(VLOOKUP(E243,Product!$A$1:$C$7,2,0)*F243)</f>
        <v>9909.9500000000007</v>
      </c>
      <c r="O243" s="24"/>
    </row>
    <row r="244" spans="1:15" x14ac:dyDescent="0.25">
      <c r="A244" s="1" t="s">
        <v>203</v>
      </c>
      <c r="B244" s="1" t="str">
        <f t="shared" si="10"/>
        <v>USA-GOV-20140601</v>
      </c>
      <c r="C244" t="s">
        <v>622</v>
      </c>
      <c r="D244" t="s">
        <v>628</v>
      </c>
      <c r="E244" s="1" t="s">
        <v>25</v>
      </c>
      <c r="F244">
        <v>602</v>
      </c>
      <c r="G244" s="22">
        <v>0.05</v>
      </c>
      <c r="H244" s="2">
        <f t="shared" si="11"/>
        <v>41791</v>
      </c>
      <c r="I244">
        <v>1</v>
      </c>
      <c r="J244">
        <v>6</v>
      </c>
      <c r="K244">
        <v>2014</v>
      </c>
      <c r="L244" s="23">
        <f>VLOOKUP(E244,Product!$A$1:$C$7,3,0)*'Order Raw'!F244</f>
        <v>12040</v>
      </c>
      <c r="M244" s="23">
        <f t="shared" si="9"/>
        <v>12039.95</v>
      </c>
      <c r="N244" s="24">
        <f>M244-(VLOOKUP(E244,Product!$A$1:$C$7,2,0)*F244)</f>
        <v>6019.9500000000007</v>
      </c>
      <c r="O244" s="24"/>
    </row>
    <row r="245" spans="1:15" x14ac:dyDescent="0.25">
      <c r="A245" s="1" t="s">
        <v>204</v>
      </c>
      <c r="B245" s="1" t="str">
        <f t="shared" si="10"/>
        <v>FRA-MDM-20140901</v>
      </c>
      <c r="C245" t="s">
        <v>618</v>
      </c>
      <c r="D245" t="s">
        <v>630</v>
      </c>
      <c r="E245" s="1" t="s">
        <v>25</v>
      </c>
      <c r="F245">
        <v>2620</v>
      </c>
      <c r="G245" s="22">
        <v>0.05</v>
      </c>
      <c r="H245" s="2">
        <f t="shared" si="11"/>
        <v>41883</v>
      </c>
      <c r="I245">
        <v>1</v>
      </c>
      <c r="J245">
        <v>9</v>
      </c>
      <c r="K245">
        <v>2014</v>
      </c>
      <c r="L245" s="23">
        <f>VLOOKUP(E245,Product!$A$1:$C$7,3,0)*'Order Raw'!F245</f>
        <v>52400</v>
      </c>
      <c r="M245" s="23">
        <f t="shared" si="9"/>
        <v>52399.95</v>
      </c>
      <c r="N245" s="24">
        <f>M245-(VLOOKUP(E245,Product!$A$1:$C$7,2,0)*F245)</f>
        <v>26199.949999999997</v>
      </c>
      <c r="O245" s="24"/>
    </row>
    <row r="246" spans="1:15" x14ac:dyDescent="0.25">
      <c r="A246" s="1" t="s">
        <v>205</v>
      </c>
      <c r="B246" s="1" t="str">
        <f t="shared" si="10"/>
        <v>CND-GOV-20131001</v>
      </c>
      <c r="C246" t="s">
        <v>614</v>
      </c>
      <c r="D246" t="s">
        <v>628</v>
      </c>
      <c r="E246" s="1" t="s">
        <v>25</v>
      </c>
      <c r="F246">
        <v>1228</v>
      </c>
      <c r="G246" s="22">
        <v>0.05</v>
      </c>
      <c r="H246" s="2">
        <f t="shared" si="11"/>
        <v>41548</v>
      </c>
      <c r="I246">
        <v>1</v>
      </c>
      <c r="J246">
        <v>10</v>
      </c>
      <c r="K246">
        <v>2013</v>
      </c>
      <c r="L246" s="23">
        <f>VLOOKUP(E246,Product!$A$1:$C$7,3,0)*'Order Raw'!F246</f>
        <v>24560</v>
      </c>
      <c r="M246" s="23">
        <f t="shared" si="9"/>
        <v>24559.95</v>
      </c>
      <c r="N246" s="24">
        <f>M246-(VLOOKUP(E246,Product!$A$1:$C$7,2,0)*F246)</f>
        <v>12279.95</v>
      </c>
      <c r="O246" s="24"/>
    </row>
    <row r="247" spans="1:15" x14ac:dyDescent="0.25">
      <c r="A247" s="1" t="s">
        <v>206</v>
      </c>
      <c r="B247" s="1" t="str">
        <f t="shared" si="10"/>
        <v>CND-GOV-20131001</v>
      </c>
      <c r="C247" t="s">
        <v>614</v>
      </c>
      <c r="D247" t="s">
        <v>628</v>
      </c>
      <c r="E247" s="1" t="s">
        <v>25</v>
      </c>
      <c r="F247">
        <v>1389</v>
      </c>
      <c r="G247" s="22">
        <v>0.05</v>
      </c>
      <c r="H247" s="2">
        <f t="shared" si="11"/>
        <v>41548</v>
      </c>
      <c r="I247">
        <v>1</v>
      </c>
      <c r="J247">
        <v>10</v>
      </c>
      <c r="K247">
        <v>2013</v>
      </c>
      <c r="L247" s="23">
        <f>VLOOKUP(E247,Product!$A$1:$C$7,3,0)*'Order Raw'!F247</f>
        <v>27780</v>
      </c>
      <c r="M247" s="23">
        <f t="shared" si="9"/>
        <v>27779.95</v>
      </c>
      <c r="N247" s="24">
        <f>M247-(VLOOKUP(E247,Product!$A$1:$C$7,2,0)*F247)</f>
        <v>13889.95</v>
      </c>
      <c r="O247" s="24"/>
    </row>
    <row r="248" spans="1:15" x14ac:dyDescent="0.25">
      <c r="A248" s="1" t="s">
        <v>207</v>
      </c>
      <c r="B248" s="1" t="str">
        <f t="shared" si="10"/>
        <v>USA-ENT-20141001</v>
      </c>
      <c r="C248" t="s">
        <v>622</v>
      </c>
      <c r="D248" t="s">
        <v>634</v>
      </c>
      <c r="E248" s="1" t="s">
        <v>25</v>
      </c>
      <c r="F248">
        <v>861</v>
      </c>
      <c r="G248" s="22">
        <v>0.05</v>
      </c>
      <c r="H248" s="2">
        <f t="shared" si="11"/>
        <v>41913</v>
      </c>
      <c r="I248">
        <v>1</v>
      </c>
      <c r="J248">
        <v>10</v>
      </c>
      <c r="K248">
        <v>2014</v>
      </c>
      <c r="L248" s="23">
        <f>VLOOKUP(E248,Product!$A$1:$C$7,3,0)*'Order Raw'!F248</f>
        <v>17220</v>
      </c>
      <c r="M248" s="23">
        <f t="shared" si="9"/>
        <v>17219.95</v>
      </c>
      <c r="N248" s="24">
        <f>M248-(VLOOKUP(E248,Product!$A$1:$C$7,2,0)*F248)</f>
        <v>8609.9500000000007</v>
      </c>
      <c r="O248" s="24"/>
    </row>
    <row r="249" spans="1:15" x14ac:dyDescent="0.25">
      <c r="A249" s="1" t="s">
        <v>208</v>
      </c>
      <c r="B249" s="1" t="str">
        <f t="shared" si="10"/>
        <v>FRA-ENT-20131001</v>
      </c>
      <c r="C249" t="s">
        <v>618</v>
      </c>
      <c r="D249" t="s">
        <v>634</v>
      </c>
      <c r="E249" s="1" t="s">
        <v>25</v>
      </c>
      <c r="F249">
        <v>704</v>
      </c>
      <c r="G249" s="22">
        <v>0.05</v>
      </c>
      <c r="H249" s="2">
        <f t="shared" si="11"/>
        <v>41548</v>
      </c>
      <c r="I249">
        <v>1</v>
      </c>
      <c r="J249">
        <v>10</v>
      </c>
      <c r="K249">
        <v>2013</v>
      </c>
      <c r="L249" s="23">
        <f>VLOOKUP(E249,Product!$A$1:$C$7,3,0)*'Order Raw'!F249</f>
        <v>14080</v>
      </c>
      <c r="M249" s="23">
        <f t="shared" si="9"/>
        <v>14079.95</v>
      </c>
      <c r="N249" s="24">
        <f>M249-(VLOOKUP(E249,Product!$A$1:$C$7,2,0)*F249)</f>
        <v>7039.9500000000007</v>
      </c>
      <c r="O249" s="24"/>
    </row>
    <row r="250" spans="1:15" x14ac:dyDescent="0.25">
      <c r="A250" s="1" t="s">
        <v>209</v>
      </c>
      <c r="B250" s="1" t="str">
        <f t="shared" si="10"/>
        <v>CND-GOV-20131201</v>
      </c>
      <c r="C250" t="s">
        <v>614</v>
      </c>
      <c r="D250" t="s">
        <v>628</v>
      </c>
      <c r="E250" s="1" t="s">
        <v>25</v>
      </c>
      <c r="F250">
        <v>1802</v>
      </c>
      <c r="G250" s="22">
        <v>0.05</v>
      </c>
      <c r="H250" s="2">
        <f t="shared" si="11"/>
        <v>41609</v>
      </c>
      <c r="I250">
        <v>1</v>
      </c>
      <c r="J250">
        <v>12</v>
      </c>
      <c r="K250">
        <v>2013</v>
      </c>
      <c r="L250" s="23">
        <f>VLOOKUP(E250,Product!$A$1:$C$7,3,0)*'Order Raw'!F250</f>
        <v>36040</v>
      </c>
      <c r="M250" s="23">
        <f t="shared" si="9"/>
        <v>36039.949999999997</v>
      </c>
      <c r="N250" s="24">
        <f>M250-(VLOOKUP(E250,Product!$A$1:$C$7,2,0)*F250)</f>
        <v>18019.949999999997</v>
      </c>
      <c r="O250" s="24"/>
    </row>
    <row r="251" spans="1:15" x14ac:dyDescent="0.25">
      <c r="A251" s="1" t="s">
        <v>210</v>
      </c>
      <c r="B251" s="1" t="str">
        <f t="shared" si="10"/>
        <v>USA-GOV-20141201</v>
      </c>
      <c r="C251" t="s">
        <v>622</v>
      </c>
      <c r="D251" t="s">
        <v>628</v>
      </c>
      <c r="E251" s="1" t="s">
        <v>25</v>
      </c>
      <c r="F251">
        <v>2663</v>
      </c>
      <c r="G251" s="22">
        <v>0.05</v>
      </c>
      <c r="H251" s="2">
        <f t="shared" si="11"/>
        <v>41974</v>
      </c>
      <c r="I251">
        <v>1</v>
      </c>
      <c r="J251">
        <v>12</v>
      </c>
      <c r="K251">
        <v>2014</v>
      </c>
      <c r="L251" s="23">
        <f>VLOOKUP(E251,Product!$A$1:$C$7,3,0)*'Order Raw'!F251</f>
        <v>53260</v>
      </c>
      <c r="M251" s="23">
        <f t="shared" si="9"/>
        <v>53259.95</v>
      </c>
      <c r="N251" s="24">
        <f>M251-(VLOOKUP(E251,Product!$A$1:$C$7,2,0)*F251)</f>
        <v>26629.949999999997</v>
      </c>
      <c r="O251" s="24"/>
    </row>
    <row r="252" spans="1:15" x14ac:dyDescent="0.25">
      <c r="A252" s="1" t="s">
        <v>211</v>
      </c>
      <c r="B252" s="1" t="str">
        <f t="shared" si="10"/>
        <v>FRA-GOV-20131201</v>
      </c>
      <c r="C252" t="s">
        <v>618</v>
      </c>
      <c r="D252" t="s">
        <v>628</v>
      </c>
      <c r="E252" s="1" t="s">
        <v>25</v>
      </c>
      <c r="F252">
        <v>2136</v>
      </c>
      <c r="G252" s="22">
        <v>0.05</v>
      </c>
      <c r="H252" s="2">
        <f t="shared" si="11"/>
        <v>41609</v>
      </c>
      <c r="I252">
        <v>1</v>
      </c>
      <c r="J252">
        <v>12</v>
      </c>
      <c r="K252">
        <v>2013</v>
      </c>
      <c r="L252" s="23">
        <f>VLOOKUP(E252,Product!$A$1:$C$7,3,0)*'Order Raw'!F252</f>
        <v>42720</v>
      </c>
      <c r="M252" s="23">
        <f t="shared" si="9"/>
        <v>42719.95</v>
      </c>
      <c r="N252" s="24">
        <f>M252-(VLOOKUP(E252,Product!$A$1:$C$7,2,0)*F252)</f>
        <v>21359.949999999997</v>
      </c>
      <c r="O252" s="24"/>
    </row>
    <row r="253" spans="1:15" x14ac:dyDescent="0.25">
      <c r="A253" s="1" t="s">
        <v>212</v>
      </c>
      <c r="B253" s="1" t="str">
        <f t="shared" si="10"/>
        <v>GER-MDM-20131201</v>
      </c>
      <c r="C253" t="s">
        <v>616</v>
      </c>
      <c r="D253" t="s">
        <v>630</v>
      </c>
      <c r="E253" s="1" t="s">
        <v>25</v>
      </c>
      <c r="F253">
        <v>2116</v>
      </c>
      <c r="G253" s="22">
        <v>0.05</v>
      </c>
      <c r="H253" s="2">
        <f t="shared" si="11"/>
        <v>41609</v>
      </c>
      <c r="I253">
        <v>1</v>
      </c>
      <c r="J253">
        <v>12</v>
      </c>
      <c r="K253">
        <v>2013</v>
      </c>
      <c r="L253" s="23">
        <f>VLOOKUP(E253,Product!$A$1:$C$7,3,0)*'Order Raw'!F253</f>
        <v>42320</v>
      </c>
      <c r="M253" s="23">
        <f t="shared" si="9"/>
        <v>42319.95</v>
      </c>
      <c r="N253" s="24">
        <f>M253-(VLOOKUP(E253,Product!$A$1:$C$7,2,0)*F253)</f>
        <v>21159.949999999997</v>
      </c>
      <c r="O253" s="24"/>
    </row>
    <row r="254" spans="1:15" x14ac:dyDescent="0.25">
      <c r="A254" s="1" t="s">
        <v>213</v>
      </c>
      <c r="B254" s="1" t="str">
        <f t="shared" si="10"/>
        <v>USA-MDM-20140101</v>
      </c>
      <c r="C254" t="s">
        <v>622</v>
      </c>
      <c r="D254" t="s">
        <v>630</v>
      </c>
      <c r="E254" s="1" t="s">
        <v>39</v>
      </c>
      <c r="F254">
        <v>555</v>
      </c>
      <c r="G254" s="22">
        <v>0.05</v>
      </c>
      <c r="H254" s="2">
        <f t="shared" si="11"/>
        <v>41640</v>
      </c>
      <c r="I254">
        <v>1</v>
      </c>
      <c r="J254">
        <v>1</v>
      </c>
      <c r="K254">
        <v>2014</v>
      </c>
      <c r="L254" s="23">
        <f>VLOOKUP(E254,Product!$A$1:$C$7,3,0)*'Order Raw'!F254</f>
        <v>99900</v>
      </c>
      <c r="M254" s="23">
        <f t="shared" si="9"/>
        <v>99899.95</v>
      </c>
      <c r="N254" s="24">
        <f>M254-(VLOOKUP(E254,Product!$A$1:$C$7,2,0)*F254)</f>
        <v>33299.949999999997</v>
      </c>
      <c r="O254" s="24"/>
    </row>
    <row r="255" spans="1:15" x14ac:dyDescent="0.25">
      <c r="A255" s="1" t="s">
        <v>214</v>
      </c>
      <c r="B255" s="1" t="str">
        <f t="shared" si="10"/>
        <v>MXC-MDM-20140101</v>
      </c>
      <c r="C255" t="s">
        <v>620</v>
      </c>
      <c r="D255" t="s">
        <v>630</v>
      </c>
      <c r="E255" s="1" t="s">
        <v>39</v>
      </c>
      <c r="F255">
        <v>2861</v>
      </c>
      <c r="G255" s="22">
        <v>0.05</v>
      </c>
      <c r="H255" s="2">
        <f t="shared" si="11"/>
        <v>41640</v>
      </c>
      <c r="I255">
        <v>1</v>
      </c>
      <c r="J255">
        <v>1</v>
      </c>
      <c r="K255">
        <v>2014</v>
      </c>
      <c r="L255" s="23">
        <f>VLOOKUP(E255,Product!$A$1:$C$7,3,0)*'Order Raw'!F255</f>
        <v>514980</v>
      </c>
      <c r="M255" s="23">
        <f t="shared" si="9"/>
        <v>514979.95</v>
      </c>
      <c r="N255" s="24">
        <f>M255-(VLOOKUP(E255,Product!$A$1:$C$7,2,0)*F255)</f>
        <v>171659.95</v>
      </c>
      <c r="O255" s="24"/>
    </row>
    <row r="256" spans="1:15" x14ac:dyDescent="0.25">
      <c r="A256" s="1" t="s">
        <v>215</v>
      </c>
      <c r="B256" s="1" t="str">
        <f t="shared" si="10"/>
        <v>GER-ENT-20140201</v>
      </c>
      <c r="C256" t="s">
        <v>616</v>
      </c>
      <c r="D256" t="s">
        <v>634</v>
      </c>
      <c r="E256" s="1" t="s">
        <v>39</v>
      </c>
      <c r="F256">
        <v>807</v>
      </c>
      <c r="G256" s="22">
        <v>0.05</v>
      </c>
      <c r="H256" s="2">
        <f t="shared" si="11"/>
        <v>41671</v>
      </c>
      <c r="I256">
        <v>1</v>
      </c>
      <c r="J256">
        <v>2</v>
      </c>
      <c r="K256">
        <v>2014</v>
      </c>
      <c r="L256" s="23">
        <f>VLOOKUP(E256,Product!$A$1:$C$7,3,0)*'Order Raw'!F256</f>
        <v>145260</v>
      </c>
      <c r="M256" s="23">
        <f t="shared" si="9"/>
        <v>145259.95000000001</v>
      </c>
      <c r="N256" s="24">
        <f>M256-(VLOOKUP(E256,Product!$A$1:$C$7,2,0)*F256)</f>
        <v>48419.950000000012</v>
      </c>
      <c r="O256" s="24"/>
    </row>
    <row r="257" spans="1:15" x14ac:dyDescent="0.25">
      <c r="A257" s="1" t="s">
        <v>203</v>
      </c>
      <c r="B257" s="1" t="str">
        <f t="shared" si="10"/>
        <v>USA-GOV-20140601</v>
      </c>
      <c r="C257" t="s">
        <v>622</v>
      </c>
      <c r="D257" t="s">
        <v>628</v>
      </c>
      <c r="E257" s="1" t="s">
        <v>39</v>
      </c>
      <c r="F257">
        <v>602</v>
      </c>
      <c r="G257" s="22">
        <v>0.05</v>
      </c>
      <c r="H257" s="2">
        <f t="shared" si="11"/>
        <v>41791</v>
      </c>
      <c r="I257">
        <v>1</v>
      </c>
      <c r="J257">
        <v>6</v>
      </c>
      <c r="K257">
        <v>2014</v>
      </c>
      <c r="L257" s="23">
        <f>VLOOKUP(E257,Product!$A$1:$C$7,3,0)*'Order Raw'!F257</f>
        <v>108360</v>
      </c>
      <c r="M257" s="23">
        <f t="shared" si="9"/>
        <v>108359.95</v>
      </c>
      <c r="N257" s="24">
        <f>M257-(VLOOKUP(E257,Product!$A$1:$C$7,2,0)*F257)</f>
        <v>36119.949999999997</v>
      </c>
      <c r="O257" s="24"/>
    </row>
    <row r="258" spans="1:15" x14ac:dyDescent="0.25">
      <c r="A258" s="1" t="s">
        <v>216</v>
      </c>
      <c r="B258" s="1" t="str">
        <f t="shared" si="10"/>
        <v>USA-GOV-20140801</v>
      </c>
      <c r="C258" t="s">
        <v>622</v>
      </c>
      <c r="D258" t="s">
        <v>628</v>
      </c>
      <c r="E258" s="1" t="s">
        <v>39</v>
      </c>
      <c r="F258">
        <v>2832</v>
      </c>
      <c r="G258" s="22">
        <v>0.05</v>
      </c>
      <c r="H258" s="2">
        <f t="shared" si="11"/>
        <v>41852</v>
      </c>
      <c r="I258">
        <v>1</v>
      </c>
      <c r="J258">
        <v>8</v>
      </c>
      <c r="K258">
        <v>2014</v>
      </c>
      <c r="L258" s="23">
        <f>VLOOKUP(E258,Product!$A$1:$C$7,3,0)*'Order Raw'!F258</f>
        <v>509760</v>
      </c>
      <c r="M258" s="23">
        <f t="shared" ref="M258:M321" si="12">L258-G258</f>
        <v>509759.95</v>
      </c>
      <c r="N258" s="24">
        <f>M258-(VLOOKUP(E258,Product!$A$1:$C$7,2,0)*F258)</f>
        <v>169919.95</v>
      </c>
      <c r="O258" s="24"/>
    </row>
    <row r="259" spans="1:15" x14ac:dyDescent="0.25">
      <c r="A259" s="1" t="s">
        <v>217</v>
      </c>
      <c r="B259" s="1" t="str">
        <f t="shared" ref="B259:B322" si="13">_xlfn.IFS(C259="Canada","CND",C259="Germany","GER",C259="France","FRA",C259="Mexico","MXC",C259="United States of America","USA")&amp;"-"&amp;_xlfn.IFS(D259="Government","GOV",D259="Midmarket","MDM",D259="Channel Partners","CPR",D259="Enterprise","ENT",D259="Small Business","SMB")&amp;"-"&amp;TEXT(H259,"yyyymmdd")</f>
        <v>FRA-GOV-20140801</v>
      </c>
      <c r="C259" t="s">
        <v>618</v>
      </c>
      <c r="D259" t="s">
        <v>628</v>
      </c>
      <c r="E259" s="1" t="s">
        <v>39</v>
      </c>
      <c r="F259">
        <v>1579</v>
      </c>
      <c r="G259" s="22">
        <v>0.05</v>
      </c>
      <c r="H259" s="2">
        <f t="shared" ref="H259:H322" si="14">DATE(K259,J259,I259)</f>
        <v>41852</v>
      </c>
      <c r="I259">
        <v>1</v>
      </c>
      <c r="J259">
        <v>8</v>
      </c>
      <c r="K259">
        <v>2014</v>
      </c>
      <c r="L259" s="23">
        <f>VLOOKUP(E259,Product!$A$1:$C$7,3,0)*'Order Raw'!F259</f>
        <v>284220</v>
      </c>
      <c r="M259" s="23">
        <f t="shared" si="12"/>
        <v>284219.95</v>
      </c>
      <c r="N259" s="24">
        <f>M259-(VLOOKUP(E259,Product!$A$1:$C$7,2,0)*F259)</f>
        <v>94739.950000000012</v>
      </c>
      <c r="O259" s="24"/>
    </row>
    <row r="260" spans="1:15" x14ac:dyDescent="0.25">
      <c r="A260" s="1" t="s">
        <v>207</v>
      </c>
      <c r="B260" s="1" t="str">
        <f t="shared" si="13"/>
        <v>USA-ENT-20141001</v>
      </c>
      <c r="C260" t="s">
        <v>622</v>
      </c>
      <c r="D260" t="s">
        <v>634</v>
      </c>
      <c r="E260" s="1" t="s">
        <v>39</v>
      </c>
      <c r="F260">
        <v>861</v>
      </c>
      <c r="G260" s="22">
        <v>0.05</v>
      </c>
      <c r="H260" s="2">
        <f t="shared" si="14"/>
        <v>41913</v>
      </c>
      <c r="I260">
        <v>1</v>
      </c>
      <c r="J260">
        <v>10</v>
      </c>
      <c r="K260">
        <v>2014</v>
      </c>
      <c r="L260" s="23">
        <f>VLOOKUP(E260,Product!$A$1:$C$7,3,0)*'Order Raw'!F260</f>
        <v>154980</v>
      </c>
      <c r="M260" s="23">
        <f t="shared" si="12"/>
        <v>154979.95000000001</v>
      </c>
      <c r="N260" s="24">
        <f>M260-(VLOOKUP(E260,Product!$A$1:$C$7,2,0)*F260)</f>
        <v>51659.950000000012</v>
      </c>
      <c r="O260" s="24"/>
    </row>
    <row r="261" spans="1:15" x14ac:dyDescent="0.25">
      <c r="A261" s="1" t="s">
        <v>208</v>
      </c>
      <c r="B261" s="1" t="str">
        <f t="shared" si="13"/>
        <v>FRA-ENT-20131001</v>
      </c>
      <c r="C261" t="s">
        <v>618</v>
      </c>
      <c r="D261" t="s">
        <v>634</v>
      </c>
      <c r="E261" s="1" t="s">
        <v>39</v>
      </c>
      <c r="F261">
        <v>704</v>
      </c>
      <c r="G261" s="22">
        <v>0.05</v>
      </c>
      <c r="H261" s="2">
        <f t="shared" si="14"/>
        <v>41548</v>
      </c>
      <c r="I261">
        <v>1</v>
      </c>
      <c r="J261">
        <v>10</v>
      </c>
      <c r="K261">
        <v>2013</v>
      </c>
      <c r="L261" s="23">
        <f>VLOOKUP(E261,Product!$A$1:$C$7,3,0)*'Order Raw'!F261</f>
        <v>126720</v>
      </c>
      <c r="M261" s="23">
        <f t="shared" si="12"/>
        <v>126719.95</v>
      </c>
      <c r="N261" s="24">
        <f>M261-(VLOOKUP(E261,Product!$A$1:$C$7,2,0)*F261)</f>
        <v>42239.95</v>
      </c>
      <c r="O261" s="24"/>
    </row>
    <row r="262" spans="1:15" x14ac:dyDescent="0.25">
      <c r="A262" s="1" t="s">
        <v>218</v>
      </c>
      <c r="B262" s="1" t="str">
        <f t="shared" si="13"/>
        <v>FRA-GOV-20131201</v>
      </c>
      <c r="C262" t="s">
        <v>618</v>
      </c>
      <c r="D262" t="s">
        <v>628</v>
      </c>
      <c r="E262" s="1" t="s">
        <v>39</v>
      </c>
      <c r="F262">
        <v>1033</v>
      </c>
      <c r="G262" s="22">
        <v>0.05</v>
      </c>
      <c r="H262" s="2">
        <f t="shared" si="14"/>
        <v>41609</v>
      </c>
      <c r="I262">
        <v>1</v>
      </c>
      <c r="J262">
        <v>12</v>
      </c>
      <c r="K262">
        <v>2013</v>
      </c>
      <c r="L262" s="23">
        <f>VLOOKUP(E262,Product!$A$1:$C$7,3,0)*'Order Raw'!F262</f>
        <v>185940</v>
      </c>
      <c r="M262" s="23">
        <f t="shared" si="12"/>
        <v>185939.95</v>
      </c>
      <c r="N262" s="24">
        <f>M262-(VLOOKUP(E262,Product!$A$1:$C$7,2,0)*F262)</f>
        <v>61979.950000000012</v>
      </c>
      <c r="O262" s="24"/>
    </row>
    <row r="263" spans="1:15" x14ac:dyDescent="0.25">
      <c r="A263" s="1" t="s">
        <v>219</v>
      </c>
      <c r="B263" s="1" t="str">
        <f t="shared" si="13"/>
        <v>GER-SMB-20141201</v>
      </c>
      <c r="C263" t="s">
        <v>616</v>
      </c>
      <c r="D263" t="s">
        <v>636</v>
      </c>
      <c r="E263" s="1" t="s">
        <v>39</v>
      </c>
      <c r="F263">
        <v>1250</v>
      </c>
      <c r="G263" s="22">
        <v>0.05</v>
      </c>
      <c r="H263" s="2">
        <f t="shared" si="14"/>
        <v>41974</v>
      </c>
      <c r="I263">
        <v>1</v>
      </c>
      <c r="J263">
        <v>12</v>
      </c>
      <c r="K263">
        <v>2014</v>
      </c>
      <c r="L263" s="23">
        <f>VLOOKUP(E263,Product!$A$1:$C$7,3,0)*'Order Raw'!F263</f>
        <v>225000</v>
      </c>
      <c r="M263" s="23">
        <f t="shared" si="12"/>
        <v>224999.95</v>
      </c>
      <c r="N263" s="24">
        <f>M263-(VLOOKUP(E263,Product!$A$1:$C$7,2,0)*F263)</f>
        <v>74999.950000000012</v>
      </c>
      <c r="O263" s="24"/>
    </row>
    <row r="264" spans="1:15" x14ac:dyDescent="0.25">
      <c r="A264" s="1" t="s">
        <v>206</v>
      </c>
      <c r="B264" s="1" t="str">
        <f t="shared" si="13"/>
        <v>CND-GOV-20131001</v>
      </c>
      <c r="C264" t="s">
        <v>614</v>
      </c>
      <c r="D264" t="s">
        <v>628</v>
      </c>
      <c r="E264" s="1" t="s">
        <v>44</v>
      </c>
      <c r="F264">
        <v>1389</v>
      </c>
      <c r="G264" s="22">
        <v>0.05</v>
      </c>
      <c r="H264" s="2">
        <f t="shared" si="14"/>
        <v>41548</v>
      </c>
      <c r="I264">
        <v>1</v>
      </c>
      <c r="J264">
        <v>10</v>
      </c>
      <c r="K264">
        <v>2013</v>
      </c>
      <c r="L264" s="23">
        <f>VLOOKUP(E264,Product!$A$1:$C$7,3,0)*'Order Raw'!F264</f>
        <v>416700</v>
      </c>
      <c r="M264" s="23">
        <f t="shared" si="12"/>
        <v>416699.95</v>
      </c>
      <c r="N264" s="24">
        <f>M264-(VLOOKUP(E264,Product!$A$1:$C$7,2,0)*F264)</f>
        <v>69449.950000000012</v>
      </c>
      <c r="O264" s="24"/>
    </row>
    <row r="265" spans="1:15" x14ac:dyDescent="0.25">
      <c r="A265" s="1" t="s">
        <v>220</v>
      </c>
      <c r="B265" s="1" t="str">
        <f t="shared" si="13"/>
        <v>USA-GOV-20131101</v>
      </c>
      <c r="C265" t="s">
        <v>622</v>
      </c>
      <c r="D265" t="s">
        <v>628</v>
      </c>
      <c r="E265" s="1" t="s">
        <v>44</v>
      </c>
      <c r="F265">
        <v>1265</v>
      </c>
      <c r="G265" s="22">
        <v>0.05</v>
      </c>
      <c r="H265" s="2">
        <f t="shared" si="14"/>
        <v>41579</v>
      </c>
      <c r="I265">
        <v>1</v>
      </c>
      <c r="J265">
        <v>11</v>
      </c>
      <c r="K265">
        <v>2013</v>
      </c>
      <c r="L265" s="23">
        <f>VLOOKUP(E265,Product!$A$1:$C$7,3,0)*'Order Raw'!F265</f>
        <v>379500</v>
      </c>
      <c r="M265" s="23">
        <f t="shared" si="12"/>
        <v>379499.95</v>
      </c>
      <c r="N265" s="24">
        <f>M265-(VLOOKUP(E265,Product!$A$1:$C$7,2,0)*F265)</f>
        <v>63249.950000000012</v>
      </c>
      <c r="O265" s="24"/>
    </row>
    <row r="266" spans="1:15" x14ac:dyDescent="0.25">
      <c r="A266" s="1" t="s">
        <v>221</v>
      </c>
      <c r="B266" s="1" t="str">
        <f t="shared" si="13"/>
        <v>GER-GOV-20131101</v>
      </c>
      <c r="C266" t="s">
        <v>616</v>
      </c>
      <c r="D266" t="s">
        <v>628</v>
      </c>
      <c r="E266" s="1" t="s">
        <v>44</v>
      </c>
      <c r="F266">
        <v>2297</v>
      </c>
      <c r="G266" s="22">
        <v>0.05</v>
      </c>
      <c r="H266" s="2">
        <f t="shared" si="14"/>
        <v>41579</v>
      </c>
      <c r="I266">
        <v>1</v>
      </c>
      <c r="J266">
        <v>11</v>
      </c>
      <c r="K266">
        <v>2013</v>
      </c>
      <c r="L266" s="23">
        <f>VLOOKUP(E266,Product!$A$1:$C$7,3,0)*'Order Raw'!F266</f>
        <v>689100</v>
      </c>
      <c r="M266" s="23">
        <f t="shared" si="12"/>
        <v>689099.95</v>
      </c>
      <c r="N266" s="24">
        <f>M266-(VLOOKUP(E266,Product!$A$1:$C$7,2,0)*F266)</f>
        <v>114849.94999999995</v>
      </c>
      <c r="O266" s="24"/>
    </row>
    <row r="267" spans="1:15" x14ac:dyDescent="0.25">
      <c r="A267" s="1" t="s">
        <v>210</v>
      </c>
      <c r="B267" s="1" t="str">
        <f t="shared" si="13"/>
        <v>USA-GOV-20141201</v>
      </c>
      <c r="C267" t="s">
        <v>622</v>
      </c>
      <c r="D267" t="s">
        <v>628</v>
      </c>
      <c r="E267" s="1" t="s">
        <v>44</v>
      </c>
      <c r="F267">
        <v>2663</v>
      </c>
      <c r="G267" s="22">
        <v>0.05</v>
      </c>
      <c r="H267" s="2">
        <f t="shared" si="14"/>
        <v>41974</v>
      </c>
      <c r="I267">
        <v>1</v>
      </c>
      <c r="J267">
        <v>12</v>
      </c>
      <c r="K267">
        <v>2014</v>
      </c>
      <c r="L267" s="23">
        <f>VLOOKUP(E267,Product!$A$1:$C$7,3,0)*'Order Raw'!F267</f>
        <v>798900</v>
      </c>
      <c r="M267" s="23">
        <f t="shared" si="12"/>
        <v>798899.95</v>
      </c>
      <c r="N267" s="24">
        <f>M267-(VLOOKUP(E267,Product!$A$1:$C$7,2,0)*F267)</f>
        <v>133149.94999999995</v>
      </c>
      <c r="O267" s="24"/>
    </row>
    <row r="268" spans="1:15" x14ac:dyDescent="0.25">
      <c r="A268" s="1" t="s">
        <v>191</v>
      </c>
      <c r="B268" s="1" t="str">
        <f t="shared" si="13"/>
        <v>USA-GOV-20141201</v>
      </c>
      <c r="C268" t="s">
        <v>622</v>
      </c>
      <c r="D268" t="s">
        <v>628</v>
      </c>
      <c r="E268" s="1" t="s">
        <v>44</v>
      </c>
      <c r="F268">
        <v>570</v>
      </c>
      <c r="G268" s="22">
        <v>0.05</v>
      </c>
      <c r="H268" s="2">
        <f t="shared" si="14"/>
        <v>41974</v>
      </c>
      <c r="I268">
        <v>1</v>
      </c>
      <c r="J268">
        <v>12</v>
      </c>
      <c r="K268">
        <v>2014</v>
      </c>
      <c r="L268" s="23">
        <f>VLOOKUP(E268,Product!$A$1:$C$7,3,0)*'Order Raw'!F268</f>
        <v>171000</v>
      </c>
      <c r="M268" s="23">
        <f t="shared" si="12"/>
        <v>170999.95</v>
      </c>
      <c r="N268" s="24">
        <f>M268-(VLOOKUP(E268,Product!$A$1:$C$7,2,0)*F268)</f>
        <v>28499.950000000012</v>
      </c>
      <c r="O268" s="24"/>
    </row>
    <row r="269" spans="1:15" x14ac:dyDescent="0.25">
      <c r="A269" s="1" t="s">
        <v>192</v>
      </c>
      <c r="B269" s="1" t="str">
        <f t="shared" si="13"/>
        <v>FRA-GOV-20141201</v>
      </c>
      <c r="C269" t="s">
        <v>618</v>
      </c>
      <c r="D269" t="s">
        <v>628</v>
      </c>
      <c r="E269" s="1" t="s">
        <v>44</v>
      </c>
      <c r="F269">
        <v>2487</v>
      </c>
      <c r="G269" s="22">
        <v>0.05</v>
      </c>
      <c r="H269" s="2">
        <f t="shared" si="14"/>
        <v>41974</v>
      </c>
      <c r="I269">
        <v>1</v>
      </c>
      <c r="J269">
        <v>12</v>
      </c>
      <c r="K269">
        <v>2014</v>
      </c>
      <c r="L269" s="23">
        <f>VLOOKUP(E269,Product!$A$1:$C$7,3,0)*'Order Raw'!F269</f>
        <v>746100</v>
      </c>
      <c r="M269" s="23">
        <f t="shared" si="12"/>
        <v>746099.95</v>
      </c>
      <c r="N269" s="24">
        <f>M269-(VLOOKUP(E269,Product!$A$1:$C$7,2,0)*F269)</f>
        <v>124349.94999999995</v>
      </c>
      <c r="O269" s="24"/>
    </row>
    <row r="270" spans="1:15" x14ac:dyDescent="0.25">
      <c r="A270" s="1" t="s">
        <v>222</v>
      </c>
      <c r="B270" s="1" t="str">
        <f t="shared" si="13"/>
        <v>GER-GOV-20140201</v>
      </c>
      <c r="C270" t="s">
        <v>616</v>
      </c>
      <c r="D270" t="s">
        <v>628</v>
      </c>
      <c r="E270" s="1" t="s">
        <v>49</v>
      </c>
      <c r="F270">
        <v>1350</v>
      </c>
      <c r="G270" s="22">
        <v>0.05</v>
      </c>
      <c r="H270" s="2">
        <f t="shared" si="14"/>
        <v>41671</v>
      </c>
      <c r="I270">
        <v>1</v>
      </c>
      <c r="J270">
        <v>2</v>
      </c>
      <c r="K270">
        <v>2014</v>
      </c>
      <c r="L270" s="23">
        <f>VLOOKUP(E270,Product!$A$1:$C$7,3,0)*'Order Raw'!F270</f>
        <v>472500</v>
      </c>
      <c r="M270" s="23">
        <f t="shared" si="12"/>
        <v>472499.95</v>
      </c>
      <c r="N270" s="24">
        <f>M270-(VLOOKUP(E270,Product!$A$1:$C$7,2,0)*F270)</f>
        <v>202499.95</v>
      </c>
      <c r="O270" s="24"/>
    </row>
    <row r="271" spans="1:15" x14ac:dyDescent="0.25">
      <c r="A271" s="1" t="s">
        <v>223</v>
      </c>
      <c r="B271" s="1" t="str">
        <f t="shared" si="13"/>
        <v>CND-GOV-20140801</v>
      </c>
      <c r="C271" t="s">
        <v>614</v>
      </c>
      <c r="D271" t="s">
        <v>628</v>
      </c>
      <c r="E271" s="1" t="s">
        <v>49</v>
      </c>
      <c r="F271">
        <v>552</v>
      </c>
      <c r="G271" s="22">
        <v>0.05</v>
      </c>
      <c r="H271" s="2">
        <f t="shared" si="14"/>
        <v>41852</v>
      </c>
      <c r="I271">
        <v>1</v>
      </c>
      <c r="J271">
        <v>8</v>
      </c>
      <c r="K271">
        <v>2014</v>
      </c>
      <c r="L271" s="23">
        <f>VLOOKUP(E271,Product!$A$1:$C$7,3,0)*'Order Raw'!F271</f>
        <v>193200</v>
      </c>
      <c r="M271" s="23">
        <f t="shared" si="12"/>
        <v>193199.95</v>
      </c>
      <c r="N271" s="24">
        <f>M271-(VLOOKUP(E271,Product!$A$1:$C$7,2,0)*F271)</f>
        <v>82799.950000000012</v>
      </c>
      <c r="O271" s="24"/>
    </row>
    <row r="272" spans="1:15" x14ac:dyDescent="0.25">
      <c r="A272" s="1" t="s">
        <v>205</v>
      </c>
      <c r="B272" s="1" t="str">
        <f t="shared" si="13"/>
        <v>CND-GOV-20131001</v>
      </c>
      <c r="C272" t="s">
        <v>614</v>
      </c>
      <c r="D272" t="s">
        <v>628</v>
      </c>
      <c r="E272" s="1" t="s">
        <v>49</v>
      </c>
      <c r="F272">
        <v>1228</v>
      </c>
      <c r="G272" s="22">
        <v>0.05</v>
      </c>
      <c r="H272" s="2">
        <f t="shared" si="14"/>
        <v>41548</v>
      </c>
      <c r="I272">
        <v>1</v>
      </c>
      <c r="J272">
        <v>10</v>
      </c>
      <c r="K272">
        <v>2013</v>
      </c>
      <c r="L272" s="23">
        <f>VLOOKUP(E272,Product!$A$1:$C$7,3,0)*'Order Raw'!F272</f>
        <v>429800</v>
      </c>
      <c r="M272" s="23">
        <f t="shared" si="12"/>
        <v>429799.95</v>
      </c>
      <c r="N272" s="24">
        <f>M272-(VLOOKUP(E272,Product!$A$1:$C$7,2,0)*F272)</f>
        <v>184199.95</v>
      </c>
      <c r="O272" s="24"/>
    </row>
    <row r="273" spans="1:15" x14ac:dyDescent="0.25">
      <c r="A273" s="1" t="s">
        <v>219</v>
      </c>
      <c r="B273" s="1" t="str">
        <f t="shared" si="13"/>
        <v>GER-SMB-20141201</v>
      </c>
      <c r="C273" t="s">
        <v>616</v>
      </c>
      <c r="D273" t="s">
        <v>636</v>
      </c>
      <c r="E273" s="1" t="s">
        <v>49</v>
      </c>
      <c r="F273">
        <v>1250</v>
      </c>
      <c r="G273" s="22">
        <v>0.05</v>
      </c>
      <c r="H273" s="2">
        <f t="shared" si="14"/>
        <v>41974</v>
      </c>
      <c r="I273">
        <v>1</v>
      </c>
      <c r="J273">
        <v>12</v>
      </c>
      <c r="K273">
        <v>2014</v>
      </c>
      <c r="L273" s="23">
        <f>VLOOKUP(E273,Product!$A$1:$C$7,3,0)*'Order Raw'!F273</f>
        <v>437500</v>
      </c>
      <c r="M273" s="23">
        <f t="shared" si="12"/>
        <v>437499.95</v>
      </c>
      <c r="N273" s="24">
        <f>M273-(VLOOKUP(E273,Product!$A$1:$C$7,2,0)*F273)</f>
        <v>187499.95</v>
      </c>
      <c r="O273" s="24"/>
    </row>
    <row r="274" spans="1:15" x14ac:dyDescent="0.25">
      <c r="A274" s="1" t="s">
        <v>224</v>
      </c>
      <c r="B274" s="1" t="str">
        <f t="shared" si="13"/>
        <v>FRA-MDM-20140401</v>
      </c>
      <c r="C274" t="s">
        <v>618</v>
      </c>
      <c r="D274" t="s">
        <v>630</v>
      </c>
      <c r="E274" s="1" t="s">
        <v>25</v>
      </c>
      <c r="F274">
        <v>3801</v>
      </c>
      <c r="G274" s="22">
        <v>6.0000000000000005E-2</v>
      </c>
      <c r="H274" s="2">
        <f t="shared" si="14"/>
        <v>41730</v>
      </c>
      <c r="I274">
        <v>1</v>
      </c>
      <c r="J274">
        <v>4</v>
      </c>
      <c r="K274">
        <v>2014</v>
      </c>
      <c r="L274" s="23">
        <f>VLOOKUP(E274,Product!$A$1:$C$7,3,0)*'Order Raw'!F274</f>
        <v>76020</v>
      </c>
      <c r="M274" s="23">
        <f t="shared" si="12"/>
        <v>76019.94</v>
      </c>
      <c r="N274" s="24">
        <f>M274-(VLOOKUP(E274,Product!$A$1:$C$7,2,0)*F274)</f>
        <v>38009.94</v>
      </c>
      <c r="O274" s="24"/>
    </row>
    <row r="275" spans="1:15" x14ac:dyDescent="0.25">
      <c r="A275" s="1" t="s">
        <v>225</v>
      </c>
      <c r="B275" s="1" t="str">
        <f t="shared" si="13"/>
        <v>USA-GOV-20140101</v>
      </c>
      <c r="C275" t="s">
        <v>622</v>
      </c>
      <c r="D275" t="s">
        <v>628</v>
      </c>
      <c r="E275" s="1" t="s">
        <v>8</v>
      </c>
      <c r="F275">
        <v>1117</v>
      </c>
      <c r="G275" s="22">
        <v>6.0026857654431512E-2</v>
      </c>
      <c r="H275" s="2">
        <f t="shared" si="14"/>
        <v>41640</v>
      </c>
      <c r="I275">
        <v>1</v>
      </c>
      <c r="J275">
        <v>1</v>
      </c>
      <c r="K275">
        <v>2014</v>
      </c>
      <c r="L275" s="23">
        <f>VLOOKUP(E275,Product!$A$1:$C$7,3,0)*'Order Raw'!F275</f>
        <v>22340</v>
      </c>
      <c r="M275" s="23">
        <f t="shared" si="12"/>
        <v>22339.939973142347</v>
      </c>
      <c r="N275" s="24">
        <f>M275-(VLOOKUP(E275,Product!$A$1:$C$7,2,0)*F275)</f>
        <v>18988.939973142347</v>
      </c>
      <c r="O275" s="24"/>
    </row>
    <row r="276" spans="1:15" x14ac:dyDescent="0.25">
      <c r="A276" s="1" t="s">
        <v>226</v>
      </c>
      <c r="B276" s="1" t="str">
        <f t="shared" si="13"/>
        <v>CND-MDM-20140601</v>
      </c>
      <c r="C276" t="s">
        <v>614</v>
      </c>
      <c r="D276" t="s">
        <v>630</v>
      </c>
      <c r="E276" s="1" t="s">
        <v>8</v>
      </c>
      <c r="F276">
        <v>2844</v>
      </c>
      <c r="G276" s="22">
        <v>0.06</v>
      </c>
      <c r="H276" s="2">
        <f t="shared" si="14"/>
        <v>41791</v>
      </c>
      <c r="I276">
        <v>1</v>
      </c>
      <c r="J276">
        <v>6</v>
      </c>
      <c r="K276">
        <v>2014</v>
      </c>
      <c r="L276" s="23">
        <f>VLOOKUP(E276,Product!$A$1:$C$7,3,0)*'Order Raw'!F276</f>
        <v>56880</v>
      </c>
      <c r="M276" s="23">
        <f t="shared" si="12"/>
        <v>56879.94</v>
      </c>
      <c r="N276" s="24">
        <f>M276-(VLOOKUP(E276,Product!$A$1:$C$7,2,0)*F276)</f>
        <v>48347.94</v>
      </c>
      <c r="O276" s="24"/>
    </row>
    <row r="277" spans="1:15" x14ac:dyDescent="0.25">
      <c r="A277" s="1" t="s">
        <v>227</v>
      </c>
      <c r="B277" s="1" t="str">
        <f t="shared" si="13"/>
        <v>MXC-CPR-20140901</v>
      </c>
      <c r="C277" t="s">
        <v>620</v>
      </c>
      <c r="D277" t="s">
        <v>632</v>
      </c>
      <c r="E277" s="1" t="s">
        <v>8</v>
      </c>
      <c r="F277">
        <v>562</v>
      </c>
      <c r="G277" s="22">
        <v>0.06</v>
      </c>
      <c r="H277" s="2">
        <f t="shared" si="14"/>
        <v>41883</v>
      </c>
      <c r="I277">
        <v>1</v>
      </c>
      <c r="J277">
        <v>9</v>
      </c>
      <c r="K277">
        <v>2014</v>
      </c>
      <c r="L277" s="23">
        <f>VLOOKUP(E277,Product!$A$1:$C$7,3,0)*'Order Raw'!F277</f>
        <v>11240</v>
      </c>
      <c r="M277" s="23">
        <f t="shared" si="12"/>
        <v>11239.94</v>
      </c>
      <c r="N277" s="24">
        <f>M277-(VLOOKUP(E277,Product!$A$1:$C$7,2,0)*F277)</f>
        <v>9553.94</v>
      </c>
      <c r="O277" s="24"/>
    </row>
    <row r="278" spans="1:15" x14ac:dyDescent="0.25">
      <c r="A278" s="1" t="s">
        <v>228</v>
      </c>
      <c r="B278" s="1" t="str">
        <f t="shared" si="13"/>
        <v>CND-CPR-20131001</v>
      </c>
      <c r="C278" t="s">
        <v>614</v>
      </c>
      <c r="D278" t="s">
        <v>632</v>
      </c>
      <c r="E278" s="1" t="s">
        <v>8</v>
      </c>
      <c r="F278">
        <v>2299</v>
      </c>
      <c r="G278" s="22">
        <v>0.06</v>
      </c>
      <c r="H278" s="2">
        <f t="shared" si="14"/>
        <v>41548</v>
      </c>
      <c r="I278">
        <v>1</v>
      </c>
      <c r="J278">
        <v>10</v>
      </c>
      <c r="K278">
        <v>2013</v>
      </c>
      <c r="L278" s="23">
        <f>VLOOKUP(E278,Product!$A$1:$C$7,3,0)*'Order Raw'!F278</f>
        <v>45980</v>
      </c>
      <c r="M278" s="23">
        <f t="shared" si="12"/>
        <v>45979.94</v>
      </c>
      <c r="N278" s="24">
        <f>M278-(VLOOKUP(E278,Product!$A$1:$C$7,2,0)*F278)</f>
        <v>39082.94</v>
      </c>
      <c r="O278" s="24"/>
    </row>
    <row r="279" spans="1:15" x14ac:dyDescent="0.25">
      <c r="A279" s="1" t="s">
        <v>229</v>
      </c>
      <c r="B279" s="1" t="str">
        <f t="shared" si="13"/>
        <v>USA-MDM-20141101</v>
      </c>
      <c r="C279" t="s">
        <v>622</v>
      </c>
      <c r="D279" t="s">
        <v>630</v>
      </c>
      <c r="E279" s="1" t="s">
        <v>8</v>
      </c>
      <c r="F279">
        <v>2030</v>
      </c>
      <c r="G279" s="22">
        <v>0.06</v>
      </c>
      <c r="H279" s="2">
        <f t="shared" si="14"/>
        <v>41944</v>
      </c>
      <c r="I279">
        <v>1</v>
      </c>
      <c r="J279">
        <v>11</v>
      </c>
      <c r="K279">
        <v>2014</v>
      </c>
      <c r="L279" s="23">
        <f>VLOOKUP(E279,Product!$A$1:$C$7,3,0)*'Order Raw'!F279</f>
        <v>40600</v>
      </c>
      <c r="M279" s="23">
        <f t="shared" si="12"/>
        <v>40599.94</v>
      </c>
      <c r="N279" s="24">
        <f>M279-(VLOOKUP(E279,Product!$A$1:$C$7,2,0)*F279)</f>
        <v>34509.94</v>
      </c>
      <c r="O279" s="24"/>
    </row>
    <row r="280" spans="1:15" x14ac:dyDescent="0.25">
      <c r="A280" s="1" t="s">
        <v>230</v>
      </c>
      <c r="B280" s="1" t="str">
        <f t="shared" si="13"/>
        <v>USA-GOV-20131101</v>
      </c>
      <c r="C280" t="s">
        <v>622</v>
      </c>
      <c r="D280" t="s">
        <v>628</v>
      </c>
      <c r="E280" s="1" t="s">
        <v>8</v>
      </c>
      <c r="F280">
        <v>263</v>
      </c>
      <c r="G280" s="22">
        <v>0.06</v>
      </c>
      <c r="H280" s="2">
        <f t="shared" si="14"/>
        <v>41579</v>
      </c>
      <c r="I280">
        <v>1</v>
      </c>
      <c r="J280">
        <v>11</v>
      </c>
      <c r="K280">
        <v>2013</v>
      </c>
      <c r="L280" s="23">
        <f>VLOOKUP(E280,Product!$A$1:$C$7,3,0)*'Order Raw'!F280</f>
        <v>5260</v>
      </c>
      <c r="M280" s="23">
        <f t="shared" si="12"/>
        <v>5259.94</v>
      </c>
      <c r="N280" s="24">
        <f>M280-(VLOOKUP(E280,Product!$A$1:$C$7,2,0)*F280)</f>
        <v>4470.9399999999996</v>
      </c>
      <c r="O280" s="24"/>
    </row>
    <row r="281" spans="1:15" x14ac:dyDescent="0.25">
      <c r="A281" s="1" t="s">
        <v>231</v>
      </c>
      <c r="B281" s="1" t="str">
        <f t="shared" si="13"/>
        <v>GER-ENT-20131201</v>
      </c>
      <c r="C281" t="s">
        <v>616</v>
      </c>
      <c r="D281" t="s">
        <v>634</v>
      </c>
      <c r="E281" s="1" t="s">
        <v>8</v>
      </c>
      <c r="F281">
        <v>887</v>
      </c>
      <c r="G281" s="22">
        <v>0.06</v>
      </c>
      <c r="H281" s="2">
        <f t="shared" si="14"/>
        <v>41609</v>
      </c>
      <c r="I281">
        <v>1</v>
      </c>
      <c r="J281">
        <v>12</v>
      </c>
      <c r="K281">
        <v>2013</v>
      </c>
      <c r="L281" s="23">
        <f>VLOOKUP(E281,Product!$A$1:$C$7,3,0)*'Order Raw'!F281</f>
        <v>17740</v>
      </c>
      <c r="M281" s="23">
        <f t="shared" si="12"/>
        <v>17739.939999999999</v>
      </c>
      <c r="N281" s="24">
        <f>M281-(VLOOKUP(E281,Product!$A$1:$C$7,2,0)*F281)</f>
        <v>15078.939999999999</v>
      </c>
      <c r="O281" s="24"/>
    </row>
    <row r="282" spans="1:15" x14ac:dyDescent="0.25">
      <c r="A282" s="1" t="s">
        <v>232</v>
      </c>
      <c r="B282" s="1" t="str">
        <f t="shared" si="13"/>
        <v>MXC-GOV-20140401</v>
      </c>
      <c r="C282" t="s">
        <v>620</v>
      </c>
      <c r="D282" t="s">
        <v>628</v>
      </c>
      <c r="E282" s="1" t="s">
        <v>15</v>
      </c>
      <c r="F282">
        <v>980</v>
      </c>
      <c r="G282" s="22">
        <v>0.06</v>
      </c>
      <c r="H282" s="2">
        <f t="shared" si="14"/>
        <v>41730</v>
      </c>
      <c r="I282">
        <v>1</v>
      </c>
      <c r="J282">
        <v>4</v>
      </c>
      <c r="K282">
        <v>2014</v>
      </c>
      <c r="L282" s="23">
        <f>VLOOKUP(E282,Product!$A$1:$C$7,3,0)*'Order Raw'!F282</f>
        <v>14700</v>
      </c>
      <c r="M282" s="23">
        <f t="shared" si="12"/>
        <v>14699.94</v>
      </c>
      <c r="N282" s="24">
        <f>M282-(VLOOKUP(E282,Product!$A$1:$C$7,2,0)*F282)</f>
        <v>9799.94</v>
      </c>
      <c r="O282" s="24"/>
    </row>
    <row r="283" spans="1:15" x14ac:dyDescent="0.25">
      <c r="A283" s="1" t="s">
        <v>233</v>
      </c>
      <c r="B283" s="1" t="str">
        <f t="shared" si="13"/>
        <v>GER-GOV-20140501</v>
      </c>
      <c r="C283" t="s">
        <v>616</v>
      </c>
      <c r="D283" t="s">
        <v>628</v>
      </c>
      <c r="E283" s="1" t="s">
        <v>15</v>
      </c>
      <c r="F283">
        <v>1460</v>
      </c>
      <c r="G283" s="22">
        <v>0.06</v>
      </c>
      <c r="H283" s="2">
        <f t="shared" si="14"/>
        <v>41760</v>
      </c>
      <c r="I283">
        <v>1</v>
      </c>
      <c r="J283">
        <v>5</v>
      </c>
      <c r="K283">
        <v>2014</v>
      </c>
      <c r="L283" s="23">
        <f>VLOOKUP(E283,Product!$A$1:$C$7,3,0)*'Order Raw'!F283</f>
        <v>21900</v>
      </c>
      <c r="M283" s="23">
        <f t="shared" si="12"/>
        <v>21899.94</v>
      </c>
      <c r="N283" s="24">
        <f>M283-(VLOOKUP(E283,Product!$A$1:$C$7,2,0)*F283)</f>
        <v>14599.939999999999</v>
      </c>
      <c r="O283" s="24"/>
    </row>
    <row r="284" spans="1:15" x14ac:dyDescent="0.25">
      <c r="A284" s="1" t="s">
        <v>234</v>
      </c>
      <c r="B284" s="1" t="str">
        <f t="shared" si="13"/>
        <v>FRA-GOV-20131001</v>
      </c>
      <c r="C284" t="s">
        <v>618</v>
      </c>
      <c r="D284" t="s">
        <v>628</v>
      </c>
      <c r="E284" s="1" t="s">
        <v>15</v>
      </c>
      <c r="F284">
        <v>1403</v>
      </c>
      <c r="G284" s="22">
        <v>0.06</v>
      </c>
      <c r="H284" s="2">
        <f t="shared" si="14"/>
        <v>41548</v>
      </c>
      <c r="I284">
        <v>1</v>
      </c>
      <c r="J284">
        <v>10</v>
      </c>
      <c r="K284">
        <v>2013</v>
      </c>
      <c r="L284" s="23">
        <f>VLOOKUP(E284,Product!$A$1:$C$7,3,0)*'Order Raw'!F284</f>
        <v>21045</v>
      </c>
      <c r="M284" s="23">
        <f t="shared" si="12"/>
        <v>21044.94</v>
      </c>
      <c r="N284" s="24">
        <f>M284-(VLOOKUP(E284,Product!$A$1:$C$7,2,0)*F284)</f>
        <v>14029.939999999999</v>
      </c>
      <c r="O284" s="24"/>
    </row>
    <row r="285" spans="1:15" x14ac:dyDescent="0.25">
      <c r="A285" s="1" t="s">
        <v>235</v>
      </c>
      <c r="B285" s="1" t="str">
        <f t="shared" si="13"/>
        <v>USA-CPR-20141101</v>
      </c>
      <c r="C285" t="s">
        <v>622</v>
      </c>
      <c r="D285" t="s">
        <v>632</v>
      </c>
      <c r="E285" s="1" t="s">
        <v>15</v>
      </c>
      <c r="F285">
        <v>2723</v>
      </c>
      <c r="G285" s="22">
        <v>0.06</v>
      </c>
      <c r="H285" s="2">
        <f t="shared" si="14"/>
        <v>41944</v>
      </c>
      <c r="I285">
        <v>1</v>
      </c>
      <c r="J285">
        <v>11</v>
      </c>
      <c r="K285">
        <v>2014</v>
      </c>
      <c r="L285" s="23">
        <f>VLOOKUP(E285,Product!$A$1:$C$7,3,0)*'Order Raw'!F285</f>
        <v>40845</v>
      </c>
      <c r="M285" s="23">
        <f t="shared" si="12"/>
        <v>40844.94</v>
      </c>
      <c r="N285" s="24">
        <f>M285-(VLOOKUP(E285,Product!$A$1:$C$7,2,0)*F285)</f>
        <v>27229.940000000002</v>
      </c>
      <c r="O285" s="24"/>
    </row>
    <row r="286" spans="1:15" x14ac:dyDescent="0.25">
      <c r="A286" s="1" t="s">
        <v>236</v>
      </c>
      <c r="B286" s="1" t="str">
        <f t="shared" si="13"/>
        <v>FRA-GOV-20140601</v>
      </c>
      <c r="C286" t="s">
        <v>618</v>
      </c>
      <c r="D286" t="s">
        <v>628</v>
      </c>
      <c r="E286" s="1" t="s">
        <v>25</v>
      </c>
      <c r="F286">
        <v>1496</v>
      </c>
      <c r="G286" s="22">
        <v>0.06</v>
      </c>
      <c r="H286" s="2">
        <f t="shared" si="14"/>
        <v>41791</v>
      </c>
      <c r="I286">
        <v>1</v>
      </c>
      <c r="J286">
        <v>6</v>
      </c>
      <c r="K286">
        <v>2014</v>
      </c>
      <c r="L286" s="23">
        <f>VLOOKUP(E286,Product!$A$1:$C$7,3,0)*'Order Raw'!F286</f>
        <v>29920</v>
      </c>
      <c r="M286" s="23">
        <f t="shared" si="12"/>
        <v>29919.94</v>
      </c>
      <c r="N286" s="24">
        <f>M286-(VLOOKUP(E286,Product!$A$1:$C$7,2,0)*F286)</f>
        <v>14959.939999999999</v>
      </c>
      <c r="O286" s="24"/>
    </row>
    <row r="287" spans="1:15" x14ac:dyDescent="0.25">
      <c r="A287" s="1" t="s">
        <v>228</v>
      </c>
      <c r="B287" s="1" t="str">
        <f t="shared" si="13"/>
        <v>CND-CPR-20131001</v>
      </c>
      <c r="C287" t="s">
        <v>614</v>
      </c>
      <c r="D287" t="s">
        <v>632</v>
      </c>
      <c r="E287" s="1" t="s">
        <v>25</v>
      </c>
      <c r="F287">
        <v>2299</v>
      </c>
      <c r="G287" s="22">
        <v>0.06</v>
      </c>
      <c r="H287" s="2">
        <f t="shared" si="14"/>
        <v>41548</v>
      </c>
      <c r="I287">
        <v>1</v>
      </c>
      <c r="J287">
        <v>10</v>
      </c>
      <c r="K287">
        <v>2013</v>
      </c>
      <c r="L287" s="23">
        <f>VLOOKUP(E287,Product!$A$1:$C$7,3,0)*'Order Raw'!F287</f>
        <v>45980</v>
      </c>
      <c r="M287" s="23">
        <f t="shared" si="12"/>
        <v>45979.94</v>
      </c>
      <c r="N287" s="24">
        <f>M287-(VLOOKUP(E287,Product!$A$1:$C$7,2,0)*F287)</f>
        <v>22989.940000000002</v>
      </c>
      <c r="O287" s="24"/>
    </row>
    <row r="288" spans="1:15" x14ac:dyDescent="0.25">
      <c r="A288" s="1" t="s">
        <v>237</v>
      </c>
      <c r="B288" s="1" t="str">
        <f t="shared" si="13"/>
        <v>USA-GOV-20131001</v>
      </c>
      <c r="C288" t="s">
        <v>622</v>
      </c>
      <c r="D288" t="s">
        <v>628</v>
      </c>
      <c r="E288" s="1" t="s">
        <v>25</v>
      </c>
      <c r="F288">
        <v>727</v>
      </c>
      <c r="G288" s="22">
        <v>0.06</v>
      </c>
      <c r="H288" s="2">
        <f t="shared" si="14"/>
        <v>41548</v>
      </c>
      <c r="I288">
        <v>1</v>
      </c>
      <c r="J288">
        <v>10</v>
      </c>
      <c r="K288">
        <v>2013</v>
      </c>
      <c r="L288" s="23">
        <f>VLOOKUP(E288,Product!$A$1:$C$7,3,0)*'Order Raw'!F288</f>
        <v>14540</v>
      </c>
      <c r="M288" s="23">
        <f t="shared" si="12"/>
        <v>14539.94</v>
      </c>
      <c r="N288" s="24">
        <f>M288-(VLOOKUP(E288,Product!$A$1:$C$7,2,0)*F288)</f>
        <v>7269.9400000000005</v>
      </c>
      <c r="O288" s="24"/>
    </row>
    <row r="289" spans="1:15" x14ac:dyDescent="0.25">
      <c r="A289" s="1" t="s">
        <v>238</v>
      </c>
      <c r="B289" s="1" t="str">
        <f t="shared" si="13"/>
        <v>CND-ENT-20140201</v>
      </c>
      <c r="C289" t="s">
        <v>614</v>
      </c>
      <c r="D289" t="s">
        <v>634</v>
      </c>
      <c r="E289" s="1" t="s">
        <v>39</v>
      </c>
      <c r="F289">
        <v>952</v>
      </c>
      <c r="G289" s="22">
        <v>0.06</v>
      </c>
      <c r="H289" s="2">
        <f t="shared" si="14"/>
        <v>41671</v>
      </c>
      <c r="I289">
        <v>1</v>
      </c>
      <c r="J289">
        <v>2</v>
      </c>
      <c r="K289">
        <v>2014</v>
      </c>
      <c r="L289" s="23">
        <f>VLOOKUP(E289,Product!$A$1:$C$7,3,0)*'Order Raw'!F289</f>
        <v>171360</v>
      </c>
      <c r="M289" s="23">
        <f t="shared" si="12"/>
        <v>171359.94</v>
      </c>
      <c r="N289" s="24">
        <f>M289-(VLOOKUP(E289,Product!$A$1:$C$7,2,0)*F289)</f>
        <v>57119.94</v>
      </c>
      <c r="O289" s="24"/>
    </row>
    <row r="290" spans="1:15" x14ac:dyDescent="0.25">
      <c r="A290" s="1" t="s">
        <v>239</v>
      </c>
      <c r="B290" s="1" t="str">
        <f t="shared" si="13"/>
        <v>USA-ENT-20140201</v>
      </c>
      <c r="C290" t="s">
        <v>622</v>
      </c>
      <c r="D290" t="s">
        <v>634</v>
      </c>
      <c r="E290" s="1" t="s">
        <v>39</v>
      </c>
      <c r="F290">
        <v>2755</v>
      </c>
      <c r="G290" s="22">
        <v>0.06</v>
      </c>
      <c r="H290" s="2">
        <f t="shared" si="14"/>
        <v>41671</v>
      </c>
      <c r="I290">
        <v>1</v>
      </c>
      <c r="J290">
        <v>2</v>
      </c>
      <c r="K290">
        <v>2014</v>
      </c>
      <c r="L290" s="23">
        <f>VLOOKUP(E290,Product!$A$1:$C$7,3,0)*'Order Raw'!F290</f>
        <v>495900</v>
      </c>
      <c r="M290" s="23">
        <f t="shared" si="12"/>
        <v>495899.94</v>
      </c>
      <c r="N290" s="24">
        <f>M290-(VLOOKUP(E290,Product!$A$1:$C$7,2,0)*F290)</f>
        <v>165299.94</v>
      </c>
      <c r="O290" s="24"/>
    </row>
    <row r="291" spans="1:15" x14ac:dyDescent="0.25">
      <c r="A291" s="1" t="s">
        <v>240</v>
      </c>
      <c r="B291" s="1" t="str">
        <f t="shared" si="13"/>
        <v>GER-MDM-20140501</v>
      </c>
      <c r="C291" t="s">
        <v>616</v>
      </c>
      <c r="D291" t="s">
        <v>630</v>
      </c>
      <c r="E291" s="1" t="s">
        <v>39</v>
      </c>
      <c r="F291">
        <v>1530</v>
      </c>
      <c r="G291" s="22">
        <v>0.06</v>
      </c>
      <c r="H291" s="2">
        <f t="shared" si="14"/>
        <v>41760</v>
      </c>
      <c r="I291">
        <v>1</v>
      </c>
      <c r="J291">
        <v>5</v>
      </c>
      <c r="K291">
        <v>2014</v>
      </c>
      <c r="L291" s="23">
        <f>VLOOKUP(E291,Product!$A$1:$C$7,3,0)*'Order Raw'!F291</f>
        <v>275400</v>
      </c>
      <c r="M291" s="23">
        <f t="shared" si="12"/>
        <v>275399.94</v>
      </c>
      <c r="N291" s="24">
        <f>M291-(VLOOKUP(E291,Product!$A$1:$C$7,2,0)*F291)</f>
        <v>91799.94</v>
      </c>
      <c r="O291" s="24"/>
    </row>
    <row r="292" spans="1:15" x14ac:dyDescent="0.25">
      <c r="A292" s="1" t="s">
        <v>236</v>
      </c>
      <c r="B292" s="1" t="str">
        <f t="shared" si="13"/>
        <v>FRA-GOV-20140601</v>
      </c>
      <c r="C292" t="s">
        <v>618</v>
      </c>
      <c r="D292" t="s">
        <v>628</v>
      </c>
      <c r="E292" s="1" t="s">
        <v>39</v>
      </c>
      <c r="F292">
        <v>1496</v>
      </c>
      <c r="G292" s="22">
        <v>0.06</v>
      </c>
      <c r="H292" s="2">
        <f t="shared" si="14"/>
        <v>41791</v>
      </c>
      <c r="I292">
        <v>1</v>
      </c>
      <c r="J292">
        <v>6</v>
      </c>
      <c r="K292">
        <v>2014</v>
      </c>
      <c r="L292" s="23">
        <f>VLOOKUP(E292,Product!$A$1:$C$7,3,0)*'Order Raw'!F292</f>
        <v>269280</v>
      </c>
      <c r="M292" s="23">
        <f t="shared" si="12"/>
        <v>269279.94</v>
      </c>
      <c r="N292" s="24">
        <f>M292-(VLOOKUP(E292,Product!$A$1:$C$7,2,0)*F292)</f>
        <v>89759.94</v>
      </c>
      <c r="O292" s="24"/>
    </row>
    <row r="293" spans="1:15" x14ac:dyDescent="0.25">
      <c r="A293" s="1" t="s">
        <v>241</v>
      </c>
      <c r="B293" s="1" t="str">
        <f t="shared" si="13"/>
        <v>MXC-GOV-20140601</v>
      </c>
      <c r="C293" t="s">
        <v>620</v>
      </c>
      <c r="D293" t="s">
        <v>628</v>
      </c>
      <c r="E293" s="1" t="s">
        <v>39</v>
      </c>
      <c r="F293">
        <v>1498</v>
      </c>
      <c r="G293" s="22">
        <v>0.06</v>
      </c>
      <c r="H293" s="2">
        <f t="shared" si="14"/>
        <v>41791</v>
      </c>
      <c r="I293">
        <v>1</v>
      </c>
      <c r="J293">
        <v>6</v>
      </c>
      <c r="K293">
        <v>2014</v>
      </c>
      <c r="L293" s="23">
        <f>VLOOKUP(E293,Product!$A$1:$C$7,3,0)*'Order Raw'!F293</f>
        <v>269640</v>
      </c>
      <c r="M293" s="23">
        <f t="shared" si="12"/>
        <v>269639.94</v>
      </c>
      <c r="N293" s="24">
        <f>M293-(VLOOKUP(E293,Product!$A$1:$C$7,2,0)*F293)</f>
        <v>89879.94</v>
      </c>
      <c r="O293" s="24"/>
    </row>
    <row r="294" spans="1:15" x14ac:dyDescent="0.25">
      <c r="A294" s="1" t="s">
        <v>242</v>
      </c>
      <c r="B294" s="1" t="str">
        <f t="shared" si="13"/>
        <v>FRA-SMB-20131001</v>
      </c>
      <c r="C294" t="s">
        <v>618</v>
      </c>
      <c r="D294" t="s">
        <v>636</v>
      </c>
      <c r="E294" s="1" t="s">
        <v>39</v>
      </c>
      <c r="F294">
        <v>1221</v>
      </c>
      <c r="G294" s="22">
        <v>0.06</v>
      </c>
      <c r="H294" s="2">
        <f t="shared" si="14"/>
        <v>41548</v>
      </c>
      <c r="I294">
        <v>1</v>
      </c>
      <c r="J294">
        <v>10</v>
      </c>
      <c r="K294">
        <v>2013</v>
      </c>
      <c r="L294" s="23">
        <f>VLOOKUP(E294,Product!$A$1:$C$7,3,0)*'Order Raw'!F294</f>
        <v>219780</v>
      </c>
      <c r="M294" s="23">
        <f t="shared" si="12"/>
        <v>219779.94</v>
      </c>
      <c r="N294" s="24">
        <f>M294-(VLOOKUP(E294,Product!$A$1:$C$7,2,0)*F294)</f>
        <v>73259.94</v>
      </c>
      <c r="O294" s="24"/>
    </row>
    <row r="295" spans="1:15" x14ac:dyDescent="0.25">
      <c r="A295" s="1" t="s">
        <v>243</v>
      </c>
      <c r="B295" s="1" t="str">
        <f t="shared" si="13"/>
        <v>FRA-GOV-20131001</v>
      </c>
      <c r="C295" t="s">
        <v>618</v>
      </c>
      <c r="D295" t="s">
        <v>628</v>
      </c>
      <c r="E295" s="1" t="s">
        <v>39</v>
      </c>
      <c r="F295">
        <v>2076</v>
      </c>
      <c r="G295" s="22">
        <v>0.06</v>
      </c>
      <c r="H295" s="2">
        <f t="shared" si="14"/>
        <v>41548</v>
      </c>
      <c r="I295">
        <v>1</v>
      </c>
      <c r="J295">
        <v>10</v>
      </c>
      <c r="K295">
        <v>2013</v>
      </c>
      <c r="L295" s="23">
        <f>VLOOKUP(E295,Product!$A$1:$C$7,3,0)*'Order Raw'!F295</f>
        <v>373680</v>
      </c>
      <c r="M295" s="23">
        <f t="shared" si="12"/>
        <v>373679.94</v>
      </c>
      <c r="N295" s="24">
        <f>M295-(VLOOKUP(E295,Product!$A$1:$C$7,2,0)*F295)</f>
        <v>124559.94</v>
      </c>
      <c r="O295" s="24"/>
    </row>
    <row r="296" spans="1:15" x14ac:dyDescent="0.25">
      <c r="A296" s="1" t="s">
        <v>226</v>
      </c>
      <c r="B296" s="1" t="str">
        <f t="shared" si="13"/>
        <v>CND-MDM-20140601</v>
      </c>
      <c r="C296" t="s">
        <v>614</v>
      </c>
      <c r="D296" t="s">
        <v>630</v>
      </c>
      <c r="E296" s="1" t="s">
        <v>44</v>
      </c>
      <c r="F296">
        <v>2844</v>
      </c>
      <c r="G296" s="22">
        <v>0.06</v>
      </c>
      <c r="H296" s="2">
        <f t="shared" si="14"/>
        <v>41791</v>
      </c>
      <c r="I296">
        <v>1</v>
      </c>
      <c r="J296">
        <v>6</v>
      </c>
      <c r="K296">
        <v>2014</v>
      </c>
      <c r="L296" s="23">
        <f>VLOOKUP(E296,Product!$A$1:$C$7,3,0)*'Order Raw'!F296</f>
        <v>853200</v>
      </c>
      <c r="M296" s="23">
        <f t="shared" si="12"/>
        <v>853199.94</v>
      </c>
      <c r="N296" s="24">
        <f>M296-(VLOOKUP(E296,Product!$A$1:$C$7,2,0)*F296)</f>
        <v>142199.93999999994</v>
      </c>
      <c r="O296" s="24"/>
    </row>
    <row r="297" spans="1:15" x14ac:dyDescent="0.25">
      <c r="A297" s="1" t="s">
        <v>241</v>
      </c>
      <c r="B297" s="1" t="str">
        <f t="shared" si="13"/>
        <v>MXC-GOV-20140601</v>
      </c>
      <c r="C297" t="s">
        <v>620</v>
      </c>
      <c r="D297" t="s">
        <v>628</v>
      </c>
      <c r="E297" s="1" t="s">
        <v>44</v>
      </c>
      <c r="F297">
        <v>1498</v>
      </c>
      <c r="G297" s="22">
        <v>0.06</v>
      </c>
      <c r="H297" s="2">
        <f t="shared" si="14"/>
        <v>41791</v>
      </c>
      <c r="I297">
        <v>1</v>
      </c>
      <c r="J297">
        <v>6</v>
      </c>
      <c r="K297">
        <v>2014</v>
      </c>
      <c r="L297" s="23">
        <f>VLOOKUP(E297,Product!$A$1:$C$7,3,0)*'Order Raw'!F297</f>
        <v>449400</v>
      </c>
      <c r="M297" s="23">
        <f t="shared" si="12"/>
        <v>449399.94</v>
      </c>
      <c r="N297" s="24">
        <f>M297-(VLOOKUP(E297,Product!$A$1:$C$7,2,0)*F297)</f>
        <v>74899.94</v>
      </c>
      <c r="O297" s="24"/>
    </row>
    <row r="298" spans="1:15" x14ac:dyDescent="0.25">
      <c r="A298" s="1" t="s">
        <v>242</v>
      </c>
      <c r="B298" s="1" t="str">
        <f t="shared" si="13"/>
        <v>FRA-SMB-20131001</v>
      </c>
      <c r="C298" t="s">
        <v>618</v>
      </c>
      <c r="D298" t="s">
        <v>636</v>
      </c>
      <c r="E298" s="1" t="s">
        <v>44</v>
      </c>
      <c r="F298">
        <v>1221</v>
      </c>
      <c r="G298" s="22">
        <v>0.06</v>
      </c>
      <c r="H298" s="2">
        <f t="shared" si="14"/>
        <v>41548</v>
      </c>
      <c r="I298">
        <v>1</v>
      </c>
      <c r="J298">
        <v>10</v>
      </c>
      <c r="K298">
        <v>2013</v>
      </c>
      <c r="L298" s="23">
        <f>VLOOKUP(E298,Product!$A$1:$C$7,3,0)*'Order Raw'!F298</f>
        <v>366300</v>
      </c>
      <c r="M298" s="23">
        <f t="shared" si="12"/>
        <v>366299.94</v>
      </c>
      <c r="N298" s="24">
        <f>M298-(VLOOKUP(E298,Product!$A$1:$C$7,2,0)*F298)</f>
        <v>61049.94</v>
      </c>
      <c r="O298" s="24"/>
    </row>
    <row r="299" spans="1:15" x14ac:dyDescent="0.25">
      <c r="A299" s="1" t="s">
        <v>244</v>
      </c>
      <c r="B299" s="1" t="str">
        <f t="shared" si="13"/>
        <v>MXC-GOV-20131101</v>
      </c>
      <c r="C299" t="s">
        <v>620</v>
      </c>
      <c r="D299" t="s">
        <v>628</v>
      </c>
      <c r="E299" s="1" t="s">
        <v>44</v>
      </c>
      <c r="F299">
        <v>1123</v>
      </c>
      <c r="G299" s="22">
        <v>0.06</v>
      </c>
      <c r="H299" s="2">
        <f t="shared" si="14"/>
        <v>41579</v>
      </c>
      <c r="I299">
        <v>1</v>
      </c>
      <c r="J299">
        <v>11</v>
      </c>
      <c r="K299">
        <v>2013</v>
      </c>
      <c r="L299" s="23">
        <f>VLOOKUP(E299,Product!$A$1:$C$7,3,0)*'Order Raw'!F299</f>
        <v>336900</v>
      </c>
      <c r="M299" s="23">
        <f t="shared" si="12"/>
        <v>336899.94</v>
      </c>
      <c r="N299" s="24">
        <f>M299-(VLOOKUP(E299,Product!$A$1:$C$7,2,0)*F299)</f>
        <v>56149.94</v>
      </c>
      <c r="O299" s="24"/>
    </row>
    <row r="300" spans="1:15" x14ac:dyDescent="0.25">
      <c r="A300" s="1" t="s">
        <v>245</v>
      </c>
      <c r="B300" s="1" t="str">
        <f t="shared" si="13"/>
        <v>CND-SMB-20131201</v>
      </c>
      <c r="C300" t="s">
        <v>614</v>
      </c>
      <c r="D300" t="s">
        <v>636</v>
      </c>
      <c r="E300" s="1" t="s">
        <v>44</v>
      </c>
      <c r="F300">
        <v>2436</v>
      </c>
      <c r="G300" s="22">
        <v>0.06</v>
      </c>
      <c r="H300" s="2">
        <f t="shared" si="14"/>
        <v>41609</v>
      </c>
      <c r="I300">
        <v>1</v>
      </c>
      <c r="J300">
        <v>12</v>
      </c>
      <c r="K300">
        <v>2013</v>
      </c>
      <c r="L300" s="23">
        <f>VLOOKUP(E300,Product!$A$1:$C$7,3,0)*'Order Raw'!F300</f>
        <v>730800</v>
      </c>
      <c r="M300" s="23">
        <f t="shared" si="12"/>
        <v>730799.94</v>
      </c>
      <c r="N300" s="24">
        <f>M300-(VLOOKUP(E300,Product!$A$1:$C$7,2,0)*F300)</f>
        <v>121799.93999999994</v>
      </c>
      <c r="O300" s="24"/>
    </row>
    <row r="301" spans="1:15" x14ac:dyDescent="0.25">
      <c r="A301" s="1" t="s">
        <v>246</v>
      </c>
      <c r="B301" s="1" t="str">
        <f t="shared" si="13"/>
        <v>FRA-ENT-20140101</v>
      </c>
      <c r="C301" t="s">
        <v>618</v>
      </c>
      <c r="D301" t="s">
        <v>634</v>
      </c>
      <c r="E301" s="1" t="s">
        <v>49</v>
      </c>
      <c r="F301">
        <v>1987</v>
      </c>
      <c r="G301" s="22">
        <v>6.0015098137896329E-2</v>
      </c>
      <c r="H301" s="2">
        <f t="shared" si="14"/>
        <v>41640</v>
      </c>
      <c r="I301">
        <v>1</v>
      </c>
      <c r="J301">
        <v>1</v>
      </c>
      <c r="K301">
        <v>2014</v>
      </c>
      <c r="L301" s="23">
        <f>VLOOKUP(E301,Product!$A$1:$C$7,3,0)*'Order Raw'!F301</f>
        <v>695450</v>
      </c>
      <c r="M301" s="23">
        <f t="shared" si="12"/>
        <v>695449.93998490181</v>
      </c>
      <c r="N301" s="24">
        <f>M301-(VLOOKUP(E301,Product!$A$1:$C$7,2,0)*F301)</f>
        <v>298049.93998490181</v>
      </c>
      <c r="O301" s="24"/>
    </row>
    <row r="302" spans="1:15" x14ac:dyDescent="0.25">
      <c r="A302" s="1" t="s">
        <v>247</v>
      </c>
      <c r="B302" s="1" t="str">
        <f t="shared" si="13"/>
        <v>MXC-GOV-20140901</v>
      </c>
      <c r="C302" t="s">
        <v>620</v>
      </c>
      <c r="D302" t="s">
        <v>628</v>
      </c>
      <c r="E302" s="1" t="s">
        <v>49</v>
      </c>
      <c r="F302">
        <v>1679</v>
      </c>
      <c r="G302" s="22">
        <v>0.06</v>
      </c>
      <c r="H302" s="2">
        <f t="shared" si="14"/>
        <v>41883</v>
      </c>
      <c r="I302">
        <v>1</v>
      </c>
      <c r="J302">
        <v>9</v>
      </c>
      <c r="K302">
        <v>2014</v>
      </c>
      <c r="L302" s="23">
        <f>VLOOKUP(E302,Product!$A$1:$C$7,3,0)*'Order Raw'!F302</f>
        <v>587650</v>
      </c>
      <c r="M302" s="23">
        <f t="shared" si="12"/>
        <v>587649.93999999994</v>
      </c>
      <c r="N302" s="24">
        <f>M302-(VLOOKUP(E302,Product!$A$1:$C$7,2,0)*F302)</f>
        <v>251849.93999999994</v>
      </c>
      <c r="O302" s="24"/>
    </row>
    <row r="303" spans="1:15" x14ac:dyDescent="0.25">
      <c r="A303" s="1" t="s">
        <v>237</v>
      </c>
      <c r="B303" s="1" t="str">
        <f t="shared" si="13"/>
        <v>USA-GOV-20131001</v>
      </c>
      <c r="C303" t="s">
        <v>622</v>
      </c>
      <c r="D303" t="s">
        <v>628</v>
      </c>
      <c r="E303" s="1" t="s">
        <v>49</v>
      </c>
      <c r="F303">
        <v>727</v>
      </c>
      <c r="G303" s="22">
        <v>0.06</v>
      </c>
      <c r="H303" s="2">
        <f t="shared" si="14"/>
        <v>41548</v>
      </c>
      <c r="I303">
        <v>1</v>
      </c>
      <c r="J303">
        <v>10</v>
      </c>
      <c r="K303">
        <v>2013</v>
      </c>
      <c r="L303" s="23">
        <f>VLOOKUP(E303,Product!$A$1:$C$7,3,0)*'Order Raw'!F303</f>
        <v>254450</v>
      </c>
      <c r="M303" s="23">
        <f t="shared" si="12"/>
        <v>254449.94</v>
      </c>
      <c r="N303" s="24">
        <f>M303-(VLOOKUP(E303,Product!$A$1:$C$7,2,0)*F303)</f>
        <v>109049.94</v>
      </c>
      <c r="O303" s="24"/>
    </row>
    <row r="304" spans="1:15" x14ac:dyDescent="0.25">
      <c r="A304" s="1" t="s">
        <v>234</v>
      </c>
      <c r="B304" s="1" t="str">
        <f t="shared" si="13"/>
        <v>FRA-GOV-20131001</v>
      </c>
      <c r="C304" t="s">
        <v>618</v>
      </c>
      <c r="D304" t="s">
        <v>628</v>
      </c>
      <c r="E304" s="1" t="s">
        <v>49</v>
      </c>
      <c r="F304">
        <v>1403</v>
      </c>
      <c r="G304" s="22">
        <v>0.06</v>
      </c>
      <c r="H304" s="2">
        <f t="shared" si="14"/>
        <v>41548</v>
      </c>
      <c r="I304">
        <v>1</v>
      </c>
      <c r="J304">
        <v>10</v>
      </c>
      <c r="K304">
        <v>2013</v>
      </c>
      <c r="L304" s="23">
        <f>VLOOKUP(E304,Product!$A$1:$C$7,3,0)*'Order Raw'!F304</f>
        <v>491050</v>
      </c>
      <c r="M304" s="23">
        <f t="shared" si="12"/>
        <v>491049.94</v>
      </c>
      <c r="N304" s="24">
        <f>M304-(VLOOKUP(E304,Product!$A$1:$C$7,2,0)*F304)</f>
        <v>210449.94</v>
      </c>
      <c r="O304" s="24"/>
    </row>
    <row r="305" spans="1:15" x14ac:dyDescent="0.25">
      <c r="A305" s="1" t="s">
        <v>243</v>
      </c>
      <c r="B305" s="1" t="str">
        <f t="shared" si="13"/>
        <v>FRA-GOV-20131001</v>
      </c>
      <c r="C305" t="s">
        <v>618</v>
      </c>
      <c r="D305" t="s">
        <v>628</v>
      </c>
      <c r="E305" s="1" t="s">
        <v>49</v>
      </c>
      <c r="F305">
        <v>2076</v>
      </c>
      <c r="G305" s="22">
        <v>0.06</v>
      </c>
      <c r="H305" s="2">
        <f t="shared" si="14"/>
        <v>41548</v>
      </c>
      <c r="I305">
        <v>1</v>
      </c>
      <c r="J305">
        <v>10</v>
      </c>
      <c r="K305">
        <v>2013</v>
      </c>
      <c r="L305" s="23">
        <f>VLOOKUP(E305,Product!$A$1:$C$7,3,0)*'Order Raw'!F305</f>
        <v>726600</v>
      </c>
      <c r="M305" s="23">
        <f t="shared" si="12"/>
        <v>726599.94</v>
      </c>
      <c r="N305" s="24">
        <f>M305-(VLOOKUP(E305,Product!$A$1:$C$7,2,0)*F305)</f>
        <v>311399.93999999994</v>
      </c>
      <c r="O305" s="24"/>
    </row>
    <row r="306" spans="1:15" x14ac:dyDescent="0.25">
      <c r="A306" s="1" t="s">
        <v>248</v>
      </c>
      <c r="B306" s="1" t="str">
        <f t="shared" si="13"/>
        <v>FRA-GOV-20131001</v>
      </c>
      <c r="C306" t="s">
        <v>618</v>
      </c>
      <c r="D306" t="s">
        <v>628</v>
      </c>
      <c r="E306" s="1" t="s">
        <v>15</v>
      </c>
      <c r="F306">
        <v>1757</v>
      </c>
      <c r="G306" s="22">
        <v>6.0000000000000005E-2</v>
      </c>
      <c r="H306" s="2">
        <f t="shared" si="14"/>
        <v>41548</v>
      </c>
      <c r="I306">
        <v>1</v>
      </c>
      <c r="J306">
        <v>10</v>
      </c>
      <c r="K306">
        <v>2013</v>
      </c>
      <c r="L306" s="23">
        <f>VLOOKUP(E306,Product!$A$1:$C$7,3,0)*'Order Raw'!F306</f>
        <v>26355</v>
      </c>
      <c r="M306" s="23">
        <f t="shared" si="12"/>
        <v>26354.94</v>
      </c>
      <c r="N306" s="24">
        <f>M306-(VLOOKUP(E306,Product!$A$1:$C$7,2,0)*F306)</f>
        <v>17569.939999999999</v>
      </c>
      <c r="O306" s="24"/>
    </row>
    <row r="307" spans="1:15" x14ac:dyDescent="0.25">
      <c r="A307" s="1" t="s">
        <v>249</v>
      </c>
      <c r="B307" s="1" t="str">
        <f t="shared" si="13"/>
        <v>USA-MDM-20140801</v>
      </c>
      <c r="C307" t="s">
        <v>622</v>
      </c>
      <c r="D307" t="s">
        <v>630</v>
      </c>
      <c r="E307" s="1" t="s">
        <v>25</v>
      </c>
      <c r="F307">
        <v>2198</v>
      </c>
      <c r="G307" s="22">
        <v>6.0000000000000005E-2</v>
      </c>
      <c r="H307" s="2">
        <f t="shared" si="14"/>
        <v>41852</v>
      </c>
      <c r="I307">
        <v>1</v>
      </c>
      <c r="J307">
        <v>8</v>
      </c>
      <c r="K307">
        <v>2014</v>
      </c>
      <c r="L307" s="23">
        <f>VLOOKUP(E307,Product!$A$1:$C$7,3,0)*'Order Raw'!F307</f>
        <v>43960</v>
      </c>
      <c r="M307" s="23">
        <f t="shared" si="12"/>
        <v>43959.94</v>
      </c>
      <c r="N307" s="24">
        <f>M307-(VLOOKUP(E307,Product!$A$1:$C$7,2,0)*F307)</f>
        <v>21979.940000000002</v>
      </c>
      <c r="O307" s="24"/>
    </row>
    <row r="308" spans="1:15" x14ac:dyDescent="0.25">
      <c r="A308" s="1" t="s">
        <v>250</v>
      </c>
      <c r="B308" s="1" t="str">
        <f t="shared" si="13"/>
        <v>GER-MDM-20140801</v>
      </c>
      <c r="C308" t="s">
        <v>616</v>
      </c>
      <c r="D308" t="s">
        <v>630</v>
      </c>
      <c r="E308" s="1" t="s">
        <v>25</v>
      </c>
      <c r="F308">
        <v>1743</v>
      </c>
      <c r="G308" s="22">
        <v>6.0000000000000005E-2</v>
      </c>
      <c r="H308" s="2">
        <f t="shared" si="14"/>
        <v>41852</v>
      </c>
      <c r="I308">
        <v>1</v>
      </c>
      <c r="J308">
        <v>8</v>
      </c>
      <c r="K308">
        <v>2014</v>
      </c>
      <c r="L308" s="23">
        <f>VLOOKUP(E308,Product!$A$1:$C$7,3,0)*'Order Raw'!F308</f>
        <v>34860</v>
      </c>
      <c r="M308" s="23">
        <f t="shared" si="12"/>
        <v>34859.94</v>
      </c>
      <c r="N308" s="24">
        <f>M308-(VLOOKUP(E308,Product!$A$1:$C$7,2,0)*F308)</f>
        <v>17429.940000000002</v>
      </c>
      <c r="O308" s="24"/>
    </row>
    <row r="309" spans="1:15" x14ac:dyDescent="0.25">
      <c r="A309" s="1" t="s">
        <v>251</v>
      </c>
      <c r="B309" s="1" t="str">
        <f t="shared" si="13"/>
        <v>USA-MDM-20141001</v>
      </c>
      <c r="C309" t="s">
        <v>622</v>
      </c>
      <c r="D309" t="s">
        <v>630</v>
      </c>
      <c r="E309" s="1" t="s">
        <v>25</v>
      </c>
      <c r="F309">
        <v>1153</v>
      </c>
      <c r="G309" s="22">
        <v>6.0000000000000005E-2</v>
      </c>
      <c r="H309" s="2">
        <f t="shared" si="14"/>
        <v>41913</v>
      </c>
      <c r="I309">
        <v>1</v>
      </c>
      <c r="J309">
        <v>10</v>
      </c>
      <c r="K309">
        <v>2014</v>
      </c>
      <c r="L309" s="23">
        <f>VLOOKUP(E309,Product!$A$1:$C$7,3,0)*'Order Raw'!F309</f>
        <v>23060</v>
      </c>
      <c r="M309" s="23">
        <f t="shared" si="12"/>
        <v>23059.94</v>
      </c>
      <c r="N309" s="24">
        <f>M309-(VLOOKUP(E309,Product!$A$1:$C$7,2,0)*F309)</f>
        <v>11529.939999999999</v>
      </c>
      <c r="O309" s="24"/>
    </row>
    <row r="310" spans="1:15" x14ac:dyDescent="0.25">
      <c r="A310" s="1" t="s">
        <v>248</v>
      </c>
      <c r="B310" s="1" t="str">
        <f t="shared" si="13"/>
        <v>FRA-GOV-20131001</v>
      </c>
      <c r="C310" t="s">
        <v>618</v>
      </c>
      <c r="D310" t="s">
        <v>628</v>
      </c>
      <c r="E310" s="1" t="s">
        <v>25</v>
      </c>
      <c r="F310">
        <v>1757</v>
      </c>
      <c r="G310" s="22">
        <v>6.0000000000000005E-2</v>
      </c>
      <c r="H310" s="2">
        <f t="shared" si="14"/>
        <v>41548</v>
      </c>
      <c r="I310">
        <v>1</v>
      </c>
      <c r="J310">
        <v>10</v>
      </c>
      <c r="K310">
        <v>2013</v>
      </c>
      <c r="L310" s="23">
        <f>VLOOKUP(E310,Product!$A$1:$C$7,3,0)*'Order Raw'!F310</f>
        <v>35140</v>
      </c>
      <c r="M310" s="23">
        <f t="shared" si="12"/>
        <v>35139.94</v>
      </c>
      <c r="N310" s="24">
        <f>M310-(VLOOKUP(E310,Product!$A$1:$C$7,2,0)*F310)</f>
        <v>17569.940000000002</v>
      </c>
      <c r="O310" s="24"/>
    </row>
    <row r="311" spans="1:15" x14ac:dyDescent="0.25">
      <c r="A311" s="1" t="s">
        <v>252</v>
      </c>
      <c r="B311" s="1" t="str">
        <f t="shared" si="13"/>
        <v>GER-GOV-20140801</v>
      </c>
      <c r="C311" t="s">
        <v>616</v>
      </c>
      <c r="D311" t="s">
        <v>628</v>
      </c>
      <c r="E311" s="1" t="s">
        <v>39</v>
      </c>
      <c r="F311">
        <v>1001</v>
      </c>
      <c r="G311" s="22">
        <v>6.0000000000000005E-2</v>
      </c>
      <c r="H311" s="2">
        <f t="shared" si="14"/>
        <v>41852</v>
      </c>
      <c r="I311">
        <v>1</v>
      </c>
      <c r="J311">
        <v>8</v>
      </c>
      <c r="K311">
        <v>2014</v>
      </c>
      <c r="L311" s="23">
        <f>VLOOKUP(E311,Product!$A$1:$C$7,3,0)*'Order Raw'!F311</f>
        <v>180180</v>
      </c>
      <c r="M311" s="23">
        <f t="shared" si="12"/>
        <v>180179.94</v>
      </c>
      <c r="N311" s="24">
        <f>M311-(VLOOKUP(E311,Product!$A$1:$C$7,2,0)*F311)</f>
        <v>60059.94</v>
      </c>
      <c r="O311" s="24"/>
    </row>
    <row r="312" spans="1:15" x14ac:dyDescent="0.25">
      <c r="A312" s="1" t="s">
        <v>253</v>
      </c>
      <c r="B312" s="1" t="str">
        <f t="shared" si="13"/>
        <v>MXC-GOV-20141101</v>
      </c>
      <c r="C312" t="s">
        <v>620</v>
      </c>
      <c r="D312" t="s">
        <v>628</v>
      </c>
      <c r="E312" s="1" t="s">
        <v>39</v>
      </c>
      <c r="F312">
        <v>1333</v>
      </c>
      <c r="G312" s="22">
        <v>6.0000000000000005E-2</v>
      </c>
      <c r="H312" s="2">
        <f t="shared" si="14"/>
        <v>41944</v>
      </c>
      <c r="I312">
        <v>1</v>
      </c>
      <c r="J312">
        <v>11</v>
      </c>
      <c r="K312">
        <v>2014</v>
      </c>
      <c r="L312" s="23">
        <f>VLOOKUP(E312,Product!$A$1:$C$7,3,0)*'Order Raw'!F312</f>
        <v>239940</v>
      </c>
      <c r="M312" s="23">
        <f t="shared" si="12"/>
        <v>239939.94</v>
      </c>
      <c r="N312" s="24">
        <f>M312-(VLOOKUP(E312,Product!$A$1:$C$7,2,0)*F312)</f>
        <v>79979.94</v>
      </c>
      <c r="O312" s="24"/>
    </row>
    <row r="313" spans="1:15" x14ac:dyDescent="0.25">
      <c r="A313" s="1" t="s">
        <v>251</v>
      </c>
      <c r="B313" s="1" t="str">
        <f t="shared" si="13"/>
        <v>USA-MDM-20141001</v>
      </c>
      <c r="C313" t="s">
        <v>622</v>
      </c>
      <c r="D313" t="s">
        <v>630</v>
      </c>
      <c r="E313" s="1" t="s">
        <v>44</v>
      </c>
      <c r="F313">
        <v>1153</v>
      </c>
      <c r="G313" s="22">
        <v>6.0000000000000005E-2</v>
      </c>
      <c r="H313" s="2">
        <f t="shared" si="14"/>
        <v>41913</v>
      </c>
      <c r="I313">
        <v>1</v>
      </c>
      <c r="J313">
        <v>10</v>
      </c>
      <c r="K313">
        <v>2014</v>
      </c>
      <c r="L313" s="23">
        <f>VLOOKUP(E313,Product!$A$1:$C$7,3,0)*'Order Raw'!F313</f>
        <v>345900</v>
      </c>
      <c r="M313" s="23">
        <f t="shared" si="12"/>
        <v>345899.94</v>
      </c>
      <c r="N313" s="24">
        <f>M313-(VLOOKUP(E313,Product!$A$1:$C$7,2,0)*F313)</f>
        <v>57649.94</v>
      </c>
      <c r="O313" s="24"/>
    </row>
    <row r="314" spans="1:15" x14ac:dyDescent="0.25">
      <c r="A314" s="1" t="s">
        <v>254</v>
      </c>
      <c r="B314" s="1" t="str">
        <f t="shared" si="13"/>
        <v>MXC-CPR-20140201</v>
      </c>
      <c r="C314" t="s">
        <v>620</v>
      </c>
      <c r="D314" t="s">
        <v>632</v>
      </c>
      <c r="E314" s="1" t="s">
        <v>8</v>
      </c>
      <c r="F314">
        <v>727</v>
      </c>
      <c r="G314" s="22">
        <v>6.9999999999999993E-2</v>
      </c>
      <c r="H314" s="2">
        <f t="shared" si="14"/>
        <v>41671</v>
      </c>
      <c r="I314">
        <v>1</v>
      </c>
      <c r="J314">
        <v>2</v>
      </c>
      <c r="K314">
        <v>2014</v>
      </c>
      <c r="L314" s="23">
        <f>VLOOKUP(E314,Product!$A$1:$C$7,3,0)*'Order Raw'!F314</f>
        <v>14540</v>
      </c>
      <c r="M314" s="23">
        <f t="shared" si="12"/>
        <v>14539.93</v>
      </c>
      <c r="N314" s="24">
        <f>M314-(VLOOKUP(E314,Product!$A$1:$C$7,2,0)*F314)</f>
        <v>12358.93</v>
      </c>
      <c r="O314" s="24"/>
    </row>
    <row r="315" spans="1:15" x14ac:dyDescent="0.25">
      <c r="A315" s="1" t="s">
        <v>255</v>
      </c>
      <c r="B315" s="1" t="str">
        <f t="shared" si="13"/>
        <v>CND-CPR-20140801</v>
      </c>
      <c r="C315" t="s">
        <v>614</v>
      </c>
      <c r="D315" t="s">
        <v>632</v>
      </c>
      <c r="E315" s="1" t="s">
        <v>8</v>
      </c>
      <c r="F315">
        <v>1884</v>
      </c>
      <c r="G315" s="22">
        <v>6.9999999999999993E-2</v>
      </c>
      <c r="H315" s="2">
        <f t="shared" si="14"/>
        <v>41852</v>
      </c>
      <c r="I315">
        <v>1</v>
      </c>
      <c r="J315">
        <v>8</v>
      </c>
      <c r="K315">
        <v>2014</v>
      </c>
      <c r="L315" s="23">
        <f>VLOOKUP(E315,Product!$A$1:$C$7,3,0)*'Order Raw'!F315</f>
        <v>37680</v>
      </c>
      <c r="M315" s="23">
        <f t="shared" si="12"/>
        <v>37679.93</v>
      </c>
      <c r="N315" s="24">
        <f>M315-(VLOOKUP(E315,Product!$A$1:$C$7,2,0)*F315)</f>
        <v>32027.93</v>
      </c>
      <c r="O315" s="24"/>
    </row>
    <row r="316" spans="1:15" x14ac:dyDescent="0.25">
      <c r="A316" s="1" t="s">
        <v>256</v>
      </c>
      <c r="B316" s="1" t="str">
        <f t="shared" si="13"/>
        <v>MXC-GOV-20130901</v>
      </c>
      <c r="C316" t="s">
        <v>620</v>
      </c>
      <c r="D316" t="s">
        <v>628</v>
      </c>
      <c r="E316" s="1" t="s">
        <v>8</v>
      </c>
      <c r="F316">
        <v>1834</v>
      </c>
      <c r="G316" s="22">
        <v>6.9999999999999993E-2</v>
      </c>
      <c r="H316" s="2">
        <f t="shared" si="14"/>
        <v>41518</v>
      </c>
      <c r="I316">
        <v>1</v>
      </c>
      <c r="J316">
        <v>9</v>
      </c>
      <c r="K316">
        <v>2013</v>
      </c>
      <c r="L316" s="23">
        <f>VLOOKUP(E316,Product!$A$1:$C$7,3,0)*'Order Raw'!F316</f>
        <v>36680</v>
      </c>
      <c r="M316" s="23">
        <f t="shared" si="12"/>
        <v>36679.93</v>
      </c>
      <c r="N316" s="24">
        <f>M316-(VLOOKUP(E316,Product!$A$1:$C$7,2,0)*F316)</f>
        <v>31177.93</v>
      </c>
      <c r="O316" s="24"/>
    </row>
    <row r="317" spans="1:15" x14ac:dyDescent="0.25">
      <c r="A317" s="1" t="s">
        <v>257</v>
      </c>
      <c r="B317" s="1" t="str">
        <f t="shared" si="13"/>
        <v>MXC-CPR-20140101</v>
      </c>
      <c r="C317" t="s">
        <v>620</v>
      </c>
      <c r="D317" t="s">
        <v>632</v>
      </c>
      <c r="E317" s="1" t="s">
        <v>15</v>
      </c>
      <c r="F317">
        <v>2340</v>
      </c>
      <c r="G317" s="22">
        <v>6.9999999999999993E-2</v>
      </c>
      <c r="H317" s="2">
        <f t="shared" si="14"/>
        <v>41640</v>
      </c>
      <c r="I317">
        <v>1</v>
      </c>
      <c r="J317">
        <v>1</v>
      </c>
      <c r="K317">
        <v>2014</v>
      </c>
      <c r="L317" s="23">
        <f>VLOOKUP(E317,Product!$A$1:$C$7,3,0)*'Order Raw'!F317</f>
        <v>35100</v>
      </c>
      <c r="M317" s="23">
        <f t="shared" si="12"/>
        <v>35099.93</v>
      </c>
      <c r="N317" s="24">
        <f>M317-(VLOOKUP(E317,Product!$A$1:$C$7,2,0)*F317)</f>
        <v>23399.93</v>
      </c>
      <c r="O317" s="24"/>
    </row>
    <row r="318" spans="1:15" x14ac:dyDescent="0.25">
      <c r="A318" s="1" t="s">
        <v>258</v>
      </c>
      <c r="B318" s="1" t="str">
        <f t="shared" si="13"/>
        <v>FRA-CPR-20141101</v>
      </c>
      <c r="C318" t="s">
        <v>618</v>
      </c>
      <c r="D318" t="s">
        <v>632</v>
      </c>
      <c r="E318" s="1" t="s">
        <v>15</v>
      </c>
      <c r="F318">
        <v>2342</v>
      </c>
      <c r="G318" s="22">
        <v>6.9999999999999993E-2</v>
      </c>
      <c r="H318" s="2">
        <f t="shared" si="14"/>
        <v>41944</v>
      </c>
      <c r="I318">
        <v>1</v>
      </c>
      <c r="J318">
        <v>11</v>
      </c>
      <c r="K318">
        <v>2014</v>
      </c>
      <c r="L318" s="23">
        <f>VLOOKUP(E318,Product!$A$1:$C$7,3,0)*'Order Raw'!F318</f>
        <v>35130</v>
      </c>
      <c r="M318" s="23">
        <f t="shared" si="12"/>
        <v>35129.93</v>
      </c>
      <c r="N318" s="24">
        <f>M318-(VLOOKUP(E318,Product!$A$1:$C$7,2,0)*F318)</f>
        <v>23419.93</v>
      </c>
      <c r="O318" s="24"/>
    </row>
    <row r="319" spans="1:15" x14ac:dyDescent="0.25">
      <c r="A319" s="1" t="s">
        <v>259</v>
      </c>
      <c r="B319" s="1" t="str">
        <f t="shared" si="13"/>
        <v>FRA-GOV-20130901</v>
      </c>
      <c r="C319" t="s">
        <v>618</v>
      </c>
      <c r="D319" t="s">
        <v>628</v>
      </c>
      <c r="E319" s="1" t="s">
        <v>25</v>
      </c>
      <c r="F319">
        <v>1031</v>
      </c>
      <c r="G319" s="22">
        <v>6.9999999999999993E-2</v>
      </c>
      <c r="H319" s="2">
        <f t="shared" si="14"/>
        <v>41518</v>
      </c>
      <c r="I319">
        <v>1</v>
      </c>
      <c r="J319">
        <v>9</v>
      </c>
      <c r="K319">
        <v>2013</v>
      </c>
      <c r="L319" s="23">
        <f>VLOOKUP(E319,Product!$A$1:$C$7,3,0)*'Order Raw'!F319</f>
        <v>20620</v>
      </c>
      <c r="M319" s="23">
        <f t="shared" si="12"/>
        <v>20619.93</v>
      </c>
      <c r="N319" s="24">
        <f>M319-(VLOOKUP(E319,Product!$A$1:$C$7,2,0)*F319)</f>
        <v>10309.93</v>
      </c>
      <c r="O319" s="24"/>
    </row>
    <row r="320" spans="1:15" x14ac:dyDescent="0.25">
      <c r="A320" s="1" t="s">
        <v>260</v>
      </c>
      <c r="B320" s="1" t="str">
        <f t="shared" si="13"/>
        <v>CND-MDM-20140501</v>
      </c>
      <c r="C320" t="s">
        <v>614</v>
      </c>
      <c r="D320" t="s">
        <v>630</v>
      </c>
      <c r="E320" s="1" t="s">
        <v>39</v>
      </c>
      <c r="F320">
        <v>1262</v>
      </c>
      <c r="G320" s="22">
        <v>6.9999999999999993E-2</v>
      </c>
      <c r="H320" s="2">
        <f t="shared" si="14"/>
        <v>41760</v>
      </c>
      <c r="I320">
        <v>1</v>
      </c>
      <c r="J320">
        <v>5</v>
      </c>
      <c r="K320">
        <v>2014</v>
      </c>
      <c r="L320" s="23">
        <f>VLOOKUP(E320,Product!$A$1:$C$7,3,0)*'Order Raw'!F320</f>
        <v>227160</v>
      </c>
      <c r="M320" s="23">
        <f t="shared" si="12"/>
        <v>227159.93</v>
      </c>
      <c r="N320" s="24">
        <f>M320-(VLOOKUP(E320,Product!$A$1:$C$7,2,0)*F320)</f>
        <v>75719.929999999993</v>
      </c>
      <c r="O320" s="24"/>
    </row>
    <row r="321" spans="1:15" x14ac:dyDescent="0.25">
      <c r="A321" s="1" t="s">
        <v>261</v>
      </c>
      <c r="B321" s="1" t="str">
        <f t="shared" si="13"/>
        <v>CND-GOV-20140601</v>
      </c>
      <c r="C321" t="s">
        <v>614</v>
      </c>
      <c r="D321" t="s">
        <v>628</v>
      </c>
      <c r="E321" s="1" t="s">
        <v>39</v>
      </c>
      <c r="F321">
        <v>1135</v>
      </c>
      <c r="G321" s="22">
        <v>6.9999999999999993E-2</v>
      </c>
      <c r="H321" s="2">
        <f t="shared" si="14"/>
        <v>41791</v>
      </c>
      <c r="I321">
        <v>1</v>
      </c>
      <c r="J321">
        <v>6</v>
      </c>
      <c r="K321">
        <v>2014</v>
      </c>
      <c r="L321" s="23">
        <f>VLOOKUP(E321,Product!$A$1:$C$7,3,0)*'Order Raw'!F321</f>
        <v>204300</v>
      </c>
      <c r="M321" s="23">
        <f t="shared" si="12"/>
        <v>204299.93</v>
      </c>
      <c r="N321" s="24">
        <f>M321-(VLOOKUP(E321,Product!$A$1:$C$7,2,0)*F321)</f>
        <v>68099.929999999993</v>
      </c>
      <c r="O321" s="24"/>
    </row>
    <row r="322" spans="1:15" x14ac:dyDescent="0.25">
      <c r="A322" s="1" t="s">
        <v>262</v>
      </c>
      <c r="B322" s="1" t="str">
        <f t="shared" si="13"/>
        <v>USA-GOV-20141101</v>
      </c>
      <c r="C322" t="s">
        <v>622</v>
      </c>
      <c r="D322" t="s">
        <v>628</v>
      </c>
      <c r="E322" s="1" t="s">
        <v>39</v>
      </c>
      <c r="F322">
        <v>547</v>
      </c>
      <c r="G322" s="22">
        <v>6.9999999999999993E-2</v>
      </c>
      <c r="H322" s="2">
        <f t="shared" si="14"/>
        <v>41944</v>
      </c>
      <c r="I322">
        <v>1</v>
      </c>
      <c r="J322">
        <v>11</v>
      </c>
      <c r="K322">
        <v>2014</v>
      </c>
      <c r="L322" s="23">
        <f>VLOOKUP(E322,Product!$A$1:$C$7,3,0)*'Order Raw'!F322</f>
        <v>98460</v>
      </c>
      <c r="M322" s="23">
        <f t="shared" ref="M322:M385" si="15">L322-G322</f>
        <v>98459.93</v>
      </c>
      <c r="N322" s="24">
        <f>M322-(VLOOKUP(E322,Product!$A$1:$C$7,2,0)*F322)</f>
        <v>32819.929999999993</v>
      </c>
      <c r="O322" s="24"/>
    </row>
    <row r="323" spans="1:15" x14ac:dyDescent="0.25">
      <c r="A323" s="1" t="s">
        <v>263</v>
      </c>
      <c r="B323" s="1" t="str">
        <f t="shared" ref="B323:B386" si="16">_xlfn.IFS(C323="Canada","CND",C323="Germany","GER",C323="France","FRA",C323="Mexico","MXC",C323="United States of America","USA")&amp;"-"&amp;_xlfn.IFS(D323="Government","GOV",D323="Midmarket","MDM",D323="Channel Partners","CPR",D323="Enterprise","ENT",D323="Small Business","SMB")&amp;"-"&amp;TEXT(H323,"yyyymmdd")</f>
        <v>CND-GOV-20141201</v>
      </c>
      <c r="C323" t="s">
        <v>614</v>
      </c>
      <c r="D323" t="s">
        <v>628</v>
      </c>
      <c r="E323" s="1" t="s">
        <v>39</v>
      </c>
      <c r="F323">
        <v>1582</v>
      </c>
      <c r="G323" s="22">
        <v>6.9999999999999993E-2</v>
      </c>
      <c r="H323" s="2">
        <f t="shared" ref="H323:H386" si="17">DATE(K323,J323,I323)</f>
        <v>41974</v>
      </c>
      <c r="I323">
        <v>1</v>
      </c>
      <c r="J323">
        <v>12</v>
      </c>
      <c r="K323">
        <v>2014</v>
      </c>
      <c r="L323" s="23">
        <f>VLOOKUP(E323,Product!$A$1:$C$7,3,0)*'Order Raw'!F323</f>
        <v>284760</v>
      </c>
      <c r="M323" s="23">
        <f t="shared" si="15"/>
        <v>284759.93</v>
      </c>
      <c r="N323" s="24">
        <f>M323-(VLOOKUP(E323,Product!$A$1:$C$7,2,0)*F323)</f>
        <v>94919.93</v>
      </c>
      <c r="O323" s="24"/>
    </row>
    <row r="324" spans="1:15" x14ac:dyDescent="0.25">
      <c r="A324" s="1" t="s">
        <v>264</v>
      </c>
      <c r="B324" s="1" t="str">
        <f t="shared" si="16"/>
        <v>FRA-CPR-20140401</v>
      </c>
      <c r="C324" t="s">
        <v>618</v>
      </c>
      <c r="D324" t="s">
        <v>632</v>
      </c>
      <c r="E324" s="1" t="s">
        <v>44</v>
      </c>
      <c r="F324">
        <v>1738</v>
      </c>
      <c r="G324" s="22">
        <v>7.0020138089758335E-2</v>
      </c>
      <c r="H324" s="2">
        <f t="shared" si="17"/>
        <v>41730</v>
      </c>
      <c r="I324">
        <v>1</v>
      </c>
      <c r="J324">
        <v>4</v>
      </c>
      <c r="K324">
        <v>2014</v>
      </c>
      <c r="L324" s="23">
        <f>VLOOKUP(E324,Product!$A$1:$C$7,3,0)*'Order Raw'!F324</f>
        <v>521400</v>
      </c>
      <c r="M324" s="23">
        <f t="shared" si="15"/>
        <v>521399.92997986189</v>
      </c>
      <c r="N324" s="24">
        <f>M324-(VLOOKUP(E324,Product!$A$1:$C$7,2,0)*F324)</f>
        <v>86899.929979861889</v>
      </c>
      <c r="O324" s="24"/>
    </row>
    <row r="325" spans="1:15" x14ac:dyDescent="0.25">
      <c r="A325" s="1" t="s">
        <v>265</v>
      </c>
      <c r="B325" s="1" t="str">
        <f t="shared" si="16"/>
        <v>GER-CPR-20130901</v>
      </c>
      <c r="C325" t="s">
        <v>616</v>
      </c>
      <c r="D325" t="s">
        <v>632</v>
      </c>
      <c r="E325" s="1" t="s">
        <v>44</v>
      </c>
      <c r="F325">
        <v>2215</v>
      </c>
      <c r="G325" s="22">
        <v>6.9999999999999993E-2</v>
      </c>
      <c r="H325" s="2">
        <f t="shared" si="17"/>
        <v>41518</v>
      </c>
      <c r="I325">
        <v>1</v>
      </c>
      <c r="J325">
        <v>9</v>
      </c>
      <c r="K325">
        <v>2013</v>
      </c>
      <c r="L325" s="23">
        <f>VLOOKUP(E325,Product!$A$1:$C$7,3,0)*'Order Raw'!F325</f>
        <v>664500</v>
      </c>
      <c r="M325" s="23">
        <f t="shared" si="15"/>
        <v>664499.93000000005</v>
      </c>
      <c r="N325" s="24">
        <f>M325-(VLOOKUP(E325,Product!$A$1:$C$7,2,0)*F325)</f>
        <v>110749.93000000005</v>
      </c>
      <c r="O325" s="24"/>
    </row>
    <row r="326" spans="1:15" x14ac:dyDescent="0.25">
      <c r="A326" s="1" t="s">
        <v>263</v>
      </c>
      <c r="B326" s="1" t="str">
        <f t="shared" si="16"/>
        <v>CND-GOV-20141201</v>
      </c>
      <c r="C326" t="s">
        <v>614</v>
      </c>
      <c r="D326" t="s">
        <v>628</v>
      </c>
      <c r="E326" s="1" t="s">
        <v>44</v>
      </c>
      <c r="F326">
        <v>1582</v>
      </c>
      <c r="G326" s="22">
        <v>6.9999999999999993E-2</v>
      </c>
      <c r="H326" s="2">
        <f t="shared" si="17"/>
        <v>41974</v>
      </c>
      <c r="I326">
        <v>1</v>
      </c>
      <c r="J326">
        <v>12</v>
      </c>
      <c r="K326">
        <v>2014</v>
      </c>
      <c r="L326" s="23">
        <f>VLOOKUP(E326,Product!$A$1:$C$7,3,0)*'Order Raw'!F326</f>
        <v>474600</v>
      </c>
      <c r="M326" s="23">
        <f t="shared" si="15"/>
        <v>474599.93</v>
      </c>
      <c r="N326" s="24">
        <f>M326-(VLOOKUP(E326,Product!$A$1:$C$7,2,0)*F326)</f>
        <v>79099.929999999993</v>
      </c>
      <c r="O326" s="24"/>
    </row>
    <row r="327" spans="1:15" x14ac:dyDescent="0.25">
      <c r="A327" s="1" t="s">
        <v>261</v>
      </c>
      <c r="B327" s="1" t="str">
        <f t="shared" si="16"/>
        <v>CND-GOV-20140601</v>
      </c>
      <c r="C327" t="s">
        <v>614</v>
      </c>
      <c r="D327" t="s">
        <v>628</v>
      </c>
      <c r="E327" s="1" t="s">
        <v>49</v>
      </c>
      <c r="F327">
        <v>1135</v>
      </c>
      <c r="G327" s="22">
        <v>6.9999999999999993E-2</v>
      </c>
      <c r="H327" s="2">
        <f t="shared" si="17"/>
        <v>41791</v>
      </c>
      <c r="I327">
        <v>1</v>
      </c>
      <c r="J327">
        <v>6</v>
      </c>
      <c r="K327">
        <v>2014</v>
      </c>
      <c r="L327" s="23">
        <f>VLOOKUP(E327,Product!$A$1:$C$7,3,0)*'Order Raw'!F327</f>
        <v>397250</v>
      </c>
      <c r="M327" s="23">
        <f t="shared" si="15"/>
        <v>397249.93</v>
      </c>
      <c r="N327" s="24">
        <f>M327-(VLOOKUP(E327,Product!$A$1:$C$7,2,0)*F327)</f>
        <v>170249.93</v>
      </c>
      <c r="O327" s="24"/>
    </row>
    <row r="328" spans="1:15" x14ac:dyDescent="0.25">
      <c r="A328" s="1" t="s">
        <v>266</v>
      </c>
      <c r="B328" s="1" t="str">
        <f t="shared" si="16"/>
        <v>USA-GOV-20140301</v>
      </c>
      <c r="C328" t="s">
        <v>622</v>
      </c>
      <c r="D328" t="s">
        <v>628</v>
      </c>
      <c r="E328" s="1" t="s">
        <v>8</v>
      </c>
      <c r="F328">
        <v>1761</v>
      </c>
      <c r="G328" s="22">
        <v>7.0000000000000007E-2</v>
      </c>
      <c r="H328" s="2">
        <f t="shared" si="17"/>
        <v>41699</v>
      </c>
      <c r="I328">
        <v>1</v>
      </c>
      <c r="J328">
        <v>3</v>
      </c>
      <c r="K328">
        <v>2014</v>
      </c>
      <c r="L328" s="23">
        <f>VLOOKUP(E328,Product!$A$1:$C$7,3,0)*'Order Raw'!F328</f>
        <v>35220</v>
      </c>
      <c r="M328" s="23">
        <f t="shared" si="15"/>
        <v>35219.93</v>
      </c>
      <c r="N328" s="24">
        <f>M328-(VLOOKUP(E328,Product!$A$1:$C$7,2,0)*F328)</f>
        <v>29936.93</v>
      </c>
      <c r="O328" s="24"/>
    </row>
    <row r="329" spans="1:15" x14ac:dyDescent="0.25">
      <c r="A329" s="1" t="s">
        <v>267</v>
      </c>
      <c r="B329" s="1" t="str">
        <f t="shared" si="16"/>
        <v>FRA-SMB-20140601</v>
      </c>
      <c r="C329" t="s">
        <v>618</v>
      </c>
      <c r="D329" t="s">
        <v>636</v>
      </c>
      <c r="E329" s="1" t="s">
        <v>8</v>
      </c>
      <c r="F329">
        <v>448</v>
      </c>
      <c r="G329" s="22">
        <v>7.0000000000000007E-2</v>
      </c>
      <c r="H329" s="2">
        <f t="shared" si="17"/>
        <v>41791</v>
      </c>
      <c r="I329">
        <v>1</v>
      </c>
      <c r="J329">
        <v>6</v>
      </c>
      <c r="K329">
        <v>2014</v>
      </c>
      <c r="L329" s="23">
        <f>VLOOKUP(E329,Product!$A$1:$C$7,3,0)*'Order Raw'!F329</f>
        <v>8960</v>
      </c>
      <c r="M329" s="23">
        <f t="shared" si="15"/>
        <v>8959.93</v>
      </c>
      <c r="N329" s="24">
        <f>M329-(VLOOKUP(E329,Product!$A$1:$C$7,2,0)*F329)</f>
        <v>7615.93</v>
      </c>
      <c r="O329" s="24"/>
    </row>
    <row r="330" spans="1:15" x14ac:dyDescent="0.25">
      <c r="A330" s="1" t="s">
        <v>268</v>
      </c>
      <c r="B330" s="1" t="str">
        <f t="shared" si="16"/>
        <v>FRA-SMB-20141001</v>
      </c>
      <c r="C330" t="s">
        <v>618</v>
      </c>
      <c r="D330" t="s">
        <v>636</v>
      </c>
      <c r="E330" s="1" t="s">
        <v>8</v>
      </c>
      <c r="F330">
        <v>2181</v>
      </c>
      <c r="G330" s="22">
        <v>7.0000000000000007E-2</v>
      </c>
      <c r="H330" s="2">
        <f t="shared" si="17"/>
        <v>41913</v>
      </c>
      <c r="I330">
        <v>1</v>
      </c>
      <c r="J330">
        <v>10</v>
      </c>
      <c r="K330">
        <v>2014</v>
      </c>
      <c r="L330" s="23">
        <f>VLOOKUP(E330,Product!$A$1:$C$7,3,0)*'Order Raw'!F330</f>
        <v>43620</v>
      </c>
      <c r="M330" s="23">
        <f t="shared" si="15"/>
        <v>43619.93</v>
      </c>
      <c r="N330" s="24">
        <f>M330-(VLOOKUP(E330,Product!$A$1:$C$7,2,0)*F330)</f>
        <v>37076.93</v>
      </c>
      <c r="O330" s="24"/>
    </row>
    <row r="331" spans="1:15" x14ac:dyDescent="0.25">
      <c r="A331" s="1" t="s">
        <v>269</v>
      </c>
      <c r="B331" s="1" t="str">
        <f t="shared" si="16"/>
        <v>FRA-GOV-20141001</v>
      </c>
      <c r="C331" t="s">
        <v>618</v>
      </c>
      <c r="D331" t="s">
        <v>628</v>
      </c>
      <c r="E331" s="1" t="s">
        <v>15</v>
      </c>
      <c r="F331">
        <v>1976</v>
      </c>
      <c r="G331" s="22">
        <v>7.0000000000000007E-2</v>
      </c>
      <c r="H331" s="2">
        <f t="shared" si="17"/>
        <v>41913</v>
      </c>
      <c r="I331">
        <v>1</v>
      </c>
      <c r="J331">
        <v>10</v>
      </c>
      <c r="K331">
        <v>2014</v>
      </c>
      <c r="L331" s="23">
        <f>VLOOKUP(E331,Product!$A$1:$C$7,3,0)*'Order Raw'!F331</f>
        <v>29640</v>
      </c>
      <c r="M331" s="23">
        <f t="shared" si="15"/>
        <v>29639.93</v>
      </c>
      <c r="N331" s="24">
        <f>M331-(VLOOKUP(E331,Product!$A$1:$C$7,2,0)*F331)</f>
        <v>19759.93</v>
      </c>
      <c r="O331" s="24"/>
    </row>
    <row r="332" spans="1:15" x14ac:dyDescent="0.25">
      <c r="A332" s="1" t="s">
        <v>268</v>
      </c>
      <c r="B332" s="1" t="str">
        <f t="shared" si="16"/>
        <v>FRA-SMB-20141001</v>
      </c>
      <c r="C332" t="s">
        <v>618</v>
      </c>
      <c r="D332" t="s">
        <v>636</v>
      </c>
      <c r="E332" s="1" t="s">
        <v>15</v>
      </c>
      <c r="F332">
        <v>2181</v>
      </c>
      <c r="G332" s="22">
        <v>7.0000000000000007E-2</v>
      </c>
      <c r="H332" s="2">
        <f t="shared" si="17"/>
        <v>41913</v>
      </c>
      <c r="I332">
        <v>1</v>
      </c>
      <c r="J332">
        <v>10</v>
      </c>
      <c r="K332">
        <v>2014</v>
      </c>
      <c r="L332" s="23">
        <f>VLOOKUP(E332,Product!$A$1:$C$7,3,0)*'Order Raw'!F332</f>
        <v>32715</v>
      </c>
      <c r="M332" s="23">
        <f t="shared" si="15"/>
        <v>32714.93</v>
      </c>
      <c r="N332" s="24">
        <f>M332-(VLOOKUP(E332,Product!$A$1:$C$7,2,0)*F332)</f>
        <v>21809.93</v>
      </c>
      <c r="O332" s="24"/>
    </row>
    <row r="333" spans="1:15" x14ac:dyDescent="0.25">
      <c r="A333" s="1" t="s">
        <v>270</v>
      </c>
      <c r="B333" s="1" t="str">
        <f t="shared" si="16"/>
        <v>GER-ENT-20131101</v>
      </c>
      <c r="C333" t="s">
        <v>616</v>
      </c>
      <c r="D333" t="s">
        <v>634</v>
      </c>
      <c r="E333" s="1" t="s">
        <v>15</v>
      </c>
      <c r="F333">
        <v>2500</v>
      </c>
      <c r="G333" s="22">
        <v>7.0000000000000007E-2</v>
      </c>
      <c r="H333" s="2">
        <f t="shared" si="17"/>
        <v>41579</v>
      </c>
      <c r="I333">
        <v>1</v>
      </c>
      <c r="J333">
        <v>11</v>
      </c>
      <c r="K333">
        <v>2013</v>
      </c>
      <c r="L333" s="23">
        <f>VLOOKUP(E333,Product!$A$1:$C$7,3,0)*'Order Raw'!F333</f>
        <v>37500</v>
      </c>
      <c r="M333" s="23">
        <f t="shared" si="15"/>
        <v>37499.93</v>
      </c>
      <c r="N333" s="24">
        <f>M333-(VLOOKUP(E333,Product!$A$1:$C$7,2,0)*F333)</f>
        <v>24999.93</v>
      </c>
      <c r="O333" s="24"/>
    </row>
    <row r="334" spans="1:15" x14ac:dyDescent="0.25">
      <c r="A334" s="1" t="s">
        <v>271</v>
      </c>
      <c r="B334" s="1" t="str">
        <f t="shared" si="16"/>
        <v>CND-SMB-20140501</v>
      </c>
      <c r="C334" t="s">
        <v>614</v>
      </c>
      <c r="D334" t="s">
        <v>636</v>
      </c>
      <c r="E334" s="1" t="s">
        <v>25</v>
      </c>
      <c r="F334">
        <v>1702</v>
      </c>
      <c r="G334" s="22">
        <v>7.0000000000000007E-2</v>
      </c>
      <c r="H334" s="2">
        <f t="shared" si="17"/>
        <v>41760</v>
      </c>
      <c r="I334">
        <v>1</v>
      </c>
      <c r="J334">
        <v>5</v>
      </c>
      <c r="K334">
        <v>2014</v>
      </c>
      <c r="L334" s="23">
        <f>VLOOKUP(E334,Product!$A$1:$C$7,3,0)*'Order Raw'!F334</f>
        <v>34040</v>
      </c>
      <c r="M334" s="23">
        <f t="shared" si="15"/>
        <v>34039.93</v>
      </c>
      <c r="N334" s="24">
        <f>M334-(VLOOKUP(E334,Product!$A$1:$C$7,2,0)*F334)</f>
        <v>17019.93</v>
      </c>
      <c r="O334" s="24"/>
    </row>
    <row r="335" spans="1:15" x14ac:dyDescent="0.25">
      <c r="A335" s="1" t="s">
        <v>267</v>
      </c>
      <c r="B335" s="1" t="str">
        <f t="shared" si="16"/>
        <v>FRA-SMB-20140601</v>
      </c>
      <c r="C335" t="s">
        <v>618</v>
      </c>
      <c r="D335" t="s">
        <v>636</v>
      </c>
      <c r="E335" s="1" t="s">
        <v>25</v>
      </c>
      <c r="F335">
        <v>448</v>
      </c>
      <c r="G335" s="22">
        <v>7.0000000000000007E-2</v>
      </c>
      <c r="H335" s="2">
        <f t="shared" si="17"/>
        <v>41791</v>
      </c>
      <c r="I335">
        <v>1</v>
      </c>
      <c r="J335">
        <v>6</v>
      </c>
      <c r="K335">
        <v>2014</v>
      </c>
      <c r="L335" s="23">
        <f>VLOOKUP(E335,Product!$A$1:$C$7,3,0)*'Order Raw'!F335</f>
        <v>8960</v>
      </c>
      <c r="M335" s="23">
        <f t="shared" si="15"/>
        <v>8959.93</v>
      </c>
      <c r="N335" s="24">
        <f>M335-(VLOOKUP(E335,Product!$A$1:$C$7,2,0)*F335)</f>
        <v>4479.93</v>
      </c>
      <c r="O335" s="24"/>
    </row>
    <row r="336" spans="1:15" x14ac:dyDescent="0.25">
      <c r="A336" s="1" t="s">
        <v>272</v>
      </c>
      <c r="B336" s="1" t="str">
        <f t="shared" si="16"/>
        <v>GER-ENT-20140701</v>
      </c>
      <c r="C336" t="s">
        <v>616</v>
      </c>
      <c r="D336" t="s">
        <v>634</v>
      </c>
      <c r="E336" s="1" t="s">
        <v>25</v>
      </c>
      <c r="F336">
        <v>3513</v>
      </c>
      <c r="G336" s="22">
        <v>7.0000000000000007E-2</v>
      </c>
      <c r="H336" s="2">
        <f t="shared" si="17"/>
        <v>41821</v>
      </c>
      <c r="I336">
        <v>1</v>
      </c>
      <c r="J336">
        <v>7</v>
      </c>
      <c r="K336">
        <v>2014</v>
      </c>
      <c r="L336" s="23">
        <f>VLOOKUP(E336,Product!$A$1:$C$7,3,0)*'Order Raw'!F336</f>
        <v>70260</v>
      </c>
      <c r="M336" s="23">
        <f t="shared" si="15"/>
        <v>70259.929999999993</v>
      </c>
      <c r="N336" s="24">
        <f>M336-(VLOOKUP(E336,Product!$A$1:$C$7,2,0)*F336)</f>
        <v>35129.929999999993</v>
      </c>
      <c r="O336" s="24"/>
    </row>
    <row r="337" spans="1:15" x14ac:dyDescent="0.25">
      <c r="A337" s="1" t="s">
        <v>273</v>
      </c>
      <c r="B337" s="1" t="str">
        <f t="shared" si="16"/>
        <v>FRA-MDM-20140801</v>
      </c>
      <c r="C337" t="s">
        <v>618</v>
      </c>
      <c r="D337" t="s">
        <v>630</v>
      </c>
      <c r="E337" s="1" t="s">
        <v>25</v>
      </c>
      <c r="F337">
        <v>2101</v>
      </c>
      <c r="G337" s="22">
        <v>7.0000000000000007E-2</v>
      </c>
      <c r="H337" s="2">
        <f t="shared" si="17"/>
        <v>41852</v>
      </c>
      <c r="I337">
        <v>1</v>
      </c>
      <c r="J337">
        <v>8</v>
      </c>
      <c r="K337">
        <v>2014</v>
      </c>
      <c r="L337" s="23">
        <f>VLOOKUP(E337,Product!$A$1:$C$7,3,0)*'Order Raw'!F337</f>
        <v>42020</v>
      </c>
      <c r="M337" s="23">
        <f t="shared" si="15"/>
        <v>42019.93</v>
      </c>
      <c r="N337" s="24">
        <f>M337-(VLOOKUP(E337,Product!$A$1:$C$7,2,0)*F337)</f>
        <v>21009.93</v>
      </c>
      <c r="O337" s="24"/>
    </row>
    <row r="338" spans="1:15" x14ac:dyDescent="0.25">
      <c r="A338" s="1" t="s">
        <v>274</v>
      </c>
      <c r="B338" s="1" t="str">
        <f t="shared" si="16"/>
        <v>USA-MDM-20130901</v>
      </c>
      <c r="C338" t="s">
        <v>622</v>
      </c>
      <c r="D338" t="s">
        <v>630</v>
      </c>
      <c r="E338" s="1" t="s">
        <v>25</v>
      </c>
      <c r="F338">
        <v>2931</v>
      </c>
      <c r="G338" s="22">
        <v>7.0000000000000007E-2</v>
      </c>
      <c r="H338" s="2">
        <f t="shared" si="17"/>
        <v>41518</v>
      </c>
      <c r="I338">
        <v>1</v>
      </c>
      <c r="J338">
        <v>9</v>
      </c>
      <c r="K338">
        <v>2013</v>
      </c>
      <c r="L338" s="23">
        <f>VLOOKUP(E338,Product!$A$1:$C$7,3,0)*'Order Raw'!F338</f>
        <v>58620</v>
      </c>
      <c r="M338" s="23">
        <f t="shared" si="15"/>
        <v>58619.93</v>
      </c>
      <c r="N338" s="24">
        <f>M338-(VLOOKUP(E338,Product!$A$1:$C$7,2,0)*F338)</f>
        <v>29309.93</v>
      </c>
      <c r="O338" s="24"/>
    </row>
    <row r="339" spans="1:15" x14ac:dyDescent="0.25">
      <c r="A339" s="1" t="s">
        <v>275</v>
      </c>
      <c r="B339" s="1" t="str">
        <f t="shared" si="16"/>
        <v>FRA-GOV-20140901</v>
      </c>
      <c r="C339" t="s">
        <v>618</v>
      </c>
      <c r="D339" t="s">
        <v>628</v>
      </c>
      <c r="E339" s="1" t="s">
        <v>25</v>
      </c>
      <c r="F339">
        <v>1535</v>
      </c>
      <c r="G339" s="22">
        <v>7.0000000000000007E-2</v>
      </c>
      <c r="H339" s="2">
        <f t="shared" si="17"/>
        <v>41883</v>
      </c>
      <c r="I339">
        <v>1</v>
      </c>
      <c r="J339">
        <v>9</v>
      </c>
      <c r="K339">
        <v>2014</v>
      </c>
      <c r="L339" s="23">
        <f>VLOOKUP(E339,Product!$A$1:$C$7,3,0)*'Order Raw'!F339</f>
        <v>30700</v>
      </c>
      <c r="M339" s="23">
        <f t="shared" si="15"/>
        <v>30699.93</v>
      </c>
      <c r="N339" s="24">
        <f>M339-(VLOOKUP(E339,Product!$A$1:$C$7,2,0)*F339)</f>
        <v>15349.93</v>
      </c>
      <c r="O339" s="24"/>
    </row>
    <row r="340" spans="1:15" x14ac:dyDescent="0.25">
      <c r="A340" s="1" t="s">
        <v>276</v>
      </c>
      <c r="B340" s="1" t="str">
        <f t="shared" si="16"/>
        <v>GER-SMB-20130901</v>
      </c>
      <c r="C340" t="s">
        <v>616</v>
      </c>
      <c r="D340" t="s">
        <v>636</v>
      </c>
      <c r="E340" s="1" t="s">
        <v>25</v>
      </c>
      <c r="F340">
        <v>1123</v>
      </c>
      <c r="G340" s="22">
        <v>7.0000000000000007E-2</v>
      </c>
      <c r="H340" s="2">
        <f t="shared" si="17"/>
        <v>41518</v>
      </c>
      <c r="I340">
        <v>1</v>
      </c>
      <c r="J340">
        <v>9</v>
      </c>
      <c r="K340">
        <v>2013</v>
      </c>
      <c r="L340" s="23">
        <f>VLOOKUP(E340,Product!$A$1:$C$7,3,0)*'Order Raw'!F340</f>
        <v>22460</v>
      </c>
      <c r="M340" s="23">
        <f t="shared" si="15"/>
        <v>22459.93</v>
      </c>
      <c r="N340" s="24">
        <f>M340-(VLOOKUP(E340,Product!$A$1:$C$7,2,0)*F340)</f>
        <v>11229.93</v>
      </c>
      <c r="O340" s="24"/>
    </row>
    <row r="341" spans="1:15" x14ac:dyDescent="0.25">
      <c r="A341" s="1" t="s">
        <v>277</v>
      </c>
      <c r="B341" s="1" t="str">
        <f t="shared" si="16"/>
        <v>CND-SMB-20131101</v>
      </c>
      <c r="C341" t="s">
        <v>614</v>
      </c>
      <c r="D341" t="s">
        <v>636</v>
      </c>
      <c r="E341" s="1" t="s">
        <v>25</v>
      </c>
      <c r="F341">
        <v>1404</v>
      </c>
      <c r="G341" s="22">
        <v>7.0000000000000007E-2</v>
      </c>
      <c r="H341" s="2">
        <f t="shared" si="17"/>
        <v>41579</v>
      </c>
      <c r="I341">
        <v>1</v>
      </c>
      <c r="J341">
        <v>11</v>
      </c>
      <c r="K341">
        <v>2013</v>
      </c>
      <c r="L341" s="23">
        <f>VLOOKUP(E341,Product!$A$1:$C$7,3,0)*'Order Raw'!F341</f>
        <v>28080</v>
      </c>
      <c r="M341" s="23">
        <f t="shared" si="15"/>
        <v>28079.93</v>
      </c>
      <c r="N341" s="24">
        <f>M341-(VLOOKUP(E341,Product!$A$1:$C$7,2,0)*F341)</f>
        <v>14039.93</v>
      </c>
      <c r="O341" s="24"/>
    </row>
    <row r="342" spans="1:15" x14ac:dyDescent="0.25">
      <c r="A342" s="1" t="s">
        <v>278</v>
      </c>
      <c r="B342" s="1" t="str">
        <f t="shared" si="16"/>
        <v>MXC-CPR-20131101</v>
      </c>
      <c r="C342" t="s">
        <v>620</v>
      </c>
      <c r="D342" t="s">
        <v>632</v>
      </c>
      <c r="E342" s="1" t="s">
        <v>25</v>
      </c>
      <c r="F342">
        <v>2763</v>
      </c>
      <c r="G342" s="22">
        <v>7.0000000000000007E-2</v>
      </c>
      <c r="H342" s="2">
        <f t="shared" si="17"/>
        <v>41579</v>
      </c>
      <c r="I342">
        <v>1</v>
      </c>
      <c r="J342">
        <v>11</v>
      </c>
      <c r="K342">
        <v>2013</v>
      </c>
      <c r="L342" s="23">
        <f>VLOOKUP(E342,Product!$A$1:$C$7,3,0)*'Order Raw'!F342</f>
        <v>55260</v>
      </c>
      <c r="M342" s="23">
        <f t="shared" si="15"/>
        <v>55259.93</v>
      </c>
      <c r="N342" s="24">
        <f>M342-(VLOOKUP(E342,Product!$A$1:$C$7,2,0)*F342)</f>
        <v>27629.93</v>
      </c>
      <c r="O342" s="24"/>
    </row>
    <row r="343" spans="1:15" x14ac:dyDescent="0.25">
      <c r="A343" s="1" t="s">
        <v>279</v>
      </c>
      <c r="B343" s="1" t="str">
        <f t="shared" si="16"/>
        <v>GER-GOV-20131201</v>
      </c>
      <c r="C343" t="s">
        <v>616</v>
      </c>
      <c r="D343" t="s">
        <v>628</v>
      </c>
      <c r="E343" s="1" t="s">
        <v>25</v>
      </c>
      <c r="F343">
        <v>2125</v>
      </c>
      <c r="G343" s="22">
        <v>7.0000000000000007E-2</v>
      </c>
      <c r="H343" s="2">
        <f t="shared" si="17"/>
        <v>41609</v>
      </c>
      <c r="I343">
        <v>1</v>
      </c>
      <c r="J343">
        <v>12</v>
      </c>
      <c r="K343">
        <v>2013</v>
      </c>
      <c r="L343" s="23">
        <f>VLOOKUP(E343,Product!$A$1:$C$7,3,0)*'Order Raw'!F343</f>
        <v>42500</v>
      </c>
      <c r="M343" s="23">
        <f t="shared" si="15"/>
        <v>42499.93</v>
      </c>
      <c r="N343" s="24">
        <f>M343-(VLOOKUP(E343,Product!$A$1:$C$7,2,0)*F343)</f>
        <v>21249.93</v>
      </c>
      <c r="O343" s="24"/>
    </row>
    <row r="344" spans="1:15" x14ac:dyDescent="0.25">
      <c r="A344" s="1" t="s">
        <v>280</v>
      </c>
      <c r="B344" s="1" t="str">
        <f t="shared" si="16"/>
        <v>FRA-SMB-20140701</v>
      </c>
      <c r="C344" t="s">
        <v>618</v>
      </c>
      <c r="D344" t="s">
        <v>636</v>
      </c>
      <c r="E344" s="1" t="s">
        <v>39</v>
      </c>
      <c r="F344">
        <v>1659</v>
      </c>
      <c r="G344" s="22">
        <v>7.0000000000000007E-2</v>
      </c>
      <c r="H344" s="2">
        <f t="shared" si="17"/>
        <v>41821</v>
      </c>
      <c r="I344">
        <v>1</v>
      </c>
      <c r="J344">
        <v>7</v>
      </c>
      <c r="K344">
        <v>2014</v>
      </c>
      <c r="L344" s="23">
        <f>VLOOKUP(E344,Product!$A$1:$C$7,3,0)*'Order Raw'!F344</f>
        <v>298620</v>
      </c>
      <c r="M344" s="23">
        <f t="shared" si="15"/>
        <v>298619.93</v>
      </c>
      <c r="N344" s="24">
        <f>M344-(VLOOKUP(E344,Product!$A$1:$C$7,2,0)*F344)</f>
        <v>99539.93</v>
      </c>
      <c r="O344" s="24"/>
    </row>
    <row r="345" spans="1:15" x14ac:dyDescent="0.25">
      <c r="A345" s="1" t="s">
        <v>281</v>
      </c>
      <c r="B345" s="1" t="str">
        <f t="shared" si="16"/>
        <v>MXC-GOV-20140801</v>
      </c>
      <c r="C345" t="s">
        <v>620</v>
      </c>
      <c r="D345" t="s">
        <v>628</v>
      </c>
      <c r="E345" s="1" t="s">
        <v>39</v>
      </c>
      <c r="F345">
        <v>609</v>
      </c>
      <c r="G345" s="22">
        <v>7.0000000000000007E-2</v>
      </c>
      <c r="H345" s="2">
        <f t="shared" si="17"/>
        <v>41852</v>
      </c>
      <c r="I345">
        <v>1</v>
      </c>
      <c r="J345">
        <v>8</v>
      </c>
      <c r="K345">
        <v>2014</v>
      </c>
      <c r="L345" s="23">
        <f>VLOOKUP(E345,Product!$A$1:$C$7,3,0)*'Order Raw'!F345</f>
        <v>109620</v>
      </c>
      <c r="M345" s="23">
        <f t="shared" si="15"/>
        <v>109619.93</v>
      </c>
      <c r="N345" s="24">
        <f>M345-(VLOOKUP(E345,Product!$A$1:$C$7,2,0)*F345)</f>
        <v>36539.929999999993</v>
      </c>
      <c r="O345" s="24"/>
    </row>
    <row r="346" spans="1:15" x14ac:dyDescent="0.25">
      <c r="A346" s="1" t="s">
        <v>282</v>
      </c>
      <c r="B346" s="1" t="str">
        <f t="shared" si="16"/>
        <v>GER-ENT-20140901</v>
      </c>
      <c r="C346" t="s">
        <v>616</v>
      </c>
      <c r="D346" t="s">
        <v>634</v>
      </c>
      <c r="E346" s="1" t="s">
        <v>39</v>
      </c>
      <c r="F346">
        <v>2087</v>
      </c>
      <c r="G346" s="22">
        <v>7.0000000000000007E-2</v>
      </c>
      <c r="H346" s="2">
        <f t="shared" si="17"/>
        <v>41883</v>
      </c>
      <c r="I346">
        <v>1</v>
      </c>
      <c r="J346">
        <v>9</v>
      </c>
      <c r="K346">
        <v>2014</v>
      </c>
      <c r="L346" s="23">
        <f>VLOOKUP(E346,Product!$A$1:$C$7,3,0)*'Order Raw'!F346</f>
        <v>375660</v>
      </c>
      <c r="M346" s="23">
        <f t="shared" si="15"/>
        <v>375659.93</v>
      </c>
      <c r="N346" s="24">
        <f>M346-(VLOOKUP(E346,Product!$A$1:$C$7,2,0)*F346)</f>
        <v>125219.93</v>
      </c>
      <c r="O346" s="24"/>
    </row>
    <row r="347" spans="1:15" x14ac:dyDescent="0.25">
      <c r="A347" s="1" t="s">
        <v>269</v>
      </c>
      <c r="B347" s="1" t="str">
        <f t="shared" si="16"/>
        <v>FRA-GOV-20141001</v>
      </c>
      <c r="C347" t="s">
        <v>618</v>
      </c>
      <c r="D347" t="s">
        <v>628</v>
      </c>
      <c r="E347" s="1" t="s">
        <v>39</v>
      </c>
      <c r="F347">
        <v>1976</v>
      </c>
      <c r="G347" s="22">
        <v>7.0000000000000007E-2</v>
      </c>
      <c r="H347" s="2">
        <f t="shared" si="17"/>
        <v>41913</v>
      </c>
      <c r="I347">
        <v>1</v>
      </c>
      <c r="J347">
        <v>10</v>
      </c>
      <c r="K347">
        <v>2014</v>
      </c>
      <c r="L347" s="23">
        <f>VLOOKUP(E347,Product!$A$1:$C$7,3,0)*'Order Raw'!F347</f>
        <v>355680</v>
      </c>
      <c r="M347" s="23">
        <f t="shared" si="15"/>
        <v>355679.93</v>
      </c>
      <c r="N347" s="24">
        <f>M347-(VLOOKUP(E347,Product!$A$1:$C$7,2,0)*F347)</f>
        <v>118559.93</v>
      </c>
      <c r="O347" s="24"/>
    </row>
    <row r="348" spans="1:15" x14ac:dyDescent="0.25">
      <c r="A348" s="1" t="s">
        <v>283</v>
      </c>
      <c r="B348" s="1" t="str">
        <f t="shared" si="16"/>
        <v>USA-GOV-20131201</v>
      </c>
      <c r="C348" t="s">
        <v>622</v>
      </c>
      <c r="D348" t="s">
        <v>628</v>
      </c>
      <c r="E348" s="1" t="s">
        <v>39</v>
      </c>
      <c r="F348">
        <v>1421</v>
      </c>
      <c r="G348" s="22">
        <v>7.0000000000000007E-2</v>
      </c>
      <c r="H348" s="2">
        <f t="shared" si="17"/>
        <v>41609</v>
      </c>
      <c r="I348">
        <v>1</v>
      </c>
      <c r="J348">
        <v>12</v>
      </c>
      <c r="K348">
        <v>2013</v>
      </c>
      <c r="L348" s="23">
        <f>VLOOKUP(E348,Product!$A$1:$C$7,3,0)*'Order Raw'!F348</f>
        <v>255780</v>
      </c>
      <c r="M348" s="23">
        <f t="shared" si="15"/>
        <v>255779.93</v>
      </c>
      <c r="N348" s="24">
        <f>M348-(VLOOKUP(E348,Product!$A$1:$C$7,2,0)*F348)</f>
        <v>85259.93</v>
      </c>
      <c r="O348" s="24"/>
    </row>
    <row r="349" spans="1:15" x14ac:dyDescent="0.25">
      <c r="A349" s="1" t="s">
        <v>284</v>
      </c>
      <c r="B349" s="1" t="str">
        <f t="shared" si="16"/>
        <v>USA-SMB-20141201</v>
      </c>
      <c r="C349" t="s">
        <v>622</v>
      </c>
      <c r="D349" t="s">
        <v>636</v>
      </c>
      <c r="E349" s="1" t="s">
        <v>39</v>
      </c>
      <c r="F349">
        <v>1372</v>
      </c>
      <c r="G349" s="22">
        <v>7.0000000000000007E-2</v>
      </c>
      <c r="H349" s="2">
        <f t="shared" si="17"/>
        <v>41974</v>
      </c>
      <c r="I349">
        <v>1</v>
      </c>
      <c r="J349">
        <v>12</v>
      </c>
      <c r="K349">
        <v>2014</v>
      </c>
      <c r="L349" s="23">
        <f>VLOOKUP(E349,Product!$A$1:$C$7,3,0)*'Order Raw'!F349</f>
        <v>246960</v>
      </c>
      <c r="M349" s="23">
        <f t="shared" si="15"/>
        <v>246959.93</v>
      </c>
      <c r="N349" s="24">
        <f>M349-(VLOOKUP(E349,Product!$A$1:$C$7,2,0)*F349)</f>
        <v>82319.929999999993</v>
      </c>
      <c r="O349" s="24"/>
    </row>
    <row r="350" spans="1:15" x14ac:dyDescent="0.25">
      <c r="A350" s="1" t="s">
        <v>285</v>
      </c>
      <c r="B350" s="1" t="str">
        <f t="shared" si="16"/>
        <v>GER-GOV-20131201</v>
      </c>
      <c r="C350" t="s">
        <v>616</v>
      </c>
      <c r="D350" t="s">
        <v>628</v>
      </c>
      <c r="E350" s="1" t="s">
        <v>39</v>
      </c>
      <c r="F350">
        <v>588</v>
      </c>
      <c r="G350" s="22">
        <v>7.0000000000000007E-2</v>
      </c>
      <c r="H350" s="2">
        <f t="shared" si="17"/>
        <v>41609</v>
      </c>
      <c r="I350">
        <v>1</v>
      </c>
      <c r="J350">
        <v>12</v>
      </c>
      <c r="K350">
        <v>2013</v>
      </c>
      <c r="L350" s="23">
        <f>VLOOKUP(E350,Product!$A$1:$C$7,3,0)*'Order Raw'!F350</f>
        <v>105840</v>
      </c>
      <c r="M350" s="23">
        <f t="shared" si="15"/>
        <v>105839.93</v>
      </c>
      <c r="N350" s="24">
        <f>M350-(VLOOKUP(E350,Product!$A$1:$C$7,2,0)*F350)</f>
        <v>35279.929999999993</v>
      </c>
      <c r="O350" s="24"/>
    </row>
    <row r="351" spans="1:15" x14ac:dyDescent="0.25">
      <c r="A351" s="1" t="s">
        <v>286</v>
      </c>
      <c r="B351" s="1" t="str">
        <f t="shared" si="16"/>
        <v>CND-CPR-20140101</v>
      </c>
      <c r="C351" t="s">
        <v>614</v>
      </c>
      <c r="D351" t="s">
        <v>632</v>
      </c>
      <c r="E351" s="1" t="s">
        <v>44</v>
      </c>
      <c r="F351">
        <v>3244</v>
      </c>
      <c r="G351" s="22">
        <v>7.0010789149198518E-2</v>
      </c>
      <c r="H351" s="2">
        <f t="shared" si="17"/>
        <v>41640</v>
      </c>
      <c r="I351">
        <v>1</v>
      </c>
      <c r="J351">
        <v>1</v>
      </c>
      <c r="K351">
        <v>2014</v>
      </c>
      <c r="L351" s="23">
        <f>VLOOKUP(E351,Product!$A$1:$C$7,3,0)*'Order Raw'!F351</f>
        <v>973200</v>
      </c>
      <c r="M351" s="23">
        <f t="shared" si="15"/>
        <v>973199.9299892108</v>
      </c>
      <c r="N351" s="24">
        <f>M351-(VLOOKUP(E351,Product!$A$1:$C$7,2,0)*F351)</f>
        <v>162199.9299892108</v>
      </c>
      <c r="O351" s="24"/>
    </row>
    <row r="352" spans="1:15" x14ac:dyDescent="0.25">
      <c r="A352" s="1" t="s">
        <v>287</v>
      </c>
      <c r="B352" s="1" t="str">
        <f t="shared" si="16"/>
        <v>FRA-SMB-20140201</v>
      </c>
      <c r="C352" t="s">
        <v>618</v>
      </c>
      <c r="D352" t="s">
        <v>636</v>
      </c>
      <c r="E352" s="1" t="s">
        <v>44</v>
      </c>
      <c r="F352">
        <v>959</v>
      </c>
      <c r="G352" s="22">
        <v>7.0000000000000007E-2</v>
      </c>
      <c r="H352" s="2">
        <f t="shared" si="17"/>
        <v>41671</v>
      </c>
      <c r="I352">
        <v>1</v>
      </c>
      <c r="J352">
        <v>2</v>
      </c>
      <c r="K352">
        <v>2014</v>
      </c>
      <c r="L352" s="23">
        <f>VLOOKUP(E352,Product!$A$1:$C$7,3,0)*'Order Raw'!F352</f>
        <v>287700</v>
      </c>
      <c r="M352" s="23">
        <f t="shared" si="15"/>
        <v>287699.93</v>
      </c>
      <c r="N352" s="24">
        <f>M352-(VLOOKUP(E352,Product!$A$1:$C$7,2,0)*F352)</f>
        <v>47949.929999999993</v>
      </c>
      <c r="O352" s="24"/>
    </row>
    <row r="353" spans="1:15" x14ac:dyDescent="0.25">
      <c r="A353" s="1" t="s">
        <v>288</v>
      </c>
      <c r="B353" s="1" t="str">
        <f t="shared" si="16"/>
        <v>MXC-SMB-20140201</v>
      </c>
      <c r="C353" t="s">
        <v>620</v>
      </c>
      <c r="D353" t="s">
        <v>636</v>
      </c>
      <c r="E353" s="1" t="s">
        <v>44</v>
      </c>
      <c r="F353">
        <v>2747</v>
      </c>
      <c r="G353" s="22">
        <v>7.0000000000000007E-2</v>
      </c>
      <c r="H353" s="2">
        <f t="shared" si="17"/>
        <v>41671</v>
      </c>
      <c r="I353">
        <v>1</v>
      </c>
      <c r="J353">
        <v>2</v>
      </c>
      <c r="K353">
        <v>2014</v>
      </c>
      <c r="L353" s="23">
        <f>VLOOKUP(E353,Product!$A$1:$C$7,3,0)*'Order Raw'!F353</f>
        <v>824100</v>
      </c>
      <c r="M353" s="23">
        <f t="shared" si="15"/>
        <v>824099.93</v>
      </c>
      <c r="N353" s="24">
        <f>M353-(VLOOKUP(E353,Product!$A$1:$C$7,2,0)*F353)</f>
        <v>137349.93000000005</v>
      </c>
      <c r="O353" s="24"/>
    </row>
    <row r="354" spans="1:15" x14ac:dyDescent="0.25">
      <c r="A354" s="1" t="s">
        <v>289</v>
      </c>
      <c r="B354" s="1" t="str">
        <f t="shared" si="16"/>
        <v>CND-ENT-20140501</v>
      </c>
      <c r="C354" t="s">
        <v>614</v>
      </c>
      <c r="D354" t="s">
        <v>634</v>
      </c>
      <c r="E354" s="1" t="s">
        <v>49</v>
      </c>
      <c r="F354">
        <v>1645</v>
      </c>
      <c r="G354" s="22">
        <v>7.0000000000000007E-2</v>
      </c>
      <c r="H354" s="2">
        <f t="shared" si="17"/>
        <v>41760</v>
      </c>
      <c r="I354">
        <v>1</v>
      </c>
      <c r="J354">
        <v>5</v>
      </c>
      <c r="K354">
        <v>2014</v>
      </c>
      <c r="L354" s="23">
        <f>VLOOKUP(E354,Product!$A$1:$C$7,3,0)*'Order Raw'!F354</f>
        <v>575750</v>
      </c>
      <c r="M354" s="23">
        <f t="shared" si="15"/>
        <v>575749.93000000005</v>
      </c>
      <c r="N354" s="24">
        <f>M354-(VLOOKUP(E354,Product!$A$1:$C$7,2,0)*F354)</f>
        <v>246749.93000000005</v>
      </c>
      <c r="O354" s="24"/>
    </row>
    <row r="355" spans="1:15" x14ac:dyDescent="0.25">
      <c r="A355" s="1" t="s">
        <v>290</v>
      </c>
      <c r="B355" s="1" t="str">
        <f t="shared" si="16"/>
        <v>FRA-GOV-20140901</v>
      </c>
      <c r="C355" t="s">
        <v>618</v>
      </c>
      <c r="D355" t="s">
        <v>628</v>
      </c>
      <c r="E355" s="1" t="s">
        <v>49</v>
      </c>
      <c r="F355">
        <v>2876</v>
      </c>
      <c r="G355" s="22">
        <v>7.0000000000000007E-2</v>
      </c>
      <c r="H355" s="2">
        <f t="shared" si="17"/>
        <v>41883</v>
      </c>
      <c r="I355">
        <v>1</v>
      </c>
      <c r="J355">
        <v>9</v>
      </c>
      <c r="K355">
        <v>2014</v>
      </c>
      <c r="L355" s="23">
        <f>VLOOKUP(E355,Product!$A$1:$C$7,3,0)*'Order Raw'!F355</f>
        <v>1006600</v>
      </c>
      <c r="M355" s="23">
        <f t="shared" si="15"/>
        <v>1006599.93</v>
      </c>
      <c r="N355" s="24">
        <f>M355-(VLOOKUP(E355,Product!$A$1:$C$7,2,0)*F355)</f>
        <v>431399.93000000005</v>
      </c>
      <c r="O355" s="24"/>
    </row>
    <row r="356" spans="1:15" x14ac:dyDescent="0.25">
      <c r="A356" s="1" t="s">
        <v>291</v>
      </c>
      <c r="B356" s="1" t="str">
        <f t="shared" si="16"/>
        <v>GER-ENT-20130901</v>
      </c>
      <c r="C356" t="s">
        <v>616</v>
      </c>
      <c r="D356" t="s">
        <v>634</v>
      </c>
      <c r="E356" s="1" t="s">
        <v>49</v>
      </c>
      <c r="F356">
        <v>994</v>
      </c>
      <c r="G356" s="22">
        <v>7.0000000000000007E-2</v>
      </c>
      <c r="H356" s="2">
        <f t="shared" si="17"/>
        <v>41518</v>
      </c>
      <c r="I356">
        <v>1</v>
      </c>
      <c r="J356">
        <v>9</v>
      </c>
      <c r="K356">
        <v>2013</v>
      </c>
      <c r="L356" s="23">
        <f>VLOOKUP(E356,Product!$A$1:$C$7,3,0)*'Order Raw'!F356</f>
        <v>347900</v>
      </c>
      <c r="M356" s="23">
        <f t="shared" si="15"/>
        <v>347899.93</v>
      </c>
      <c r="N356" s="24">
        <f>M356-(VLOOKUP(E356,Product!$A$1:$C$7,2,0)*F356)</f>
        <v>149099.93</v>
      </c>
      <c r="O356" s="24"/>
    </row>
    <row r="357" spans="1:15" x14ac:dyDescent="0.25">
      <c r="A357" s="1" t="s">
        <v>292</v>
      </c>
      <c r="B357" s="1" t="str">
        <f t="shared" si="16"/>
        <v>CND-GOV-20141101</v>
      </c>
      <c r="C357" t="s">
        <v>614</v>
      </c>
      <c r="D357" t="s">
        <v>628</v>
      </c>
      <c r="E357" s="1" t="s">
        <v>49</v>
      </c>
      <c r="F357">
        <v>1118</v>
      </c>
      <c r="G357" s="22">
        <v>7.0000000000000007E-2</v>
      </c>
      <c r="H357" s="2">
        <f t="shared" si="17"/>
        <v>41944</v>
      </c>
      <c r="I357">
        <v>1</v>
      </c>
      <c r="J357">
        <v>11</v>
      </c>
      <c r="K357">
        <v>2014</v>
      </c>
      <c r="L357" s="23">
        <f>VLOOKUP(E357,Product!$A$1:$C$7,3,0)*'Order Raw'!F357</f>
        <v>391300</v>
      </c>
      <c r="M357" s="23">
        <f t="shared" si="15"/>
        <v>391299.93</v>
      </c>
      <c r="N357" s="24">
        <f>M357-(VLOOKUP(E357,Product!$A$1:$C$7,2,0)*F357)</f>
        <v>167699.93</v>
      </c>
      <c r="O357" s="24"/>
    </row>
    <row r="358" spans="1:15" x14ac:dyDescent="0.25">
      <c r="A358" s="1" t="s">
        <v>284</v>
      </c>
      <c r="B358" s="1" t="str">
        <f t="shared" si="16"/>
        <v>USA-SMB-20141201</v>
      </c>
      <c r="C358" t="s">
        <v>622</v>
      </c>
      <c r="D358" t="s">
        <v>636</v>
      </c>
      <c r="E358" s="1" t="s">
        <v>49</v>
      </c>
      <c r="F358">
        <v>1372</v>
      </c>
      <c r="G358" s="22">
        <v>7.0000000000000007E-2</v>
      </c>
      <c r="H358" s="2">
        <f t="shared" si="17"/>
        <v>41974</v>
      </c>
      <c r="I358">
        <v>1</v>
      </c>
      <c r="J358">
        <v>12</v>
      </c>
      <c r="K358">
        <v>2014</v>
      </c>
      <c r="L358" s="23">
        <f>VLOOKUP(E358,Product!$A$1:$C$7,3,0)*'Order Raw'!F358</f>
        <v>480200</v>
      </c>
      <c r="M358" s="23">
        <f t="shared" si="15"/>
        <v>480199.93</v>
      </c>
      <c r="N358" s="24">
        <f>M358-(VLOOKUP(E358,Product!$A$1:$C$7,2,0)*F358)</f>
        <v>205799.93</v>
      </c>
      <c r="O358" s="24"/>
    </row>
    <row r="359" spans="1:15" x14ac:dyDescent="0.25">
      <c r="A359" s="1" t="s">
        <v>293</v>
      </c>
      <c r="B359" s="1" t="str">
        <f t="shared" si="16"/>
        <v>CND-GOV-20140201</v>
      </c>
      <c r="C359" t="s">
        <v>614</v>
      </c>
      <c r="D359" t="s">
        <v>628</v>
      </c>
      <c r="E359" s="1" t="s">
        <v>15</v>
      </c>
      <c r="F359">
        <v>488</v>
      </c>
      <c r="G359" s="22">
        <v>7.9999999999999988E-2</v>
      </c>
      <c r="H359" s="2">
        <f t="shared" si="17"/>
        <v>41671</v>
      </c>
      <c r="I359">
        <v>1</v>
      </c>
      <c r="J359">
        <v>2</v>
      </c>
      <c r="K359">
        <v>2014</v>
      </c>
      <c r="L359" s="23">
        <f>VLOOKUP(E359,Product!$A$1:$C$7,3,0)*'Order Raw'!F359</f>
        <v>7320</v>
      </c>
      <c r="M359" s="23">
        <f t="shared" si="15"/>
        <v>7319.92</v>
      </c>
      <c r="N359" s="24">
        <f>M359-(VLOOKUP(E359,Product!$A$1:$C$7,2,0)*F359)</f>
        <v>4879.92</v>
      </c>
      <c r="O359" s="24"/>
    </row>
    <row r="360" spans="1:15" x14ac:dyDescent="0.25">
      <c r="A360" s="1" t="s">
        <v>294</v>
      </c>
      <c r="B360" s="1" t="str">
        <f t="shared" si="16"/>
        <v>USA-GOV-20140601</v>
      </c>
      <c r="C360" t="s">
        <v>622</v>
      </c>
      <c r="D360" t="s">
        <v>628</v>
      </c>
      <c r="E360" s="1" t="s">
        <v>15</v>
      </c>
      <c r="F360">
        <v>1282</v>
      </c>
      <c r="G360" s="22">
        <v>7.9999999999999988E-2</v>
      </c>
      <c r="H360" s="2">
        <f t="shared" si="17"/>
        <v>41791</v>
      </c>
      <c r="I360">
        <v>1</v>
      </c>
      <c r="J360">
        <v>6</v>
      </c>
      <c r="K360">
        <v>2014</v>
      </c>
      <c r="L360" s="23">
        <f>VLOOKUP(E360,Product!$A$1:$C$7,3,0)*'Order Raw'!F360</f>
        <v>19230</v>
      </c>
      <c r="M360" s="23">
        <f t="shared" si="15"/>
        <v>19229.919999999998</v>
      </c>
      <c r="N360" s="24">
        <f>M360-(VLOOKUP(E360,Product!$A$1:$C$7,2,0)*F360)</f>
        <v>12819.919999999998</v>
      </c>
      <c r="O360" s="24"/>
    </row>
    <row r="361" spans="1:15" x14ac:dyDescent="0.25">
      <c r="A361" s="1" t="s">
        <v>295</v>
      </c>
      <c r="B361" s="1" t="str">
        <f t="shared" si="16"/>
        <v>CND-GOV-20140501</v>
      </c>
      <c r="C361" t="s">
        <v>614</v>
      </c>
      <c r="D361" t="s">
        <v>628</v>
      </c>
      <c r="E361" s="1" t="s">
        <v>25</v>
      </c>
      <c r="F361">
        <v>257</v>
      </c>
      <c r="G361" s="22">
        <v>7.9999999999999988E-2</v>
      </c>
      <c r="H361" s="2">
        <f t="shared" si="17"/>
        <v>41760</v>
      </c>
      <c r="I361">
        <v>1</v>
      </c>
      <c r="J361">
        <v>5</v>
      </c>
      <c r="K361">
        <v>2014</v>
      </c>
      <c r="L361" s="23">
        <f>VLOOKUP(E361,Product!$A$1:$C$7,3,0)*'Order Raw'!F361</f>
        <v>5140</v>
      </c>
      <c r="M361" s="23">
        <f t="shared" si="15"/>
        <v>5139.92</v>
      </c>
      <c r="N361" s="24">
        <f>M361-(VLOOKUP(E361,Product!$A$1:$C$7,2,0)*F361)</f>
        <v>2569.92</v>
      </c>
      <c r="O361" s="24"/>
    </row>
    <row r="362" spans="1:15" x14ac:dyDescent="0.25">
      <c r="A362" s="1" t="s">
        <v>294</v>
      </c>
      <c r="B362" s="1" t="str">
        <f t="shared" si="16"/>
        <v>USA-GOV-20140601</v>
      </c>
      <c r="C362" t="s">
        <v>622</v>
      </c>
      <c r="D362" t="s">
        <v>628</v>
      </c>
      <c r="E362" s="1" t="s">
        <v>49</v>
      </c>
      <c r="F362">
        <v>1282</v>
      </c>
      <c r="G362" s="22">
        <v>7.9999999999999988E-2</v>
      </c>
      <c r="H362" s="2">
        <f t="shared" si="17"/>
        <v>41791</v>
      </c>
      <c r="I362">
        <v>1</v>
      </c>
      <c r="J362">
        <v>6</v>
      </c>
      <c r="K362">
        <v>2014</v>
      </c>
      <c r="L362" s="23">
        <f>VLOOKUP(E362,Product!$A$1:$C$7,3,0)*'Order Raw'!F362</f>
        <v>448700</v>
      </c>
      <c r="M362" s="23">
        <f t="shared" si="15"/>
        <v>448699.92</v>
      </c>
      <c r="N362" s="24">
        <f>M362-(VLOOKUP(E362,Product!$A$1:$C$7,2,0)*F362)</f>
        <v>192299.91999999998</v>
      </c>
      <c r="O362" s="24"/>
    </row>
    <row r="363" spans="1:15" x14ac:dyDescent="0.25">
      <c r="A363" s="1" t="s">
        <v>296</v>
      </c>
      <c r="B363" s="1" t="str">
        <f t="shared" si="16"/>
        <v>MXC-ENT-20140801</v>
      </c>
      <c r="C363" t="s">
        <v>620</v>
      </c>
      <c r="D363" t="s">
        <v>634</v>
      </c>
      <c r="E363" s="1" t="s">
        <v>8</v>
      </c>
      <c r="F363">
        <v>1540</v>
      </c>
      <c r="G363" s="22">
        <v>0.08</v>
      </c>
      <c r="H363" s="2">
        <f t="shared" si="17"/>
        <v>41852</v>
      </c>
      <c r="I363">
        <v>1</v>
      </c>
      <c r="J363">
        <v>8</v>
      </c>
      <c r="K363">
        <v>2014</v>
      </c>
      <c r="L363" s="23">
        <f>VLOOKUP(E363,Product!$A$1:$C$7,3,0)*'Order Raw'!F363</f>
        <v>30800</v>
      </c>
      <c r="M363" s="23">
        <f t="shared" si="15"/>
        <v>30799.919999999998</v>
      </c>
      <c r="N363" s="24">
        <f>M363-(VLOOKUP(E363,Product!$A$1:$C$7,2,0)*F363)</f>
        <v>26179.919999999998</v>
      </c>
      <c r="O363" s="24"/>
    </row>
    <row r="364" spans="1:15" x14ac:dyDescent="0.25">
      <c r="A364" s="1" t="s">
        <v>297</v>
      </c>
      <c r="B364" s="1" t="str">
        <f t="shared" si="16"/>
        <v>FRA-MDM-20141101</v>
      </c>
      <c r="C364" t="s">
        <v>618</v>
      </c>
      <c r="D364" t="s">
        <v>630</v>
      </c>
      <c r="E364" s="1" t="s">
        <v>8</v>
      </c>
      <c r="F364">
        <v>490</v>
      </c>
      <c r="G364" s="22">
        <v>0.08</v>
      </c>
      <c r="H364" s="2">
        <f t="shared" si="17"/>
        <v>41944</v>
      </c>
      <c r="I364">
        <v>1</v>
      </c>
      <c r="J364">
        <v>11</v>
      </c>
      <c r="K364">
        <v>2014</v>
      </c>
      <c r="L364" s="23">
        <f>VLOOKUP(E364,Product!$A$1:$C$7,3,0)*'Order Raw'!F364</f>
        <v>9800</v>
      </c>
      <c r="M364" s="23">
        <f t="shared" si="15"/>
        <v>9799.92</v>
      </c>
      <c r="N364" s="24">
        <f>M364-(VLOOKUP(E364,Product!$A$1:$C$7,2,0)*F364)</f>
        <v>8329.92</v>
      </c>
      <c r="O364" s="24"/>
    </row>
    <row r="365" spans="1:15" x14ac:dyDescent="0.25">
      <c r="A365" s="1" t="s">
        <v>298</v>
      </c>
      <c r="B365" s="1" t="str">
        <f t="shared" si="16"/>
        <v>MXC-GOV-20141201</v>
      </c>
      <c r="C365" t="s">
        <v>620</v>
      </c>
      <c r="D365" t="s">
        <v>628</v>
      </c>
      <c r="E365" s="1" t="s">
        <v>8</v>
      </c>
      <c r="F365">
        <v>1362</v>
      </c>
      <c r="G365" s="22">
        <v>0.08</v>
      </c>
      <c r="H365" s="2">
        <f t="shared" si="17"/>
        <v>41974</v>
      </c>
      <c r="I365">
        <v>1</v>
      </c>
      <c r="J365">
        <v>12</v>
      </c>
      <c r="K365">
        <v>2014</v>
      </c>
      <c r="L365" s="23">
        <f>VLOOKUP(E365,Product!$A$1:$C$7,3,0)*'Order Raw'!F365</f>
        <v>27240</v>
      </c>
      <c r="M365" s="23">
        <f t="shared" si="15"/>
        <v>27239.919999999998</v>
      </c>
      <c r="N365" s="24">
        <f>M365-(VLOOKUP(E365,Product!$A$1:$C$7,2,0)*F365)</f>
        <v>23153.919999999998</v>
      </c>
      <c r="O365" s="24"/>
    </row>
    <row r="366" spans="1:15" x14ac:dyDescent="0.25">
      <c r="A366" s="1" t="s">
        <v>299</v>
      </c>
      <c r="B366" s="1" t="str">
        <f t="shared" si="16"/>
        <v>FRA-MDM-20140301</v>
      </c>
      <c r="C366" t="s">
        <v>618</v>
      </c>
      <c r="D366" t="s">
        <v>630</v>
      </c>
      <c r="E366" s="1" t="s">
        <v>15</v>
      </c>
      <c r="F366">
        <v>2501</v>
      </c>
      <c r="G366" s="22">
        <v>0.08</v>
      </c>
      <c r="H366" s="2">
        <f t="shared" si="17"/>
        <v>41699</v>
      </c>
      <c r="I366">
        <v>1</v>
      </c>
      <c r="J366">
        <v>3</v>
      </c>
      <c r="K366">
        <v>2014</v>
      </c>
      <c r="L366" s="23">
        <f>VLOOKUP(E366,Product!$A$1:$C$7,3,0)*'Order Raw'!F366</f>
        <v>37515</v>
      </c>
      <c r="M366" s="23">
        <f t="shared" si="15"/>
        <v>37514.92</v>
      </c>
      <c r="N366" s="24">
        <f>M366-(VLOOKUP(E366,Product!$A$1:$C$7,2,0)*F366)</f>
        <v>25009.919999999998</v>
      </c>
      <c r="O366" s="24"/>
    </row>
    <row r="367" spans="1:15" x14ac:dyDescent="0.25">
      <c r="A367" s="1" t="s">
        <v>300</v>
      </c>
      <c r="B367" s="1" t="str">
        <f t="shared" si="16"/>
        <v>CND-GOV-20140601</v>
      </c>
      <c r="C367" t="s">
        <v>614</v>
      </c>
      <c r="D367" t="s">
        <v>628</v>
      </c>
      <c r="E367" s="1" t="s">
        <v>15</v>
      </c>
      <c r="F367">
        <v>708</v>
      </c>
      <c r="G367" s="22">
        <v>0.08</v>
      </c>
      <c r="H367" s="2">
        <f t="shared" si="17"/>
        <v>41791</v>
      </c>
      <c r="I367">
        <v>1</v>
      </c>
      <c r="J367">
        <v>6</v>
      </c>
      <c r="K367">
        <v>2014</v>
      </c>
      <c r="L367" s="23">
        <f>VLOOKUP(E367,Product!$A$1:$C$7,3,0)*'Order Raw'!F367</f>
        <v>10620</v>
      </c>
      <c r="M367" s="23">
        <f t="shared" si="15"/>
        <v>10619.92</v>
      </c>
      <c r="N367" s="24">
        <f>M367-(VLOOKUP(E367,Product!$A$1:$C$7,2,0)*F367)</f>
        <v>7079.92</v>
      </c>
      <c r="O367" s="24"/>
    </row>
    <row r="368" spans="1:15" x14ac:dyDescent="0.25">
      <c r="A368" s="1" t="s">
        <v>301</v>
      </c>
      <c r="B368" s="1" t="str">
        <f t="shared" si="16"/>
        <v>GER-GOV-20140701</v>
      </c>
      <c r="C368" t="s">
        <v>616</v>
      </c>
      <c r="D368" t="s">
        <v>628</v>
      </c>
      <c r="E368" s="1" t="s">
        <v>15</v>
      </c>
      <c r="F368">
        <v>645</v>
      </c>
      <c r="G368" s="22">
        <v>0.08</v>
      </c>
      <c r="H368" s="2">
        <f t="shared" si="17"/>
        <v>41821</v>
      </c>
      <c r="I368">
        <v>1</v>
      </c>
      <c r="J368">
        <v>7</v>
      </c>
      <c r="K368">
        <v>2014</v>
      </c>
      <c r="L368" s="23">
        <f>VLOOKUP(E368,Product!$A$1:$C$7,3,0)*'Order Raw'!F368</f>
        <v>9675</v>
      </c>
      <c r="M368" s="23">
        <f t="shared" si="15"/>
        <v>9674.92</v>
      </c>
      <c r="N368" s="24">
        <f>M368-(VLOOKUP(E368,Product!$A$1:$C$7,2,0)*F368)</f>
        <v>6449.92</v>
      </c>
      <c r="O368" s="24"/>
    </row>
    <row r="369" spans="1:15" x14ac:dyDescent="0.25">
      <c r="A369" s="1" t="s">
        <v>302</v>
      </c>
      <c r="B369" s="1" t="str">
        <f t="shared" si="16"/>
        <v>FRA-SMB-20140801</v>
      </c>
      <c r="C369" t="s">
        <v>618</v>
      </c>
      <c r="D369" t="s">
        <v>636</v>
      </c>
      <c r="E369" s="1" t="s">
        <v>15</v>
      </c>
      <c r="F369">
        <v>1562</v>
      </c>
      <c r="G369" s="22">
        <v>0.08</v>
      </c>
      <c r="H369" s="2">
        <f t="shared" si="17"/>
        <v>41852</v>
      </c>
      <c r="I369">
        <v>1</v>
      </c>
      <c r="J369">
        <v>8</v>
      </c>
      <c r="K369">
        <v>2014</v>
      </c>
      <c r="L369" s="23">
        <f>VLOOKUP(E369,Product!$A$1:$C$7,3,0)*'Order Raw'!F369</f>
        <v>23430</v>
      </c>
      <c r="M369" s="23">
        <f t="shared" si="15"/>
        <v>23429.919999999998</v>
      </c>
      <c r="N369" s="24">
        <f>M369-(VLOOKUP(E369,Product!$A$1:$C$7,2,0)*F369)</f>
        <v>15619.919999999998</v>
      </c>
      <c r="O369" s="24"/>
    </row>
    <row r="370" spans="1:15" x14ac:dyDescent="0.25">
      <c r="A370" s="1" t="s">
        <v>303</v>
      </c>
      <c r="B370" s="1" t="str">
        <f t="shared" si="16"/>
        <v>CND-SMB-20130901</v>
      </c>
      <c r="C370" t="s">
        <v>614</v>
      </c>
      <c r="D370" t="s">
        <v>636</v>
      </c>
      <c r="E370" s="1" t="s">
        <v>15</v>
      </c>
      <c r="F370">
        <v>1283</v>
      </c>
      <c r="G370" s="22">
        <v>0.08</v>
      </c>
      <c r="H370" s="2">
        <f t="shared" si="17"/>
        <v>41518</v>
      </c>
      <c r="I370">
        <v>1</v>
      </c>
      <c r="J370">
        <v>9</v>
      </c>
      <c r="K370">
        <v>2013</v>
      </c>
      <c r="L370" s="23">
        <f>VLOOKUP(E370,Product!$A$1:$C$7,3,0)*'Order Raw'!F370</f>
        <v>19245</v>
      </c>
      <c r="M370" s="23">
        <f t="shared" si="15"/>
        <v>19244.919999999998</v>
      </c>
      <c r="N370" s="24">
        <f>M370-(VLOOKUP(E370,Product!$A$1:$C$7,2,0)*F370)</f>
        <v>12829.919999999998</v>
      </c>
      <c r="O370" s="24"/>
    </row>
    <row r="371" spans="1:15" x14ac:dyDescent="0.25">
      <c r="A371" s="1" t="s">
        <v>304</v>
      </c>
      <c r="B371" s="1" t="str">
        <f t="shared" si="16"/>
        <v>GER-MDM-20141201</v>
      </c>
      <c r="C371" t="s">
        <v>616</v>
      </c>
      <c r="D371" t="s">
        <v>630</v>
      </c>
      <c r="E371" s="1" t="s">
        <v>15</v>
      </c>
      <c r="F371">
        <v>711</v>
      </c>
      <c r="G371" s="22">
        <v>0.08</v>
      </c>
      <c r="H371" s="2">
        <f t="shared" si="17"/>
        <v>41974</v>
      </c>
      <c r="I371">
        <v>1</v>
      </c>
      <c r="J371">
        <v>12</v>
      </c>
      <c r="K371">
        <v>2014</v>
      </c>
      <c r="L371" s="23">
        <f>VLOOKUP(E371,Product!$A$1:$C$7,3,0)*'Order Raw'!F371</f>
        <v>10665</v>
      </c>
      <c r="M371" s="23">
        <f t="shared" si="15"/>
        <v>10664.92</v>
      </c>
      <c r="N371" s="24">
        <f>M371-(VLOOKUP(E371,Product!$A$1:$C$7,2,0)*F371)</f>
        <v>7109.92</v>
      </c>
      <c r="O371" s="24"/>
    </row>
    <row r="372" spans="1:15" x14ac:dyDescent="0.25">
      <c r="A372" s="1" t="s">
        <v>305</v>
      </c>
      <c r="B372" s="1" t="str">
        <f t="shared" si="16"/>
        <v>MXC-ENT-20140301</v>
      </c>
      <c r="C372" t="s">
        <v>620</v>
      </c>
      <c r="D372" t="s">
        <v>634</v>
      </c>
      <c r="E372" s="1" t="s">
        <v>25</v>
      </c>
      <c r="F372">
        <v>1114</v>
      </c>
      <c r="G372" s="22">
        <v>0.08</v>
      </c>
      <c r="H372" s="2">
        <f t="shared" si="17"/>
        <v>41699</v>
      </c>
      <c r="I372">
        <v>1</v>
      </c>
      <c r="J372">
        <v>3</v>
      </c>
      <c r="K372">
        <v>2014</v>
      </c>
      <c r="L372" s="23">
        <f>VLOOKUP(E372,Product!$A$1:$C$7,3,0)*'Order Raw'!F372</f>
        <v>22280</v>
      </c>
      <c r="M372" s="23">
        <f t="shared" si="15"/>
        <v>22279.919999999998</v>
      </c>
      <c r="N372" s="24">
        <f>M372-(VLOOKUP(E372,Product!$A$1:$C$7,2,0)*F372)</f>
        <v>11139.919999999998</v>
      </c>
      <c r="O372" s="24"/>
    </row>
    <row r="373" spans="1:15" x14ac:dyDescent="0.25">
      <c r="A373" s="1" t="s">
        <v>306</v>
      </c>
      <c r="B373" s="1" t="str">
        <f t="shared" si="16"/>
        <v>GER-GOV-20140401</v>
      </c>
      <c r="C373" t="s">
        <v>616</v>
      </c>
      <c r="D373" t="s">
        <v>628</v>
      </c>
      <c r="E373" s="1" t="s">
        <v>25</v>
      </c>
      <c r="F373">
        <v>1259</v>
      </c>
      <c r="G373" s="22">
        <v>0.08</v>
      </c>
      <c r="H373" s="2">
        <f t="shared" si="17"/>
        <v>41730</v>
      </c>
      <c r="I373">
        <v>1</v>
      </c>
      <c r="J373">
        <v>4</v>
      </c>
      <c r="K373">
        <v>2014</v>
      </c>
      <c r="L373" s="23">
        <f>VLOOKUP(E373,Product!$A$1:$C$7,3,0)*'Order Raw'!F373</f>
        <v>25180</v>
      </c>
      <c r="M373" s="23">
        <f t="shared" si="15"/>
        <v>25179.919999999998</v>
      </c>
      <c r="N373" s="24">
        <f>M373-(VLOOKUP(E373,Product!$A$1:$C$7,2,0)*F373)</f>
        <v>12589.919999999998</v>
      </c>
      <c r="O373" s="24"/>
    </row>
    <row r="374" spans="1:15" x14ac:dyDescent="0.25">
      <c r="A374" s="1" t="s">
        <v>307</v>
      </c>
      <c r="B374" s="1" t="str">
        <f t="shared" si="16"/>
        <v>GER-GOV-20140501</v>
      </c>
      <c r="C374" t="s">
        <v>616</v>
      </c>
      <c r="D374" t="s">
        <v>628</v>
      </c>
      <c r="E374" s="1" t="s">
        <v>25</v>
      </c>
      <c r="F374">
        <v>1095</v>
      </c>
      <c r="G374" s="22">
        <v>0.08</v>
      </c>
      <c r="H374" s="2">
        <f t="shared" si="17"/>
        <v>41760</v>
      </c>
      <c r="I374">
        <v>1</v>
      </c>
      <c r="J374">
        <v>5</v>
      </c>
      <c r="K374">
        <v>2014</v>
      </c>
      <c r="L374" s="23">
        <f>VLOOKUP(E374,Product!$A$1:$C$7,3,0)*'Order Raw'!F374</f>
        <v>21900</v>
      </c>
      <c r="M374" s="23">
        <f t="shared" si="15"/>
        <v>21899.919999999998</v>
      </c>
      <c r="N374" s="24">
        <f>M374-(VLOOKUP(E374,Product!$A$1:$C$7,2,0)*F374)</f>
        <v>10949.919999999998</v>
      </c>
      <c r="O374" s="24"/>
    </row>
    <row r="375" spans="1:15" x14ac:dyDescent="0.25">
      <c r="A375" s="1" t="s">
        <v>308</v>
      </c>
      <c r="B375" s="1" t="str">
        <f t="shared" si="16"/>
        <v>GER-GOV-20140601</v>
      </c>
      <c r="C375" t="s">
        <v>616</v>
      </c>
      <c r="D375" t="s">
        <v>628</v>
      </c>
      <c r="E375" s="1" t="s">
        <v>25</v>
      </c>
      <c r="F375">
        <v>1366</v>
      </c>
      <c r="G375" s="22">
        <v>0.08</v>
      </c>
      <c r="H375" s="2">
        <f t="shared" si="17"/>
        <v>41791</v>
      </c>
      <c r="I375">
        <v>1</v>
      </c>
      <c r="J375">
        <v>6</v>
      </c>
      <c r="K375">
        <v>2014</v>
      </c>
      <c r="L375" s="23">
        <f>VLOOKUP(E375,Product!$A$1:$C$7,3,0)*'Order Raw'!F375</f>
        <v>27320</v>
      </c>
      <c r="M375" s="23">
        <f t="shared" si="15"/>
        <v>27319.919999999998</v>
      </c>
      <c r="N375" s="24">
        <f>M375-(VLOOKUP(E375,Product!$A$1:$C$7,2,0)*F375)</f>
        <v>13659.919999999998</v>
      </c>
      <c r="O375" s="24"/>
    </row>
    <row r="376" spans="1:15" x14ac:dyDescent="0.25">
      <c r="A376" s="1" t="s">
        <v>309</v>
      </c>
      <c r="B376" s="1" t="str">
        <f t="shared" si="16"/>
        <v>MXC-SMB-20140601</v>
      </c>
      <c r="C376" t="s">
        <v>620</v>
      </c>
      <c r="D376" t="s">
        <v>636</v>
      </c>
      <c r="E376" s="1" t="s">
        <v>25</v>
      </c>
      <c r="F376">
        <v>2460</v>
      </c>
      <c r="G376" s="22">
        <v>0.08</v>
      </c>
      <c r="H376" s="2">
        <f t="shared" si="17"/>
        <v>41791</v>
      </c>
      <c r="I376">
        <v>1</v>
      </c>
      <c r="J376">
        <v>6</v>
      </c>
      <c r="K376">
        <v>2014</v>
      </c>
      <c r="L376" s="23">
        <f>VLOOKUP(E376,Product!$A$1:$C$7,3,0)*'Order Raw'!F376</f>
        <v>49200</v>
      </c>
      <c r="M376" s="23">
        <f t="shared" si="15"/>
        <v>49199.92</v>
      </c>
      <c r="N376" s="24">
        <f>M376-(VLOOKUP(E376,Product!$A$1:$C$7,2,0)*F376)</f>
        <v>24599.919999999998</v>
      </c>
      <c r="O376" s="24"/>
    </row>
    <row r="377" spans="1:15" x14ac:dyDescent="0.25">
      <c r="A377" s="1" t="s">
        <v>310</v>
      </c>
      <c r="B377" s="1" t="str">
        <f t="shared" si="16"/>
        <v>USA-GOV-20140801</v>
      </c>
      <c r="C377" t="s">
        <v>622</v>
      </c>
      <c r="D377" t="s">
        <v>628</v>
      </c>
      <c r="E377" s="1" t="s">
        <v>25</v>
      </c>
      <c r="F377">
        <v>678</v>
      </c>
      <c r="G377" s="22">
        <v>0.08</v>
      </c>
      <c r="H377" s="2">
        <f t="shared" si="17"/>
        <v>41852</v>
      </c>
      <c r="I377">
        <v>1</v>
      </c>
      <c r="J377">
        <v>8</v>
      </c>
      <c r="K377">
        <v>2014</v>
      </c>
      <c r="L377" s="23">
        <f>VLOOKUP(E377,Product!$A$1:$C$7,3,0)*'Order Raw'!F377</f>
        <v>13560</v>
      </c>
      <c r="M377" s="23">
        <f t="shared" si="15"/>
        <v>13559.92</v>
      </c>
      <c r="N377" s="24">
        <f>M377-(VLOOKUP(E377,Product!$A$1:$C$7,2,0)*F377)</f>
        <v>6779.92</v>
      </c>
      <c r="O377" s="24"/>
    </row>
    <row r="378" spans="1:15" x14ac:dyDescent="0.25">
      <c r="A378" s="1" t="s">
        <v>311</v>
      </c>
      <c r="B378" s="1" t="str">
        <f t="shared" si="16"/>
        <v>GER-GOV-20140801</v>
      </c>
      <c r="C378" t="s">
        <v>616</v>
      </c>
      <c r="D378" t="s">
        <v>628</v>
      </c>
      <c r="E378" s="1" t="s">
        <v>25</v>
      </c>
      <c r="F378">
        <v>1598</v>
      </c>
      <c r="G378" s="22">
        <v>0.08</v>
      </c>
      <c r="H378" s="2">
        <f t="shared" si="17"/>
        <v>41852</v>
      </c>
      <c r="I378">
        <v>1</v>
      </c>
      <c r="J378">
        <v>8</v>
      </c>
      <c r="K378">
        <v>2014</v>
      </c>
      <c r="L378" s="23">
        <f>VLOOKUP(E378,Product!$A$1:$C$7,3,0)*'Order Raw'!F378</f>
        <v>31960</v>
      </c>
      <c r="M378" s="23">
        <f t="shared" si="15"/>
        <v>31959.919999999998</v>
      </c>
      <c r="N378" s="24">
        <f>M378-(VLOOKUP(E378,Product!$A$1:$C$7,2,0)*F378)</f>
        <v>15979.919999999998</v>
      </c>
      <c r="O378" s="24"/>
    </row>
    <row r="379" spans="1:15" x14ac:dyDescent="0.25">
      <c r="A379" s="1" t="s">
        <v>312</v>
      </c>
      <c r="B379" s="1" t="str">
        <f t="shared" si="16"/>
        <v>GER-GOV-20130901</v>
      </c>
      <c r="C379" t="s">
        <v>616</v>
      </c>
      <c r="D379" t="s">
        <v>628</v>
      </c>
      <c r="E379" s="1" t="s">
        <v>25</v>
      </c>
      <c r="F379">
        <v>2409</v>
      </c>
      <c r="G379" s="22">
        <v>0.08</v>
      </c>
      <c r="H379" s="2">
        <f t="shared" si="17"/>
        <v>41518</v>
      </c>
      <c r="I379">
        <v>1</v>
      </c>
      <c r="J379">
        <v>9</v>
      </c>
      <c r="K379">
        <v>2013</v>
      </c>
      <c r="L379" s="23">
        <f>VLOOKUP(E379,Product!$A$1:$C$7,3,0)*'Order Raw'!F379</f>
        <v>48180</v>
      </c>
      <c r="M379" s="23">
        <f t="shared" si="15"/>
        <v>48179.92</v>
      </c>
      <c r="N379" s="24">
        <f>M379-(VLOOKUP(E379,Product!$A$1:$C$7,2,0)*F379)</f>
        <v>24089.919999999998</v>
      </c>
      <c r="O379" s="24"/>
    </row>
    <row r="380" spans="1:15" x14ac:dyDescent="0.25">
      <c r="A380" s="1" t="s">
        <v>313</v>
      </c>
      <c r="B380" s="1" t="str">
        <f t="shared" si="16"/>
        <v>GER-GOV-20140901</v>
      </c>
      <c r="C380" t="s">
        <v>616</v>
      </c>
      <c r="D380" t="s">
        <v>628</v>
      </c>
      <c r="E380" s="1" t="s">
        <v>25</v>
      </c>
      <c r="F380">
        <v>1934</v>
      </c>
      <c r="G380" s="22">
        <v>0.08</v>
      </c>
      <c r="H380" s="2">
        <f t="shared" si="17"/>
        <v>41883</v>
      </c>
      <c r="I380">
        <v>1</v>
      </c>
      <c r="J380">
        <v>9</v>
      </c>
      <c r="K380">
        <v>2014</v>
      </c>
      <c r="L380" s="23">
        <f>VLOOKUP(E380,Product!$A$1:$C$7,3,0)*'Order Raw'!F380</f>
        <v>38680</v>
      </c>
      <c r="M380" s="23">
        <f t="shared" si="15"/>
        <v>38679.919999999998</v>
      </c>
      <c r="N380" s="24">
        <f>M380-(VLOOKUP(E380,Product!$A$1:$C$7,2,0)*F380)</f>
        <v>19339.919999999998</v>
      </c>
      <c r="O380" s="24"/>
    </row>
    <row r="381" spans="1:15" x14ac:dyDescent="0.25">
      <c r="A381" s="1" t="s">
        <v>314</v>
      </c>
      <c r="B381" s="1" t="str">
        <f t="shared" si="16"/>
        <v>MXC-GOV-20140901</v>
      </c>
      <c r="C381" t="s">
        <v>620</v>
      </c>
      <c r="D381" t="s">
        <v>628</v>
      </c>
      <c r="E381" s="1" t="s">
        <v>25</v>
      </c>
      <c r="F381">
        <v>2993</v>
      </c>
      <c r="G381" s="22">
        <v>0.08</v>
      </c>
      <c r="H381" s="2">
        <f t="shared" si="17"/>
        <v>41883</v>
      </c>
      <c r="I381">
        <v>1</v>
      </c>
      <c r="J381">
        <v>9</v>
      </c>
      <c r="K381">
        <v>2014</v>
      </c>
      <c r="L381" s="23">
        <f>VLOOKUP(E381,Product!$A$1:$C$7,3,0)*'Order Raw'!F381</f>
        <v>59860</v>
      </c>
      <c r="M381" s="23">
        <f t="shared" si="15"/>
        <v>59859.92</v>
      </c>
      <c r="N381" s="24">
        <f>M381-(VLOOKUP(E381,Product!$A$1:$C$7,2,0)*F381)</f>
        <v>29929.919999999998</v>
      </c>
      <c r="O381" s="24"/>
    </row>
    <row r="382" spans="1:15" x14ac:dyDescent="0.25">
      <c r="A382" s="1" t="s">
        <v>315</v>
      </c>
      <c r="B382" s="1" t="str">
        <f t="shared" si="16"/>
        <v>GER-GOV-20131101</v>
      </c>
      <c r="C382" t="s">
        <v>616</v>
      </c>
      <c r="D382" t="s">
        <v>628</v>
      </c>
      <c r="E382" s="1" t="s">
        <v>25</v>
      </c>
      <c r="F382">
        <v>2146</v>
      </c>
      <c r="G382" s="22">
        <v>0.08</v>
      </c>
      <c r="H382" s="2">
        <f t="shared" si="17"/>
        <v>41579</v>
      </c>
      <c r="I382">
        <v>1</v>
      </c>
      <c r="J382">
        <v>11</v>
      </c>
      <c r="K382">
        <v>2013</v>
      </c>
      <c r="L382" s="23">
        <f>VLOOKUP(E382,Product!$A$1:$C$7,3,0)*'Order Raw'!F382</f>
        <v>42920</v>
      </c>
      <c r="M382" s="23">
        <f t="shared" si="15"/>
        <v>42919.92</v>
      </c>
      <c r="N382" s="24">
        <f>M382-(VLOOKUP(E382,Product!$A$1:$C$7,2,0)*F382)</f>
        <v>21459.919999999998</v>
      </c>
      <c r="O382" s="24"/>
    </row>
    <row r="383" spans="1:15" x14ac:dyDescent="0.25">
      <c r="A383" s="1" t="s">
        <v>316</v>
      </c>
      <c r="B383" s="1" t="str">
        <f t="shared" si="16"/>
        <v>MXC-GOV-20131201</v>
      </c>
      <c r="C383" t="s">
        <v>620</v>
      </c>
      <c r="D383" t="s">
        <v>628</v>
      </c>
      <c r="E383" s="1" t="s">
        <v>25</v>
      </c>
      <c r="F383">
        <v>1946</v>
      </c>
      <c r="G383" s="22">
        <v>0.08</v>
      </c>
      <c r="H383" s="2">
        <f t="shared" si="17"/>
        <v>41609</v>
      </c>
      <c r="I383">
        <v>1</v>
      </c>
      <c r="J383">
        <v>12</v>
      </c>
      <c r="K383">
        <v>2013</v>
      </c>
      <c r="L383" s="23">
        <f>VLOOKUP(E383,Product!$A$1:$C$7,3,0)*'Order Raw'!F383</f>
        <v>38920</v>
      </c>
      <c r="M383" s="23">
        <f t="shared" si="15"/>
        <v>38919.919999999998</v>
      </c>
      <c r="N383" s="24">
        <f>M383-(VLOOKUP(E383,Product!$A$1:$C$7,2,0)*F383)</f>
        <v>19459.919999999998</v>
      </c>
      <c r="O383" s="24"/>
    </row>
    <row r="384" spans="1:15" x14ac:dyDescent="0.25">
      <c r="A384" s="1" t="s">
        <v>298</v>
      </c>
      <c r="B384" s="1" t="str">
        <f t="shared" si="16"/>
        <v>MXC-GOV-20141201</v>
      </c>
      <c r="C384" t="s">
        <v>620</v>
      </c>
      <c r="D384" t="s">
        <v>628</v>
      </c>
      <c r="E384" s="1" t="s">
        <v>25</v>
      </c>
      <c r="F384">
        <v>1362</v>
      </c>
      <c r="G384" s="22">
        <v>0.08</v>
      </c>
      <c r="H384" s="2">
        <f t="shared" si="17"/>
        <v>41974</v>
      </c>
      <c r="I384">
        <v>1</v>
      </c>
      <c r="J384">
        <v>12</v>
      </c>
      <c r="K384">
        <v>2014</v>
      </c>
      <c r="L384" s="23">
        <f>VLOOKUP(E384,Product!$A$1:$C$7,3,0)*'Order Raw'!F384</f>
        <v>27240</v>
      </c>
      <c r="M384" s="23">
        <f t="shared" si="15"/>
        <v>27239.919999999998</v>
      </c>
      <c r="N384" s="24">
        <f>M384-(VLOOKUP(E384,Product!$A$1:$C$7,2,0)*F384)</f>
        <v>13619.919999999998</v>
      </c>
      <c r="O384" s="24"/>
    </row>
    <row r="385" spans="1:15" x14ac:dyDescent="0.25">
      <c r="A385" s="1" t="s">
        <v>317</v>
      </c>
      <c r="B385" s="1" t="str">
        <f t="shared" si="16"/>
        <v>CND-CPR-20140301</v>
      </c>
      <c r="C385" t="s">
        <v>614</v>
      </c>
      <c r="D385" t="s">
        <v>632</v>
      </c>
      <c r="E385" s="1" t="s">
        <v>39</v>
      </c>
      <c r="F385">
        <v>598</v>
      </c>
      <c r="G385" s="22">
        <v>0.08</v>
      </c>
      <c r="H385" s="2">
        <f t="shared" si="17"/>
        <v>41699</v>
      </c>
      <c r="I385">
        <v>1</v>
      </c>
      <c r="J385">
        <v>3</v>
      </c>
      <c r="K385">
        <v>2014</v>
      </c>
      <c r="L385" s="23">
        <f>VLOOKUP(E385,Product!$A$1:$C$7,3,0)*'Order Raw'!F385</f>
        <v>107640</v>
      </c>
      <c r="M385" s="23">
        <f t="shared" si="15"/>
        <v>107639.92</v>
      </c>
      <c r="N385" s="24">
        <f>M385-(VLOOKUP(E385,Product!$A$1:$C$7,2,0)*F385)</f>
        <v>35879.919999999998</v>
      </c>
      <c r="O385" s="24"/>
    </row>
    <row r="386" spans="1:15" x14ac:dyDescent="0.25">
      <c r="A386" s="1" t="s">
        <v>318</v>
      </c>
      <c r="B386" s="1" t="str">
        <f t="shared" si="16"/>
        <v>USA-GOV-20140601</v>
      </c>
      <c r="C386" t="s">
        <v>622</v>
      </c>
      <c r="D386" t="s">
        <v>628</v>
      </c>
      <c r="E386" s="1" t="s">
        <v>39</v>
      </c>
      <c r="F386">
        <v>2907</v>
      </c>
      <c r="G386" s="22">
        <v>0.08</v>
      </c>
      <c r="H386" s="2">
        <f t="shared" si="17"/>
        <v>41791</v>
      </c>
      <c r="I386">
        <v>1</v>
      </c>
      <c r="J386">
        <v>6</v>
      </c>
      <c r="K386">
        <v>2014</v>
      </c>
      <c r="L386" s="23">
        <f>VLOOKUP(E386,Product!$A$1:$C$7,3,0)*'Order Raw'!F386</f>
        <v>523260</v>
      </c>
      <c r="M386" s="23">
        <f t="shared" ref="M386:M449" si="18">L386-G386</f>
        <v>523259.92</v>
      </c>
      <c r="N386" s="24">
        <f>M386-(VLOOKUP(E386,Product!$A$1:$C$7,2,0)*F386)</f>
        <v>174419.91999999998</v>
      </c>
      <c r="O386" s="24"/>
    </row>
    <row r="387" spans="1:15" x14ac:dyDescent="0.25">
      <c r="A387" s="1" t="s">
        <v>319</v>
      </c>
      <c r="B387" s="1" t="str">
        <f t="shared" ref="B387:B450" si="19">_xlfn.IFS(C387="Canada","CND",C387="Germany","GER",C387="France","FRA",C387="Mexico","MXC",C387="United States of America","USA")&amp;"-"&amp;_xlfn.IFS(D387="Government","GOV",D387="Midmarket","MDM",D387="Channel Partners","CPR",D387="Enterprise","ENT",D387="Small Business","SMB")&amp;"-"&amp;TEXT(H387,"yyyymmdd")</f>
        <v>GER-GOV-20140601</v>
      </c>
      <c r="C387" t="s">
        <v>616</v>
      </c>
      <c r="D387" t="s">
        <v>628</v>
      </c>
      <c r="E387" s="1" t="s">
        <v>39</v>
      </c>
      <c r="F387">
        <v>2338</v>
      </c>
      <c r="G387" s="22">
        <v>0.08</v>
      </c>
      <c r="H387" s="2">
        <f t="shared" ref="H387:H450" si="20">DATE(K387,J387,I387)</f>
        <v>41791</v>
      </c>
      <c r="I387">
        <v>1</v>
      </c>
      <c r="J387">
        <v>6</v>
      </c>
      <c r="K387">
        <v>2014</v>
      </c>
      <c r="L387" s="23">
        <f>VLOOKUP(E387,Product!$A$1:$C$7,3,0)*'Order Raw'!F387</f>
        <v>420840</v>
      </c>
      <c r="M387" s="23">
        <f t="shared" si="18"/>
        <v>420839.92</v>
      </c>
      <c r="N387" s="24">
        <f>M387-(VLOOKUP(E387,Product!$A$1:$C$7,2,0)*F387)</f>
        <v>140279.91999999998</v>
      </c>
      <c r="O387" s="24"/>
    </row>
    <row r="388" spans="1:15" x14ac:dyDescent="0.25">
      <c r="A388" s="1" t="s">
        <v>320</v>
      </c>
      <c r="B388" s="1" t="str">
        <f t="shared" si="19"/>
        <v>FRA-SMB-20131101</v>
      </c>
      <c r="C388" t="s">
        <v>618</v>
      </c>
      <c r="D388" t="s">
        <v>636</v>
      </c>
      <c r="E388" s="1" t="s">
        <v>39</v>
      </c>
      <c r="F388">
        <v>386</v>
      </c>
      <c r="G388" s="22">
        <v>0.08</v>
      </c>
      <c r="H388" s="2">
        <f t="shared" si="20"/>
        <v>41579</v>
      </c>
      <c r="I388">
        <v>1</v>
      </c>
      <c r="J388">
        <v>11</v>
      </c>
      <c r="K388">
        <v>2013</v>
      </c>
      <c r="L388" s="23">
        <f>VLOOKUP(E388,Product!$A$1:$C$7,3,0)*'Order Raw'!F388</f>
        <v>69480</v>
      </c>
      <c r="M388" s="23">
        <f t="shared" si="18"/>
        <v>69479.92</v>
      </c>
      <c r="N388" s="24">
        <f>M388-(VLOOKUP(E388,Product!$A$1:$C$7,2,0)*F388)</f>
        <v>23159.919999999998</v>
      </c>
      <c r="O388" s="24"/>
    </row>
    <row r="389" spans="1:15" x14ac:dyDescent="0.25">
      <c r="A389" s="1" t="s">
        <v>321</v>
      </c>
      <c r="B389" s="1" t="str">
        <f t="shared" si="19"/>
        <v>MXC-SMB-20141201</v>
      </c>
      <c r="C389" t="s">
        <v>620</v>
      </c>
      <c r="D389" t="s">
        <v>636</v>
      </c>
      <c r="E389" s="1" t="s">
        <v>39</v>
      </c>
      <c r="F389">
        <v>635</v>
      </c>
      <c r="G389" s="22">
        <v>0.08</v>
      </c>
      <c r="H389" s="2">
        <f t="shared" si="20"/>
        <v>41974</v>
      </c>
      <c r="I389">
        <v>1</v>
      </c>
      <c r="J389">
        <v>12</v>
      </c>
      <c r="K389">
        <v>2014</v>
      </c>
      <c r="L389" s="23">
        <f>VLOOKUP(E389,Product!$A$1:$C$7,3,0)*'Order Raw'!F389</f>
        <v>114300</v>
      </c>
      <c r="M389" s="23">
        <f t="shared" si="18"/>
        <v>114299.92</v>
      </c>
      <c r="N389" s="24">
        <f>M389-(VLOOKUP(E389,Product!$A$1:$C$7,2,0)*F389)</f>
        <v>38099.919999999998</v>
      </c>
      <c r="O389" s="24"/>
    </row>
    <row r="390" spans="1:15" x14ac:dyDescent="0.25">
      <c r="A390" s="1" t="s">
        <v>322</v>
      </c>
      <c r="B390" s="1" t="str">
        <f t="shared" si="19"/>
        <v>FRA-GOV-20140401</v>
      </c>
      <c r="C390" t="s">
        <v>618</v>
      </c>
      <c r="D390" t="s">
        <v>628</v>
      </c>
      <c r="E390" s="1" t="s">
        <v>44</v>
      </c>
      <c r="F390">
        <v>574</v>
      </c>
      <c r="G390" s="22">
        <v>8.0069686411149824E-2</v>
      </c>
      <c r="H390" s="2">
        <f t="shared" si="20"/>
        <v>41730</v>
      </c>
      <c r="I390">
        <v>1</v>
      </c>
      <c r="J390">
        <v>4</v>
      </c>
      <c r="K390">
        <v>2014</v>
      </c>
      <c r="L390" s="23">
        <f>VLOOKUP(E390,Product!$A$1:$C$7,3,0)*'Order Raw'!F390</f>
        <v>172200</v>
      </c>
      <c r="M390" s="23">
        <f t="shared" si="18"/>
        <v>172199.9199303136</v>
      </c>
      <c r="N390" s="24">
        <f>M390-(VLOOKUP(E390,Product!$A$1:$C$7,2,0)*F390)</f>
        <v>28699.919930313597</v>
      </c>
      <c r="O390" s="24"/>
    </row>
    <row r="391" spans="1:15" x14ac:dyDescent="0.25">
      <c r="A391" s="1" t="s">
        <v>319</v>
      </c>
      <c r="B391" s="1" t="str">
        <f t="shared" si="19"/>
        <v>GER-GOV-20140601</v>
      </c>
      <c r="C391" t="s">
        <v>616</v>
      </c>
      <c r="D391" t="s">
        <v>628</v>
      </c>
      <c r="E391" s="1" t="s">
        <v>44</v>
      </c>
      <c r="F391">
        <v>2338</v>
      </c>
      <c r="G391" s="22">
        <v>0.08</v>
      </c>
      <c r="H391" s="2">
        <f t="shared" si="20"/>
        <v>41791</v>
      </c>
      <c r="I391">
        <v>1</v>
      </c>
      <c r="J391">
        <v>6</v>
      </c>
      <c r="K391">
        <v>2014</v>
      </c>
      <c r="L391" s="23">
        <f>VLOOKUP(E391,Product!$A$1:$C$7,3,0)*'Order Raw'!F391</f>
        <v>701400</v>
      </c>
      <c r="M391" s="23">
        <f t="shared" si="18"/>
        <v>701399.92</v>
      </c>
      <c r="N391" s="24">
        <f>M391-(VLOOKUP(E391,Product!$A$1:$C$7,2,0)*F391)</f>
        <v>116899.92000000004</v>
      </c>
      <c r="O391" s="24"/>
    </row>
    <row r="392" spans="1:15" x14ac:dyDescent="0.25">
      <c r="A392" s="1" t="s">
        <v>323</v>
      </c>
      <c r="B392" s="1" t="str">
        <f t="shared" si="19"/>
        <v>FRA-GOV-20140801</v>
      </c>
      <c r="C392" t="s">
        <v>618</v>
      </c>
      <c r="D392" t="s">
        <v>628</v>
      </c>
      <c r="E392" s="1" t="s">
        <v>44</v>
      </c>
      <c r="F392">
        <v>381</v>
      </c>
      <c r="G392" s="22">
        <v>0.08</v>
      </c>
      <c r="H392" s="2">
        <f t="shared" si="20"/>
        <v>41852</v>
      </c>
      <c r="I392">
        <v>1</v>
      </c>
      <c r="J392">
        <v>8</v>
      </c>
      <c r="K392">
        <v>2014</v>
      </c>
      <c r="L392" s="23">
        <f>VLOOKUP(E392,Product!$A$1:$C$7,3,0)*'Order Raw'!F392</f>
        <v>114300</v>
      </c>
      <c r="M392" s="23">
        <f t="shared" si="18"/>
        <v>114299.92</v>
      </c>
      <c r="N392" s="24">
        <f>M392-(VLOOKUP(E392,Product!$A$1:$C$7,2,0)*F392)</f>
        <v>19049.919999999998</v>
      </c>
      <c r="O392" s="24"/>
    </row>
    <row r="393" spans="1:15" x14ac:dyDescent="0.25">
      <c r="A393" s="1" t="s">
        <v>324</v>
      </c>
      <c r="B393" s="1" t="str">
        <f t="shared" si="19"/>
        <v>GER-GOV-20140801</v>
      </c>
      <c r="C393" t="s">
        <v>616</v>
      </c>
      <c r="D393" t="s">
        <v>628</v>
      </c>
      <c r="E393" s="1" t="s">
        <v>44</v>
      </c>
      <c r="F393">
        <v>422</v>
      </c>
      <c r="G393" s="22">
        <v>0.08</v>
      </c>
      <c r="H393" s="2">
        <f t="shared" si="20"/>
        <v>41852</v>
      </c>
      <c r="I393">
        <v>1</v>
      </c>
      <c r="J393">
        <v>8</v>
      </c>
      <c r="K393">
        <v>2014</v>
      </c>
      <c r="L393" s="23">
        <f>VLOOKUP(E393,Product!$A$1:$C$7,3,0)*'Order Raw'!F393</f>
        <v>126600</v>
      </c>
      <c r="M393" s="23">
        <f t="shared" si="18"/>
        <v>126599.92</v>
      </c>
      <c r="N393" s="24">
        <f>M393-(VLOOKUP(E393,Product!$A$1:$C$7,2,0)*F393)</f>
        <v>21099.919999999998</v>
      </c>
      <c r="O393" s="24"/>
    </row>
    <row r="394" spans="1:15" x14ac:dyDescent="0.25">
      <c r="A394" s="1" t="s">
        <v>325</v>
      </c>
      <c r="B394" s="1" t="str">
        <f t="shared" si="19"/>
        <v>CND-SMB-20140901</v>
      </c>
      <c r="C394" t="s">
        <v>614</v>
      </c>
      <c r="D394" t="s">
        <v>636</v>
      </c>
      <c r="E394" s="1" t="s">
        <v>44</v>
      </c>
      <c r="F394">
        <v>2134</v>
      </c>
      <c r="G394" s="22">
        <v>0.08</v>
      </c>
      <c r="H394" s="2">
        <f t="shared" si="20"/>
        <v>41883</v>
      </c>
      <c r="I394">
        <v>1</v>
      </c>
      <c r="J394">
        <v>9</v>
      </c>
      <c r="K394">
        <v>2014</v>
      </c>
      <c r="L394" s="23">
        <f>VLOOKUP(E394,Product!$A$1:$C$7,3,0)*'Order Raw'!F394</f>
        <v>640200</v>
      </c>
      <c r="M394" s="23">
        <f t="shared" si="18"/>
        <v>640199.92000000004</v>
      </c>
      <c r="N394" s="24">
        <f>M394-(VLOOKUP(E394,Product!$A$1:$C$7,2,0)*F394)</f>
        <v>106699.92000000004</v>
      </c>
      <c r="O394" s="24"/>
    </row>
    <row r="395" spans="1:15" x14ac:dyDescent="0.25">
      <c r="A395" s="1" t="s">
        <v>326</v>
      </c>
      <c r="B395" s="1" t="str">
        <f t="shared" si="19"/>
        <v>USA-SMB-20131201</v>
      </c>
      <c r="C395" t="s">
        <v>622</v>
      </c>
      <c r="D395" t="s">
        <v>636</v>
      </c>
      <c r="E395" s="1" t="s">
        <v>44</v>
      </c>
      <c r="F395">
        <v>808</v>
      </c>
      <c r="G395" s="22">
        <v>0.08</v>
      </c>
      <c r="H395" s="2">
        <f t="shared" si="20"/>
        <v>41609</v>
      </c>
      <c r="I395">
        <v>1</v>
      </c>
      <c r="J395">
        <v>12</v>
      </c>
      <c r="K395">
        <v>2013</v>
      </c>
      <c r="L395" s="23">
        <f>VLOOKUP(E395,Product!$A$1:$C$7,3,0)*'Order Raw'!F395</f>
        <v>242400</v>
      </c>
      <c r="M395" s="23">
        <f t="shared" si="18"/>
        <v>242399.92</v>
      </c>
      <c r="N395" s="24">
        <f>M395-(VLOOKUP(E395,Product!$A$1:$C$7,2,0)*F395)</f>
        <v>40399.920000000013</v>
      </c>
      <c r="O395" s="24"/>
    </row>
    <row r="396" spans="1:15" x14ac:dyDescent="0.25">
      <c r="A396" s="1" t="s">
        <v>300</v>
      </c>
      <c r="B396" s="1" t="str">
        <f t="shared" si="19"/>
        <v>CND-GOV-20140601</v>
      </c>
      <c r="C396" t="s">
        <v>614</v>
      </c>
      <c r="D396" t="s">
        <v>628</v>
      </c>
      <c r="E396" s="1" t="s">
        <v>49</v>
      </c>
      <c r="F396">
        <v>708</v>
      </c>
      <c r="G396" s="22">
        <v>0.08</v>
      </c>
      <c r="H396" s="2">
        <f t="shared" si="20"/>
        <v>41791</v>
      </c>
      <c r="I396">
        <v>1</v>
      </c>
      <c r="J396">
        <v>6</v>
      </c>
      <c r="K396">
        <v>2014</v>
      </c>
      <c r="L396" s="23">
        <f>VLOOKUP(E396,Product!$A$1:$C$7,3,0)*'Order Raw'!F396</f>
        <v>247800</v>
      </c>
      <c r="M396" s="23">
        <f t="shared" si="18"/>
        <v>247799.92</v>
      </c>
      <c r="N396" s="24">
        <f>M396-(VLOOKUP(E396,Product!$A$1:$C$7,2,0)*F396)</f>
        <v>106199.92000000001</v>
      </c>
      <c r="O396" s="24"/>
    </row>
    <row r="397" spans="1:15" x14ac:dyDescent="0.25">
      <c r="A397" s="1" t="s">
        <v>318</v>
      </c>
      <c r="B397" s="1" t="str">
        <f t="shared" si="19"/>
        <v>USA-GOV-20140601</v>
      </c>
      <c r="C397" t="s">
        <v>622</v>
      </c>
      <c r="D397" t="s">
        <v>628</v>
      </c>
      <c r="E397" s="1" t="s">
        <v>49</v>
      </c>
      <c r="F397">
        <v>2907</v>
      </c>
      <c r="G397" s="22">
        <v>0.08</v>
      </c>
      <c r="H397" s="2">
        <f t="shared" si="20"/>
        <v>41791</v>
      </c>
      <c r="I397">
        <v>1</v>
      </c>
      <c r="J397">
        <v>6</v>
      </c>
      <c r="K397">
        <v>2014</v>
      </c>
      <c r="L397" s="23">
        <f>VLOOKUP(E397,Product!$A$1:$C$7,3,0)*'Order Raw'!F397</f>
        <v>1017450</v>
      </c>
      <c r="M397" s="23">
        <f t="shared" si="18"/>
        <v>1017449.92</v>
      </c>
      <c r="N397" s="24">
        <f>M397-(VLOOKUP(E397,Product!$A$1:$C$7,2,0)*F397)</f>
        <v>436049.92000000004</v>
      </c>
      <c r="O397" s="24"/>
    </row>
    <row r="398" spans="1:15" x14ac:dyDescent="0.25">
      <c r="A398" s="1" t="s">
        <v>308</v>
      </c>
      <c r="B398" s="1" t="str">
        <f t="shared" si="19"/>
        <v>GER-GOV-20140601</v>
      </c>
      <c r="C398" t="s">
        <v>616</v>
      </c>
      <c r="D398" t="s">
        <v>628</v>
      </c>
      <c r="E398" s="1" t="s">
        <v>49</v>
      </c>
      <c r="F398">
        <v>1366</v>
      </c>
      <c r="G398" s="22">
        <v>0.08</v>
      </c>
      <c r="H398" s="2">
        <f t="shared" si="20"/>
        <v>41791</v>
      </c>
      <c r="I398">
        <v>1</v>
      </c>
      <c r="J398">
        <v>6</v>
      </c>
      <c r="K398">
        <v>2014</v>
      </c>
      <c r="L398" s="23">
        <f>VLOOKUP(E398,Product!$A$1:$C$7,3,0)*'Order Raw'!F398</f>
        <v>478100</v>
      </c>
      <c r="M398" s="23">
        <f t="shared" si="18"/>
        <v>478099.92</v>
      </c>
      <c r="N398" s="24">
        <f>M398-(VLOOKUP(E398,Product!$A$1:$C$7,2,0)*F398)</f>
        <v>204899.91999999998</v>
      </c>
      <c r="O398" s="24"/>
    </row>
    <row r="399" spans="1:15" x14ac:dyDescent="0.25">
      <c r="A399" s="1" t="s">
        <v>309</v>
      </c>
      <c r="B399" s="1" t="str">
        <f t="shared" si="19"/>
        <v>MXC-SMB-20140601</v>
      </c>
      <c r="C399" t="s">
        <v>620</v>
      </c>
      <c r="D399" t="s">
        <v>636</v>
      </c>
      <c r="E399" s="1" t="s">
        <v>49</v>
      </c>
      <c r="F399">
        <v>2460</v>
      </c>
      <c r="G399" s="22">
        <v>0.08</v>
      </c>
      <c r="H399" s="2">
        <f t="shared" si="20"/>
        <v>41791</v>
      </c>
      <c r="I399">
        <v>1</v>
      </c>
      <c r="J399">
        <v>6</v>
      </c>
      <c r="K399">
        <v>2014</v>
      </c>
      <c r="L399" s="23">
        <f>VLOOKUP(E399,Product!$A$1:$C$7,3,0)*'Order Raw'!F399</f>
        <v>861000</v>
      </c>
      <c r="M399" s="23">
        <f t="shared" si="18"/>
        <v>860999.92</v>
      </c>
      <c r="N399" s="24">
        <f>M399-(VLOOKUP(E399,Product!$A$1:$C$7,2,0)*F399)</f>
        <v>368999.92000000004</v>
      </c>
      <c r="O399" s="24"/>
    </row>
    <row r="400" spans="1:15" x14ac:dyDescent="0.25">
      <c r="A400" s="1" t="s">
        <v>327</v>
      </c>
      <c r="B400" s="1" t="str">
        <f t="shared" si="19"/>
        <v>GER-GOV-20141101</v>
      </c>
      <c r="C400" t="s">
        <v>616</v>
      </c>
      <c r="D400" t="s">
        <v>628</v>
      </c>
      <c r="E400" s="1" t="s">
        <v>49</v>
      </c>
      <c r="F400">
        <v>1520</v>
      </c>
      <c r="G400" s="22">
        <v>0.08</v>
      </c>
      <c r="H400" s="2">
        <f t="shared" si="20"/>
        <v>41944</v>
      </c>
      <c r="I400">
        <v>1</v>
      </c>
      <c r="J400">
        <v>11</v>
      </c>
      <c r="K400">
        <v>2014</v>
      </c>
      <c r="L400" s="23">
        <f>VLOOKUP(E400,Product!$A$1:$C$7,3,0)*'Order Raw'!F400</f>
        <v>532000</v>
      </c>
      <c r="M400" s="23">
        <f t="shared" si="18"/>
        <v>531999.92000000004</v>
      </c>
      <c r="N400" s="24">
        <f>M400-(VLOOKUP(E400,Product!$A$1:$C$7,2,0)*F400)</f>
        <v>227999.92000000004</v>
      </c>
      <c r="O400" s="24"/>
    </row>
    <row r="401" spans="1:15" x14ac:dyDescent="0.25">
      <c r="A401" s="1" t="s">
        <v>304</v>
      </c>
      <c r="B401" s="1" t="str">
        <f t="shared" si="19"/>
        <v>GER-MDM-20141201</v>
      </c>
      <c r="C401" t="s">
        <v>616</v>
      </c>
      <c r="D401" t="s">
        <v>630</v>
      </c>
      <c r="E401" s="1" t="s">
        <v>49</v>
      </c>
      <c r="F401">
        <v>711</v>
      </c>
      <c r="G401" s="22">
        <v>0.08</v>
      </c>
      <c r="H401" s="2">
        <f t="shared" si="20"/>
        <v>41974</v>
      </c>
      <c r="I401">
        <v>1</v>
      </c>
      <c r="J401">
        <v>12</v>
      </c>
      <c r="K401">
        <v>2014</v>
      </c>
      <c r="L401" s="23">
        <f>VLOOKUP(E401,Product!$A$1:$C$7,3,0)*'Order Raw'!F401</f>
        <v>248850</v>
      </c>
      <c r="M401" s="23">
        <f t="shared" si="18"/>
        <v>248849.92000000001</v>
      </c>
      <c r="N401" s="24">
        <f>M401-(VLOOKUP(E401,Product!$A$1:$C$7,2,0)*F401)</f>
        <v>106649.92000000001</v>
      </c>
      <c r="O401" s="24"/>
    </row>
    <row r="402" spans="1:15" x14ac:dyDescent="0.25">
      <c r="A402" s="1" t="s">
        <v>328</v>
      </c>
      <c r="B402" s="1" t="str">
        <f t="shared" si="19"/>
        <v>MXC-CPR-20131201</v>
      </c>
      <c r="C402" t="s">
        <v>620</v>
      </c>
      <c r="D402" t="s">
        <v>632</v>
      </c>
      <c r="E402" s="1" t="s">
        <v>49</v>
      </c>
      <c r="F402">
        <v>1375</v>
      </c>
      <c r="G402" s="22">
        <v>0.08</v>
      </c>
      <c r="H402" s="2">
        <f t="shared" si="20"/>
        <v>41609</v>
      </c>
      <c r="I402">
        <v>1</v>
      </c>
      <c r="J402">
        <v>12</v>
      </c>
      <c r="K402">
        <v>2013</v>
      </c>
      <c r="L402" s="23">
        <f>VLOOKUP(E402,Product!$A$1:$C$7,3,0)*'Order Raw'!F402</f>
        <v>481250</v>
      </c>
      <c r="M402" s="23">
        <f t="shared" si="18"/>
        <v>481249.92</v>
      </c>
      <c r="N402" s="24">
        <f>M402-(VLOOKUP(E402,Product!$A$1:$C$7,2,0)*F402)</f>
        <v>206249.91999999998</v>
      </c>
      <c r="O402" s="24"/>
    </row>
    <row r="403" spans="1:15" x14ac:dyDescent="0.25">
      <c r="A403" s="1" t="s">
        <v>321</v>
      </c>
      <c r="B403" s="1" t="str">
        <f t="shared" si="19"/>
        <v>MXC-SMB-20141201</v>
      </c>
      <c r="C403" t="s">
        <v>620</v>
      </c>
      <c r="D403" t="s">
        <v>636</v>
      </c>
      <c r="E403" s="1" t="s">
        <v>49</v>
      </c>
      <c r="F403">
        <v>635</v>
      </c>
      <c r="G403" s="22">
        <v>0.08</v>
      </c>
      <c r="H403" s="2">
        <f t="shared" si="20"/>
        <v>41974</v>
      </c>
      <c r="I403">
        <v>1</v>
      </c>
      <c r="J403">
        <v>12</v>
      </c>
      <c r="K403">
        <v>2014</v>
      </c>
      <c r="L403" s="23">
        <f>VLOOKUP(E403,Product!$A$1:$C$7,3,0)*'Order Raw'!F403</f>
        <v>222250</v>
      </c>
      <c r="M403" s="23">
        <f t="shared" si="18"/>
        <v>222249.92</v>
      </c>
      <c r="N403" s="24">
        <f>M403-(VLOOKUP(E403,Product!$A$1:$C$7,2,0)*F403)</f>
        <v>95249.920000000013</v>
      </c>
      <c r="O403" s="24"/>
    </row>
    <row r="404" spans="1:15" x14ac:dyDescent="0.25">
      <c r="A404" s="1" t="s">
        <v>329</v>
      </c>
      <c r="B404" s="1" t="str">
        <f t="shared" si="19"/>
        <v>USA-GOV-20140701</v>
      </c>
      <c r="C404" t="s">
        <v>622</v>
      </c>
      <c r="D404" t="s">
        <v>628</v>
      </c>
      <c r="E404" s="1" t="s">
        <v>44</v>
      </c>
      <c r="F404">
        <v>436</v>
      </c>
      <c r="G404" s="22">
        <v>8.0091743119266048E-2</v>
      </c>
      <c r="H404" s="2">
        <f t="shared" si="20"/>
        <v>41821</v>
      </c>
      <c r="I404">
        <v>1</v>
      </c>
      <c r="J404">
        <v>7</v>
      </c>
      <c r="K404">
        <v>2014</v>
      </c>
      <c r="L404" s="23">
        <f>VLOOKUP(E404,Product!$A$1:$C$7,3,0)*'Order Raw'!F404</f>
        <v>130800</v>
      </c>
      <c r="M404" s="23">
        <f t="shared" si="18"/>
        <v>130799.91990825688</v>
      </c>
      <c r="N404" s="24">
        <f>M404-(VLOOKUP(E404,Product!$A$1:$C$7,2,0)*F404)</f>
        <v>21799.919908256881</v>
      </c>
      <c r="O404" s="24"/>
    </row>
    <row r="405" spans="1:15" x14ac:dyDescent="0.25">
      <c r="A405" s="1" t="s">
        <v>330</v>
      </c>
      <c r="B405" s="1" t="str">
        <f t="shared" si="19"/>
        <v>CND-SMB-20140601</v>
      </c>
      <c r="C405" t="s">
        <v>614</v>
      </c>
      <c r="D405" t="s">
        <v>636</v>
      </c>
      <c r="E405" s="1" t="s">
        <v>8</v>
      </c>
      <c r="F405">
        <v>1094</v>
      </c>
      <c r="G405" s="22">
        <v>0.09</v>
      </c>
      <c r="H405" s="2">
        <f t="shared" si="20"/>
        <v>41791</v>
      </c>
      <c r="I405">
        <v>1</v>
      </c>
      <c r="J405">
        <v>6</v>
      </c>
      <c r="K405">
        <v>2014</v>
      </c>
      <c r="L405" s="23">
        <f>VLOOKUP(E405,Product!$A$1:$C$7,3,0)*'Order Raw'!F405</f>
        <v>21880</v>
      </c>
      <c r="M405" s="23">
        <f t="shared" si="18"/>
        <v>21879.91</v>
      </c>
      <c r="N405" s="24">
        <f>M405-(VLOOKUP(E405,Product!$A$1:$C$7,2,0)*F405)</f>
        <v>18597.91</v>
      </c>
      <c r="O405" s="24"/>
    </row>
    <row r="406" spans="1:15" x14ac:dyDescent="0.25">
      <c r="A406" s="1" t="s">
        <v>331</v>
      </c>
      <c r="B406" s="1" t="str">
        <f t="shared" si="19"/>
        <v>MXC-CPR-20131001</v>
      </c>
      <c r="C406" t="s">
        <v>620</v>
      </c>
      <c r="D406" t="s">
        <v>632</v>
      </c>
      <c r="E406" s="1" t="s">
        <v>8</v>
      </c>
      <c r="F406">
        <v>367</v>
      </c>
      <c r="G406" s="22">
        <v>0.09</v>
      </c>
      <c r="H406" s="2">
        <f t="shared" si="20"/>
        <v>41548</v>
      </c>
      <c r="I406">
        <v>1</v>
      </c>
      <c r="J406">
        <v>10</v>
      </c>
      <c r="K406">
        <v>2013</v>
      </c>
      <c r="L406" s="23">
        <f>VLOOKUP(E406,Product!$A$1:$C$7,3,0)*'Order Raw'!F406</f>
        <v>7340</v>
      </c>
      <c r="M406" s="23">
        <f t="shared" si="18"/>
        <v>7339.91</v>
      </c>
      <c r="N406" s="24">
        <f>M406-(VLOOKUP(E406,Product!$A$1:$C$7,2,0)*F406)</f>
        <v>6238.91</v>
      </c>
      <c r="O406" s="24"/>
    </row>
    <row r="407" spans="1:15" x14ac:dyDescent="0.25">
      <c r="A407" s="1" t="s">
        <v>332</v>
      </c>
      <c r="B407" s="1" t="str">
        <f t="shared" si="19"/>
        <v>CND-SMB-20140401</v>
      </c>
      <c r="C407" t="s">
        <v>614</v>
      </c>
      <c r="D407" t="s">
        <v>636</v>
      </c>
      <c r="E407" s="1" t="s">
        <v>15</v>
      </c>
      <c r="F407">
        <v>3802</v>
      </c>
      <c r="G407" s="22">
        <v>9.0011835875854818E-2</v>
      </c>
      <c r="H407" s="2">
        <f t="shared" si="20"/>
        <v>41730</v>
      </c>
      <c r="I407">
        <v>1</v>
      </c>
      <c r="J407">
        <v>4</v>
      </c>
      <c r="K407">
        <v>2014</v>
      </c>
      <c r="L407" s="23">
        <f>VLOOKUP(E407,Product!$A$1:$C$7,3,0)*'Order Raw'!F407</f>
        <v>57030</v>
      </c>
      <c r="M407" s="23">
        <f t="shared" si="18"/>
        <v>57029.909988164123</v>
      </c>
      <c r="N407" s="24">
        <f>M407-(VLOOKUP(E407,Product!$A$1:$C$7,2,0)*F407)</f>
        <v>38019.909988164123</v>
      </c>
      <c r="O407" s="24"/>
    </row>
    <row r="408" spans="1:15" x14ac:dyDescent="0.25">
      <c r="A408" s="1" t="s">
        <v>333</v>
      </c>
      <c r="B408" s="1" t="str">
        <f t="shared" si="19"/>
        <v>FRA-GOV-20140501</v>
      </c>
      <c r="C408" t="s">
        <v>618</v>
      </c>
      <c r="D408" t="s">
        <v>628</v>
      </c>
      <c r="E408" s="1" t="s">
        <v>15</v>
      </c>
      <c r="F408">
        <v>1666</v>
      </c>
      <c r="G408" s="22">
        <v>0.09</v>
      </c>
      <c r="H408" s="2">
        <f t="shared" si="20"/>
        <v>41760</v>
      </c>
      <c r="I408">
        <v>1</v>
      </c>
      <c r="J408">
        <v>5</v>
      </c>
      <c r="K408">
        <v>2014</v>
      </c>
      <c r="L408" s="23">
        <f>VLOOKUP(E408,Product!$A$1:$C$7,3,0)*'Order Raw'!F408</f>
        <v>24990</v>
      </c>
      <c r="M408" s="23">
        <f t="shared" si="18"/>
        <v>24989.91</v>
      </c>
      <c r="N408" s="24">
        <f>M408-(VLOOKUP(E408,Product!$A$1:$C$7,2,0)*F408)</f>
        <v>16659.91</v>
      </c>
      <c r="O408" s="24"/>
    </row>
    <row r="409" spans="1:15" x14ac:dyDescent="0.25">
      <c r="A409" s="1" t="s">
        <v>334</v>
      </c>
      <c r="B409" s="1" t="str">
        <f t="shared" si="19"/>
        <v>FRA-SMB-20130901</v>
      </c>
      <c r="C409" t="s">
        <v>618</v>
      </c>
      <c r="D409" t="s">
        <v>636</v>
      </c>
      <c r="E409" s="1" t="s">
        <v>15</v>
      </c>
      <c r="F409">
        <v>322</v>
      </c>
      <c r="G409" s="22">
        <v>0.09</v>
      </c>
      <c r="H409" s="2">
        <f t="shared" si="20"/>
        <v>41518</v>
      </c>
      <c r="I409">
        <v>1</v>
      </c>
      <c r="J409">
        <v>9</v>
      </c>
      <c r="K409">
        <v>2013</v>
      </c>
      <c r="L409" s="23">
        <f>VLOOKUP(E409,Product!$A$1:$C$7,3,0)*'Order Raw'!F409</f>
        <v>4830</v>
      </c>
      <c r="M409" s="23">
        <f t="shared" si="18"/>
        <v>4829.91</v>
      </c>
      <c r="N409" s="24">
        <f>M409-(VLOOKUP(E409,Product!$A$1:$C$7,2,0)*F409)</f>
        <v>3219.91</v>
      </c>
      <c r="O409" s="24"/>
    </row>
    <row r="410" spans="1:15" x14ac:dyDescent="0.25">
      <c r="A410" s="1" t="s">
        <v>335</v>
      </c>
      <c r="B410" s="1" t="str">
        <f t="shared" si="19"/>
        <v>CND-CPR-20141101</v>
      </c>
      <c r="C410" t="s">
        <v>614</v>
      </c>
      <c r="D410" t="s">
        <v>632</v>
      </c>
      <c r="E410" s="1" t="s">
        <v>15</v>
      </c>
      <c r="F410">
        <v>2321</v>
      </c>
      <c r="G410" s="22">
        <v>0.09</v>
      </c>
      <c r="H410" s="2">
        <f t="shared" si="20"/>
        <v>41944</v>
      </c>
      <c r="I410">
        <v>1</v>
      </c>
      <c r="J410">
        <v>11</v>
      </c>
      <c r="K410">
        <v>2014</v>
      </c>
      <c r="L410" s="23">
        <f>VLOOKUP(E410,Product!$A$1:$C$7,3,0)*'Order Raw'!F410</f>
        <v>34815</v>
      </c>
      <c r="M410" s="23">
        <f t="shared" si="18"/>
        <v>34814.910000000003</v>
      </c>
      <c r="N410" s="24">
        <f>M410-(VLOOKUP(E410,Product!$A$1:$C$7,2,0)*F410)</f>
        <v>23209.910000000003</v>
      </c>
      <c r="O410" s="24"/>
    </row>
    <row r="411" spans="1:15" x14ac:dyDescent="0.25">
      <c r="A411" s="1" t="s">
        <v>336</v>
      </c>
      <c r="B411" s="1" t="str">
        <f t="shared" si="19"/>
        <v>FRA-ENT-20131101</v>
      </c>
      <c r="C411" t="s">
        <v>618</v>
      </c>
      <c r="D411" t="s">
        <v>634</v>
      </c>
      <c r="E411" s="1" t="s">
        <v>15</v>
      </c>
      <c r="F411">
        <v>1857</v>
      </c>
      <c r="G411" s="22">
        <v>0.09</v>
      </c>
      <c r="H411" s="2">
        <f t="shared" si="20"/>
        <v>41579</v>
      </c>
      <c r="I411">
        <v>1</v>
      </c>
      <c r="J411">
        <v>11</v>
      </c>
      <c r="K411">
        <v>2013</v>
      </c>
      <c r="L411" s="23">
        <f>VLOOKUP(E411,Product!$A$1:$C$7,3,0)*'Order Raw'!F411</f>
        <v>27855</v>
      </c>
      <c r="M411" s="23">
        <f t="shared" si="18"/>
        <v>27854.91</v>
      </c>
      <c r="N411" s="24">
        <f>M411-(VLOOKUP(E411,Product!$A$1:$C$7,2,0)*F411)</f>
        <v>18569.91</v>
      </c>
      <c r="O411" s="24"/>
    </row>
    <row r="412" spans="1:15" x14ac:dyDescent="0.25">
      <c r="A412" s="1" t="s">
        <v>337</v>
      </c>
      <c r="B412" s="1" t="str">
        <f t="shared" si="19"/>
        <v>CND-GOV-20131201</v>
      </c>
      <c r="C412" t="s">
        <v>614</v>
      </c>
      <c r="D412" t="s">
        <v>628</v>
      </c>
      <c r="E412" s="1" t="s">
        <v>15</v>
      </c>
      <c r="F412">
        <v>1611</v>
      </c>
      <c r="G412" s="22">
        <v>0.09</v>
      </c>
      <c r="H412" s="2">
        <f t="shared" si="20"/>
        <v>41609</v>
      </c>
      <c r="I412">
        <v>1</v>
      </c>
      <c r="J412">
        <v>12</v>
      </c>
      <c r="K412">
        <v>2013</v>
      </c>
      <c r="L412" s="23">
        <f>VLOOKUP(E412,Product!$A$1:$C$7,3,0)*'Order Raw'!F412</f>
        <v>24165</v>
      </c>
      <c r="M412" s="23">
        <f t="shared" si="18"/>
        <v>24164.91</v>
      </c>
      <c r="N412" s="24">
        <f>M412-(VLOOKUP(E412,Product!$A$1:$C$7,2,0)*F412)</f>
        <v>16109.91</v>
      </c>
      <c r="O412" s="24"/>
    </row>
    <row r="413" spans="1:15" x14ac:dyDescent="0.25">
      <c r="A413" s="1" t="s">
        <v>338</v>
      </c>
      <c r="B413" s="1" t="str">
        <f t="shared" si="19"/>
        <v>USA-ENT-20141201</v>
      </c>
      <c r="C413" t="s">
        <v>622</v>
      </c>
      <c r="D413" t="s">
        <v>634</v>
      </c>
      <c r="E413" s="1" t="s">
        <v>15</v>
      </c>
      <c r="F413">
        <v>2797</v>
      </c>
      <c r="G413" s="22">
        <v>0.09</v>
      </c>
      <c r="H413" s="2">
        <f t="shared" si="20"/>
        <v>41974</v>
      </c>
      <c r="I413">
        <v>1</v>
      </c>
      <c r="J413">
        <v>12</v>
      </c>
      <c r="K413">
        <v>2014</v>
      </c>
      <c r="L413" s="23">
        <f>VLOOKUP(E413,Product!$A$1:$C$7,3,0)*'Order Raw'!F413</f>
        <v>41955</v>
      </c>
      <c r="M413" s="23">
        <f t="shared" si="18"/>
        <v>41954.91</v>
      </c>
      <c r="N413" s="24">
        <f>M413-(VLOOKUP(E413,Product!$A$1:$C$7,2,0)*F413)</f>
        <v>27969.910000000003</v>
      </c>
      <c r="O413" s="24"/>
    </row>
    <row r="414" spans="1:15" x14ac:dyDescent="0.25">
      <c r="A414" s="1" t="s">
        <v>339</v>
      </c>
      <c r="B414" s="1" t="str">
        <f t="shared" si="19"/>
        <v>GER-SMB-20131201</v>
      </c>
      <c r="C414" t="s">
        <v>616</v>
      </c>
      <c r="D414" t="s">
        <v>636</v>
      </c>
      <c r="E414" s="1" t="s">
        <v>15</v>
      </c>
      <c r="F414">
        <v>334</v>
      </c>
      <c r="G414" s="22">
        <v>0.09</v>
      </c>
      <c r="H414" s="2">
        <f t="shared" si="20"/>
        <v>41609</v>
      </c>
      <c r="I414">
        <v>1</v>
      </c>
      <c r="J414">
        <v>12</v>
      </c>
      <c r="K414">
        <v>2013</v>
      </c>
      <c r="L414" s="23">
        <f>VLOOKUP(E414,Product!$A$1:$C$7,3,0)*'Order Raw'!F414</f>
        <v>5010</v>
      </c>
      <c r="M414" s="23">
        <f t="shared" si="18"/>
        <v>5009.91</v>
      </c>
      <c r="N414" s="24">
        <f>M414-(VLOOKUP(E414,Product!$A$1:$C$7,2,0)*F414)</f>
        <v>3339.91</v>
      </c>
      <c r="O414" s="24"/>
    </row>
    <row r="415" spans="1:15" x14ac:dyDescent="0.25">
      <c r="A415" s="1" t="s">
        <v>340</v>
      </c>
      <c r="B415" s="1" t="str">
        <f t="shared" si="19"/>
        <v>MXC-SMB-20140101</v>
      </c>
      <c r="C415" t="s">
        <v>620</v>
      </c>
      <c r="D415" t="s">
        <v>636</v>
      </c>
      <c r="E415" s="1" t="s">
        <v>25</v>
      </c>
      <c r="F415">
        <v>2565</v>
      </c>
      <c r="G415" s="22">
        <v>0.09</v>
      </c>
      <c r="H415" s="2">
        <f t="shared" si="20"/>
        <v>41640</v>
      </c>
      <c r="I415">
        <v>1</v>
      </c>
      <c r="J415">
        <v>1</v>
      </c>
      <c r="K415">
        <v>2014</v>
      </c>
      <c r="L415" s="23">
        <f>VLOOKUP(E415,Product!$A$1:$C$7,3,0)*'Order Raw'!F415</f>
        <v>51300</v>
      </c>
      <c r="M415" s="23">
        <f t="shared" si="18"/>
        <v>51299.91</v>
      </c>
      <c r="N415" s="24">
        <f>M415-(VLOOKUP(E415,Product!$A$1:$C$7,2,0)*F415)</f>
        <v>25649.910000000003</v>
      </c>
      <c r="O415" s="24"/>
    </row>
    <row r="416" spans="1:15" x14ac:dyDescent="0.25">
      <c r="A416" s="1" t="s">
        <v>341</v>
      </c>
      <c r="B416" s="1" t="str">
        <f t="shared" si="19"/>
        <v>MXC-GOV-20140101</v>
      </c>
      <c r="C416" t="s">
        <v>620</v>
      </c>
      <c r="D416" t="s">
        <v>628</v>
      </c>
      <c r="E416" s="1" t="s">
        <v>25</v>
      </c>
      <c r="F416">
        <v>2417</v>
      </c>
      <c r="G416" s="22">
        <v>0.09</v>
      </c>
      <c r="H416" s="2">
        <f t="shared" si="20"/>
        <v>41640</v>
      </c>
      <c r="I416">
        <v>1</v>
      </c>
      <c r="J416">
        <v>1</v>
      </c>
      <c r="K416">
        <v>2014</v>
      </c>
      <c r="L416" s="23">
        <f>VLOOKUP(E416,Product!$A$1:$C$7,3,0)*'Order Raw'!F416</f>
        <v>48340</v>
      </c>
      <c r="M416" s="23">
        <f t="shared" si="18"/>
        <v>48339.91</v>
      </c>
      <c r="N416" s="24">
        <f>M416-(VLOOKUP(E416,Product!$A$1:$C$7,2,0)*F416)</f>
        <v>24169.910000000003</v>
      </c>
      <c r="O416" s="24"/>
    </row>
    <row r="417" spans="1:15" x14ac:dyDescent="0.25">
      <c r="A417" s="1" t="s">
        <v>342</v>
      </c>
      <c r="B417" s="1" t="str">
        <f t="shared" si="19"/>
        <v>USA-MDM-20140401</v>
      </c>
      <c r="C417" t="s">
        <v>622</v>
      </c>
      <c r="D417" t="s">
        <v>630</v>
      </c>
      <c r="E417" s="1" t="s">
        <v>25</v>
      </c>
      <c r="F417">
        <v>3675</v>
      </c>
      <c r="G417" s="22">
        <v>0.09</v>
      </c>
      <c r="H417" s="2">
        <f t="shared" si="20"/>
        <v>41730</v>
      </c>
      <c r="I417">
        <v>1</v>
      </c>
      <c r="J417">
        <v>4</v>
      </c>
      <c r="K417">
        <v>2014</v>
      </c>
      <c r="L417" s="23">
        <f>VLOOKUP(E417,Product!$A$1:$C$7,3,0)*'Order Raw'!F417</f>
        <v>73500</v>
      </c>
      <c r="M417" s="23">
        <f t="shared" si="18"/>
        <v>73499.91</v>
      </c>
      <c r="N417" s="24">
        <f>M417-(VLOOKUP(E417,Product!$A$1:$C$7,2,0)*F417)</f>
        <v>36749.910000000003</v>
      </c>
      <c r="O417" s="24"/>
    </row>
    <row r="418" spans="1:15" x14ac:dyDescent="0.25">
      <c r="A418" s="1" t="s">
        <v>330</v>
      </c>
      <c r="B418" s="1" t="str">
        <f t="shared" si="19"/>
        <v>CND-SMB-20140601</v>
      </c>
      <c r="C418" t="s">
        <v>614</v>
      </c>
      <c r="D418" t="s">
        <v>636</v>
      </c>
      <c r="E418" s="1" t="s">
        <v>25</v>
      </c>
      <c r="F418">
        <v>1094</v>
      </c>
      <c r="G418" s="22">
        <v>0.09</v>
      </c>
      <c r="H418" s="2">
        <f t="shared" si="20"/>
        <v>41791</v>
      </c>
      <c r="I418">
        <v>1</v>
      </c>
      <c r="J418">
        <v>6</v>
      </c>
      <c r="K418">
        <v>2014</v>
      </c>
      <c r="L418" s="23">
        <f>VLOOKUP(E418,Product!$A$1:$C$7,3,0)*'Order Raw'!F418</f>
        <v>21880</v>
      </c>
      <c r="M418" s="23">
        <f t="shared" si="18"/>
        <v>21879.91</v>
      </c>
      <c r="N418" s="24">
        <f>M418-(VLOOKUP(E418,Product!$A$1:$C$7,2,0)*F418)</f>
        <v>10939.91</v>
      </c>
      <c r="O418" s="24"/>
    </row>
    <row r="419" spans="1:15" x14ac:dyDescent="0.25">
      <c r="A419" s="1" t="s">
        <v>343</v>
      </c>
      <c r="B419" s="1" t="str">
        <f t="shared" si="19"/>
        <v>FRA-MDM-20141001</v>
      </c>
      <c r="C419" t="s">
        <v>618</v>
      </c>
      <c r="D419" t="s">
        <v>630</v>
      </c>
      <c r="E419" s="1" t="s">
        <v>25</v>
      </c>
      <c r="F419">
        <v>1227</v>
      </c>
      <c r="G419" s="22">
        <v>0.09</v>
      </c>
      <c r="H419" s="2">
        <f t="shared" si="20"/>
        <v>41913</v>
      </c>
      <c r="I419">
        <v>1</v>
      </c>
      <c r="J419">
        <v>10</v>
      </c>
      <c r="K419">
        <v>2014</v>
      </c>
      <c r="L419" s="23">
        <f>VLOOKUP(E419,Product!$A$1:$C$7,3,0)*'Order Raw'!F419</f>
        <v>24540</v>
      </c>
      <c r="M419" s="23">
        <f t="shared" si="18"/>
        <v>24539.91</v>
      </c>
      <c r="N419" s="24">
        <f>M419-(VLOOKUP(E419,Product!$A$1:$C$7,2,0)*F419)</f>
        <v>12269.91</v>
      </c>
      <c r="O419" s="24"/>
    </row>
    <row r="420" spans="1:15" x14ac:dyDescent="0.25">
      <c r="A420" s="1" t="s">
        <v>331</v>
      </c>
      <c r="B420" s="1" t="str">
        <f t="shared" si="19"/>
        <v>MXC-CPR-20131001</v>
      </c>
      <c r="C420" t="s">
        <v>620</v>
      </c>
      <c r="D420" t="s">
        <v>632</v>
      </c>
      <c r="E420" s="1" t="s">
        <v>25</v>
      </c>
      <c r="F420">
        <v>367</v>
      </c>
      <c r="G420" s="22">
        <v>0.09</v>
      </c>
      <c r="H420" s="2">
        <f t="shared" si="20"/>
        <v>41548</v>
      </c>
      <c r="I420">
        <v>1</v>
      </c>
      <c r="J420">
        <v>10</v>
      </c>
      <c r="K420">
        <v>2013</v>
      </c>
      <c r="L420" s="23">
        <f>VLOOKUP(E420,Product!$A$1:$C$7,3,0)*'Order Raw'!F420</f>
        <v>7340</v>
      </c>
      <c r="M420" s="23">
        <f t="shared" si="18"/>
        <v>7339.91</v>
      </c>
      <c r="N420" s="24">
        <f>M420-(VLOOKUP(E420,Product!$A$1:$C$7,2,0)*F420)</f>
        <v>3669.91</v>
      </c>
      <c r="O420" s="24"/>
    </row>
    <row r="421" spans="1:15" x14ac:dyDescent="0.25">
      <c r="A421" s="1" t="s">
        <v>344</v>
      </c>
      <c r="B421" s="1" t="str">
        <f t="shared" si="19"/>
        <v>FRA-SMB-20141101</v>
      </c>
      <c r="C421" t="s">
        <v>618</v>
      </c>
      <c r="D421" t="s">
        <v>636</v>
      </c>
      <c r="E421" s="1" t="s">
        <v>25</v>
      </c>
      <c r="F421">
        <v>1324</v>
      </c>
      <c r="G421" s="22">
        <v>0.09</v>
      </c>
      <c r="H421" s="2">
        <f t="shared" si="20"/>
        <v>41944</v>
      </c>
      <c r="I421">
        <v>1</v>
      </c>
      <c r="J421">
        <v>11</v>
      </c>
      <c r="K421">
        <v>2014</v>
      </c>
      <c r="L421" s="23">
        <f>VLOOKUP(E421,Product!$A$1:$C$7,3,0)*'Order Raw'!F421</f>
        <v>26480</v>
      </c>
      <c r="M421" s="23">
        <f t="shared" si="18"/>
        <v>26479.91</v>
      </c>
      <c r="N421" s="24">
        <f>M421-(VLOOKUP(E421,Product!$A$1:$C$7,2,0)*F421)</f>
        <v>13239.91</v>
      </c>
      <c r="O421" s="24"/>
    </row>
    <row r="422" spans="1:15" x14ac:dyDescent="0.25">
      <c r="A422" s="1" t="s">
        <v>345</v>
      </c>
      <c r="B422" s="1" t="str">
        <f t="shared" si="19"/>
        <v>GER-CPR-20131101</v>
      </c>
      <c r="C422" t="s">
        <v>616</v>
      </c>
      <c r="D422" t="s">
        <v>632</v>
      </c>
      <c r="E422" s="1" t="s">
        <v>25</v>
      </c>
      <c r="F422">
        <v>1775</v>
      </c>
      <c r="G422" s="22">
        <v>0.09</v>
      </c>
      <c r="H422" s="2">
        <f t="shared" si="20"/>
        <v>41579</v>
      </c>
      <c r="I422">
        <v>1</v>
      </c>
      <c r="J422">
        <v>11</v>
      </c>
      <c r="K422">
        <v>2013</v>
      </c>
      <c r="L422" s="23">
        <f>VLOOKUP(E422,Product!$A$1:$C$7,3,0)*'Order Raw'!F422</f>
        <v>35500</v>
      </c>
      <c r="M422" s="23">
        <f t="shared" si="18"/>
        <v>35499.910000000003</v>
      </c>
      <c r="N422" s="24">
        <f>M422-(VLOOKUP(E422,Product!$A$1:$C$7,2,0)*F422)</f>
        <v>17749.910000000003</v>
      </c>
      <c r="O422" s="24"/>
    </row>
    <row r="423" spans="1:15" x14ac:dyDescent="0.25">
      <c r="A423" s="1" t="s">
        <v>338</v>
      </c>
      <c r="B423" s="1" t="str">
        <f t="shared" si="19"/>
        <v>USA-ENT-20141201</v>
      </c>
      <c r="C423" t="s">
        <v>622</v>
      </c>
      <c r="D423" t="s">
        <v>634</v>
      </c>
      <c r="E423" s="1" t="s">
        <v>25</v>
      </c>
      <c r="F423">
        <v>2797</v>
      </c>
      <c r="G423" s="22">
        <v>0.09</v>
      </c>
      <c r="H423" s="2">
        <f t="shared" si="20"/>
        <v>41974</v>
      </c>
      <c r="I423">
        <v>1</v>
      </c>
      <c r="J423">
        <v>12</v>
      </c>
      <c r="K423">
        <v>2014</v>
      </c>
      <c r="L423" s="23">
        <f>VLOOKUP(E423,Product!$A$1:$C$7,3,0)*'Order Raw'!F423</f>
        <v>55940</v>
      </c>
      <c r="M423" s="23">
        <f t="shared" si="18"/>
        <v>55939.91</v>
      </c>
      <c r="N423" s="24">
        <f>M423-(VLOOKUP(E423,Product!$A$1:$C$7,2,0)*F423)</f>
        <v>27969.910000000003</v>
      </c>
      <c r="O423" s="24"/>
    </row>
    <row r="424" spans="1:15" x14ac:dyDescent="0.25">
      <c r="A424" s="1" t="s">
        <v>346</v>
      </c>
      <c r="B424" s="1" t="str">
        <f t="shared" si="19"/>
        <v>MXC-MDM-20140501</v>
      </c>
      <c r="C424" t="s">
        <v>620</v>
      </c>
      <c r="D424" t="s">
        <v>630</v>
      </c>
      <c r="E424" s="1" t="s">
        <v>39</v>
      </c>
      <c r="F424">
        <v>245</v>
      </c>
      <c r="G424" s="22">
        <v>0.09</v>
      </c>
      <c r="H424" s="2">
        <f t="shared" si="20"/>
        <v>41760</v>
      </c>
      <c r="I424">
        <v>1</v>
      </c>
      <c r="J424">
        <v>5</v>
      </c>
      <c r="K424">
        <v>2014</v>
      </c>
      <c r="L424" s="23">
        <f>VLOOKUP(E424,Product!$A$1:$C$7,3,0)*'Order Raw'!F424</f>
        <v>44100</v>
      </c>
      <c r="M424" s="23">
        <f t="shared" si="18"/>
        <v>44099.91</v>
      </c>
      <c r="N424" s="24">
        <f>M424-(VLOOKUP(E424,Product!$A$1:$C$7,2,0)*F424)</f>
        <v>14699.910000000003</v>
      </c>
      <c r="O424" s="24"/>
    </row>
    <row r="425" spans="1:15" x14ac:dyDescent="0.25">
      <c r="A425" s="1" t="s">
        <v>347</v>
      </c>
      <c r="B425" s="1" t="str">
        <f t="shared" si="19"/>
        <v>CND-SMB-20140701</v>
      </c>
      <c r="C425" t="s">
        <v>614</v>
      </c>
      <c r="D425" t="s">
        <v>636</v>
      </c>
      <c r="E425" s="1" t="s">
        <v>39</v>
      </c>
      <c r="F425">
        <v>3793</v>
      </c>
      <c r="G425" s="22">
        <v>9.0011863959926178E-2</v>
      </c>
      <c r="H425" s="2">
        <f t="shared" si="20"/>
        <v>41821</v>
      </c>
      <c r="I425">
        <v>1</v>
      </c>
      <c r="J425">
        <v>7</v>
      </c>
      <c r="K425">
        <v>2014</v>
      </c>
      <c r="L425" s="23">
        <f>VLOOKUP(E425,Product!$A$1:$C$7,3,0)*'Order Raw'!F425</f>
        <v>682740</v>
      </c>
      <c r="M425" s="23">
        <f t="shared" si="18"/>
        <v>682739.90998813603</v>
      </c>
      <c r="N425" s="24">
        <f>M425-(VLOOKUP(E425,Product!$A$1:$C$7,2,0)*F425)</f>
        <v>227579.90998813603</v>
      </c>
      <c r="O425" s="24"/>
    </row>
    <row r="426" spans="1:15" x14ac:dyDescent="0.25">
      <c r="A426" s="1" t="s">
        <v>348</v>
      </c>
      <c r="B426" s="1" t="str">
        <f t="shared" si="19"/>
        <v>GER-GOV-20140701</v>
      </c>
      <c r="C426" t="s">
        <v>616</v>
      </c>
      <c r="D426" t="s">
        <v>628</v>
      </c>
      <c r="E426" s="1" t="s">
        <v>39</v>
      </c>
      <c r="F426">
        <v>1307</v>
      </c>
      <c r="G426" s="22">
        <v>0.09</v>
      </c>
      <c r="H426" s="2">
        <f t="shared" si="20"/>
        <v>41821</v>
      </c>
      <c r="I426">
        <v>1</v>
      </c>
      <c r="J426">
        <v>7</v>
      </c>
      <c r="K426">
        <v>2014</v>
      </c>
      <c r="L426" s="23">
        <f>VLOOKUP(E426,Product!$A$1:$C$7,3,0)*'Order Raw'!F426</f>
        <v>235260</v>
      </c>
      <c r="M426" s="23">
        <f t="shared" si="18"/>
        <v>235259.91</v>
      </c>
      <c r="N426" s="24">
        <f>M426-(VLOOKUP(E426,Product!$A$1:$C$7,2,0)*F426)</f>
        <v>78419.91</v>
      </c>
      <c r="O426" s="24"/>
    </row>
    <row r="427" spans="1:15" x14ac:dyDescent="0.25">
      <c r="A427" s="1" t="s">
        <v>349</v>
      </c>
      <c r="B427" s="1" t="str">
        <f t="shared" si="19"/>
        <v>CND-ENT-20140901</v>
      </c>
      <c r="C427" t="s">
        <v>614</v>
      </c>
      <c r="D427" t="s">
        <v>634</v>
      </c>
      <c r="E427" s="1" t="s">
        <v>39</v>
      </c>
      <c r="F427">
        <v>567</v>
      </c>
      <c r="G427" s="22">
        <v>0.09</v>
      </c>
      <c r="H427" s="2">
        <f t="shared" si="20"/>
        <v>41883</v>
      </c>
      <c r="I427">
        <v>1</v>
      </c>
      <c r="J427">
        <v>9</v>
      </c>
      <c r="K427">
        <v>2014</v>
      </c>
      <c r="L427" s="23">
        <f>VLOOKUP(E427,Product!$A$1:$C$7,3,0)*'Order Raw'!F427</f>
        <v>102060</v>
      </c>
      <c r="M427" s="23">
        <f t="shared" si="18"/>
        <v>102059.91</v>
      </c>
      <c r="N427" s="24">
        <f>M427-(VLOOKUP(E427,Product!$A$1:$C$7,2,0)*F427)</f>
        <v>34019.910000000003</v>
      </c>
      <c r="O427" s="24"/>
    </row>
    <row r="428" spans="1:15" x14ac:dyDescent="0.25">
      <c r="A428" s="1" t="s">
        <v>350</v>
      </c>
      <c r="B428" s="1" t="str">
        <f t="shared" si="19"/>
        <v>MXC-ENT-20140901</v>
      </c>
      <c r="C428" t="s">
        <v>620</v>
      </c>
      <c r="D428" t="s">
        <v>634</v>
      </c>
      <c r="E428" s="1" t="s">
        <v>39</v>
      </c>
      <c r="F428">
        <v>2110</v>
      </c>
      <c r="G428" s="22">
        <v>0.09</v>
      </c>
      <c r="H428" s="2">
        <f t="shared" si="20"/>
        <v>41883</v>
      </c>
      <c r="I428">
        <v>1</v>
      </c>
      <c r="J428">
        <v>9</v>
      </c>
      <c r="K428">
        <v>2014</v>
      </c>
      <c r="L428" s="23">
        <f>VLOOKUP(E428,Product!$A$1:$C$7,3,0)*'Order Raw'!F428</f>
        <v>379800</v>
      </c>
      <c r="M428" s="23">
        <f t="shared" si="18"/>
        <v>379799.91</v>
      </c>
      <c r="N428" s="24">
        <f>M428-(VLOOKUP(E428,Product!$A$1:$C$7,2,0)*F428)</f>
        <v>126599.90999999997</v>
      </c>
      <c r="O428" s="24"/>
    </row>
    <row r="429" spans="1:15" x14ac:dyDescent="0.25">
      <c r="A429" s="1" t="s">
        <v>351</v>
      </c>
      <c r="B429" s="1" t="str">
        <f t="shared" si="19"/>
        <v>CND-GOV-20141001</v>
      </c>
      <c r="C429" t="s">
        <v>614</v>
      </c>
      <c r="D429" t="s">
        <v>628</v>
      </c>
      <c r="E429" s="1" t="s">
        <v>39</v>
      </c>
      <c r="F429">
        <v>1269</v>
      </c>
      <c r="G429" s="22">
        <v>0.09</v>
      </c>
      <c r="H429" s="2">
        <f t="shared" si="20"/>
        <v>41913</v>
      </c>
      <c r="I429">
        <v>1</v>
      </c>
      <c r="J429">
        <v>10</v>
      </c>
      <c r="K429">
        <v>2014</v>
      </c>
      <c r="L429" s="23">
        <f>VLOOKUP(E429,Product!$A$1:$C$7,3,0)*'Order Raw'!F429</f>
        <v>228420</v>
      </c>
      <c r="M429" s="23">
        <f t="shared" si="18"/>
        <v>228419.91</v>
      </c>
      <c r="N429" s="24">
        <f>M429-(VLOOKUP(E429,Product!$A$1:$C$7,2,0)*F429)</f>
        <v>76139.91</v>
      </c>
      <c r="O429" s="24"/>
    </row>
    <row r="430" spans="1:15" x14ac:dyDescent="0.25">
      <c r="A430" s="1" t="s">
        <v>352</v>
      </c>
      <c r="B430" s="1" t="str">
        <f t="shared" si="19"/>
        <v>USA-CPR-20140101</v>
      </c>
      <c r="C430" t="s">
        <v>622</v>
      </c>
      <c r="D430" t="s">
        <v>632</v>
      </c>
      <c r="E430" s="1" t="s">
        <v>44</v>
      </c>
      <c r="F430">
        <v>1956</v>
      </c>
      <c r="G430" s="22">
        <v>0.09</v>
      </c>
      <c r="H430" s="2">
        <f t="shared" si="20"/>
        <v>41640</v>
      </c>
      <c r="I430">
        <v>1</v>
      </c>
      <c r="J430">
        <v>1</v>
      </c>
      <c r="K430">
        <v>2014</v>
      </c>
      <c r="L430" s="23">
        <f>VLOOKUP(E430,Product!$A$1:$C$7,3,0)*'Order Raw'!F430</f>
        <v>586800</v>
      </c>
      <c r="M430" s="23">
        <f t="shared" si="18"/>
        <v>586799.91</v>
      </c>
      <c r="N430" s="24">
        <f>M430-(VLOOKUP(E430,Product!$A$1:$C$7,2,0)*F430)</f>
        <v>97799.910000000033</v>
      </c>
      <c r="O430" s="24"/>
    </row>
    <row r="431" spans="1:15" x14ac:dyDescent="0.25">
      <c r="A431" s="1" t="s">
        <v>353</v>
      </c>
      <c r="B431" s="1" t="str">
        <f t="shared" si="19"/>
        <v>GER-SMB-20140201</v>
      </c>
      <c r="C431" t="s">
        <v>616</v>
      </c>
      <c r="D431" t="s">
        <v>636</v>
      </c>
      <c r="E431" s="1" t="s">
        <v>44</v>
      </c>
      <c r="F431">
        <v>2659</v>
      </c>
      <c r="G431" s="22">
        <v>0.09</v>
      </c>
      <c r="H431" s="2">
        <f t="shared" si="20"/>
        <v>41671</v>
      </c>
      <c r="I431">
        <v>1</v>
      </c>
      <c r="J431">
        <v>2</v>
      </c>
      <c r="K431">
        <v>2014</v>
      </c>
      <c r="L431" s="23">
        <f>VLOOKUP(E431,Product!$A$1:$C$7,3,0)*'Order Raw'!F431</f>
        <v>797700</v>
      </c>
      <c r="M431" s="23">
        <f t="shared" si="18"/>
        <v>797699.91</v>
      </c>
      <c r="N431" s="24">
        <f>M431-(VLOOKUP(E431,Product!$A$1:$C$7,2,0)*F431)</f>
        <v>132949.91000000003</v>
      </c>
      <c r="O431" s="24"/>
    </row>
    <row r="432" spans="1:15" x14ac:dyDescent="0.25">
      <c r="A432" s="1" t="s">
        <v>354</v>
      </c>
      <c r="B432" s="1" t="str">
        <f t="shared" si="19"/>
        <v>USA-GOV-20140401</v>
      </c>
      <c r="C432" t="s">
        <v>622</v>
      </c>
      <c r="D432" t="s">
        <v>628</v>
      </c>
      <c r="E432" s="1" t="s">
        <v>44</v>
      </c>
      <c r="F432">
        <v>1351</v>
      </c>
      <c r="G432" s="22">
        <v>9.0033308660251665E-2</v>
      </c>
      <c r="H432" s="2">
        <f t="shared" si="20"/>
        <v>41730</v>
      </c>
      <c r="I432">
        <v>1</v>
      </c>
      <c r="J432">
        <v>4</v>
      </c>
      <c r="K432">
        <v>2014</v>
      </c>
      <c r="L432" s="23">
        <f>VLOOKUP(E432,Product!$A$1:$C$7,3,0)*'Order Raw'!F432</f>
        <v>405300</v>
      </c>
      <c r="M432" s="23">
        <f t="shared" si="18"/>
        <v>405299.90996669134</v>
      </c>
      <c r="N432" s="24">
        <f>M432-(VLOOKUP(E432,Product!$A$1:$C$7,2,0)*F432)</f>
        <v>67549.909966691339</v>
      </c>
      <c r="O432" s="24"/>
    </row>
    <row r="433" spans="1:15" x14ac:dyDescent="0.25">
      <c r="A433" s="1" t="s">
        <v>355</v>
      </c>
      <c r="B433" s="1" t="str">
        <f t="shared" si="19"/>
        <v>GER-CPR-20140501</v>
      </c>
      <c r="C433" t="s">
        <v>616</v>
      </c>
      <c r="D433" t="s">
        <v>632</v>
      </c>
      <c r="E433" s="1" t="s">
        <v>44</v>
      </c>
      <c r="F433">
        <v>880</v>
      </c>
      <c r="G433" s="22">
        <v>0.09</v>
      </c>
      <c r="H433" s="2">
        <f t="shared" si="20"/>
        <v>41760</v>
      </c>
      <c r="I433">
        <v>1</v>
      </c>
      <c r="J433">
        <v>5</v>
      </c>
      <c r="K433">
        <v>2014</v>
      </c>
      <c r="L433" s="23">
        <f>VLOOKUP(E433,Product!$A$1:$C$7,3,0)*'Order Raw'!F433</f>
        <v>264000</v>
      </c>
      <c r="M433" s="23">
        <f t="shared" si="18"/>
        <v>263999.90999999997</v>
      </c>
      <c r="N433" s="24">
        <f>M433-(VLOOKUP(E433,Product!$A$1:$C$7,2,0)*F433)</f>
        <v>43999.909999999974</v>
      </c>
      <c r="O433" s="24"/>
    </row>
    <row r="434" spans="1:15" x14ac:dyDescent="0.25">
      <c r="A434" s="1" t="s">
        <v>356</v>
      </c>
      <c r="B434" s="1" t="str">
        <f t="shared" si="19"/>
        <v>USA-SMB-20140901</v>
      </c>
      <c r="C434" t="s">
        <v>622</v>
      </c>
      <c r="D434" t="s">
        <v>636</v>
      </c>
      <c r="E434" s="1" t="s">
        <v>44</v>
      </c>
      <c r="F434">
        <v>1867</v>
      </c>
      <c r="G434" s="22">
        <v>0.09</v>
      </c>
      <c r="H434" s="2">
        <f t="shared" si="20"/>
        <v>41883</v>
      </c>
      <c r="I434">
        <v>1</v>
      </c>
      <c r="J434">
        <v>9</v>
      </c>
      <c r="K434">
        <v>2014</v>
      </c>
      <c r="L434" s="23">
        <f>VLOOKUP(E434,Product!$A$1:$C$7,3,0)*'Order Raw'!F434</f>
        <v>560100</v>
      </c>
      <c r="M434" s="23">
        <f t="shared" si="18"/>
        <v>560099.91</v>
      </c>
      <c r="N434" s="24">
        <f>M434-(VLOOKUP(E434,Product!$A$1:$C$7,2,0)*F434)</f>
        <v>93349.910000000033</v>
      </c>
      <c r="O434" s="24"/>
    </row>
    <row r="435" spans="1:15" x14ac:dyDescent="0.25">
      <c r="A435" s="1" t="s">
        <v>357</v>
      </c>
      <c r="B435" s="1" t="str">
        <f t="shared" si="19"/>
        <v>FRA-CPR-20130901</v>
      </c>
      <c r="C435" t="s">
        <v>618</v>
      </c>
      <c r="D435" t="s">
        <v>632</v>
      </c>
      <c r="E435" s="1" t="s">
        <v>44</v>
      </c>
      <c r="F435">
        <v>2234</v>
      </c>
      <c r="G435" s="22">
        <v>0.09</v>
      </c>
      <c r="H435" s="2">
        <f t="shared" si="20"/>
        <v>41518</v>
      </c>
      <c r="I435">
        <v>1</v>
      </c>
      <c r="J435">
        <v>9</v>
      </c>
      <c r="K435">
        <v>2013</v>
      </c>
      <c r="L435" s="23">
        <f>VLOOKUP(E435,Product!$A$1:$C$7,3,0)*'Order Raw'!F435</f>
        <v>670200</v>
      </c>
      <c r="M435" s="23">
        <f t="shared" si="18"/>
        <v>670199.91</v>
      </c>
      <c r="N435" s="24">
        <f>M435-(VLOOKUP(E435,Product!$A$1:$C$7,2,0)*F435)</f>
        <v>111699.91000000003</v>
      </c>
      <c r="O435" s="24"/>
    </row>
    <row r="436" spans="1:15" x14ac:dyDescent="0.25">
      <c r="A436" s="1" t="s">
        <v>343</v>
      </c>
      <c r="B436" s="1" t="str">
        <f t="shared" si="19"/>
        <v>FRA-MDM-20141001</v>
      </c>
      <c r="C436" t="s">
        <v>618</v>
      </c>
      <c r="D436" t="s">
        <v>630</v>
      </c>
      <c r="E436" s="1" t="s">
        <v>44</v>
      </c>
      <c r="F436">
        <v>1227</v>
      </c>
      <c r="G436" s="22">
        <v>0.09</v>
      </c>
      <c r="H436" s="2">
        <f t="shared" si="20"/>
        <v>41913</v>
      </c>
      <c r="I436">
        <v>1</v>
      </c>
      <c r="J436">
        <v>10</v>
      </c>
      <c r="K436">
        <v>2014</v>
      </c>
      <c r="L436" s="23">
        <f>VLOOKUP(E436,Product!$A$1:$C$7,3,0)*'Order Raw'!F436</f>
        <v>368100</v>
      </c>
      <c r="M436" s="23">
        <f t="shared" si="18"/>
        <v>368099.91</v>
      </c>
      <c r="N436" s="24">
        <f>M436-(VLOOKUP(E436,Product!$A$1:$C$7,2,0)*F436)</f>
        <v>61349.909999999974</v>
      </c>
      <c r="O436" s="24"/>
    </row>
    <row r="437" spans="1:15" x14ac:dyDescent="0.25">
      <c r="A437" s="1" t="s">
        <v>358</v>
      </c>
      <c r="B437" s="1" t="str">
        <f t="shared" si="19"/>
        <v>MXC-ENT-20141101</v>
      </c>
      <c r="C437" t="s">
        <v>620</v>
      </c>
      <c r="D437" t="s">
        <v>634</v>
      </c>
      <c r="E437" s="1" t="s">
        <v>44</v>
      </c>
      <c r="F437">
        <v>877</v>
      </c>
      <c r="G437" s="22">
        <v>0.09</v>
      </c>
      <c r="H437" s="2">
        <f t="shared" si="20"/>
        <v>41944</v>
      </c>
      <c r="I437">
        <v>1</v>
      </c>
      <c r="J437">
        <v>11</v>
      </c>
      <c r="K437">
        <v>2014</v>
      </c>
      <c r="L437" s="23">
        <f>VLOOKUP(E437,Product!$A$1:$C$7,3,0)*'Order Raw'!F437</f>
        <v>263100</v>
      </c>
      <c r="M437" s="23">
        <f t="shared" si="18"/>
        <v>263099.90999999997</v>
      </c>
      <c r="N437" s="24">
        <f>M437-(VLOOKUP(E437,Product!$A$1:$C$7,2,0)*F437)</f>
        <v>43849.909999999974</v>
      </c>
      <c r="O437" s="24"/>
    </row>
    <row r="438" spans="1:15" x14ac:dyDescent="0.25">
      <c r="A438" s="1" t="s">
        <v>359</v>
      </c>
      <c r="B438" s="1" t="str">
        <f t="shared" si="19"/>
        <v>USA-GOV-20140901</v>
      </c>
      <c r="C438" t="s">
        <v>622</v>
      </c>
      <c r="D438" t="s">
        <v>628</v>
      </c>
      <c r="E438" s="1" t="s">
        <v>49</v>
      </c>
      <c r="F438">
        <v>2071</v>
      </c>
      <c r="G438" s="22">
        <v>0.09</v>
      </c>
      <c r="H438" s="2">
        <f t="shared" si="20"/>
        <v>41883</v>
      </c>
      <c r="I438">
        <v>1</v>
      </c>
      <c r="J438">
        <v>9</v>
      </c>
      <c r="K438">
        <v>2014</v>
      </c>
      <c r="L438" s="23">
        <f>VLOOKUP(E438,Product!$A$1:$C$7,3,0)*'Order Raw'!F438</f>
        <v>724850</v>
      </c>
      <c r="M438" s="23">
        <f t="shared" si="18"/>
        <v>724849.91</v>
      </c>
      <c r="N438" s="24">
        <f>M438-(VLOOKUP(E438,Product!$A$1:$C$7,2,0)*F438)</f>
        <v>310649.91000000003</v>
      </c>
      <c r="O438" s="24"/>
    </row>
    <row r="439" spans="1:15" x14ac:dyDescent="0.25">
      <c r="A439" s="1" t="s">
        <v>351</v>
      </c>
      <c r="B439" s="1" t="str">
        <f t="shared" si="19"/>
        <v>CND-GOV-20141001</v>
      </c>
      <c r="C439" t="s">
        <v>614</v>
      </c>
      <c r="D439" t="s">
        <v>628</v>
      </c>
      <c r="E439" s="1" t="s">
        <v>49</v>
      </c>
      <c r="F439">
        <v>1269</v>
      </c>
      <c r="G439" s="22">
        <v>0.09</v>
      </c>
      <c r="H439" s="2">
        <f t="shared" si="20"/>
        <v>41913</v>
      </c>
      <c r="I439">
        <v>1</v>
      </c>
      <c r="J439">
        <v>10</v>
      </c>
      <c r="K439">
        <v>2014</v>
      </c>
      <c r="L439" s="23">
        <f>VLOOKUP(E439,Product!$A$1:$C$7,3,0)*'Order Raw'!F439</f>
        <v>444150</v>
      </c>
      <c r="M439" s="23">
        <f t="shared" si="18"/>
        <v>444149.91</v>
      </c>
      <c r="N439" s="24">
        <f>M439-(VLOOKUP(E439,Product!$A$1:$C$7,2,0)*F439)</f>
        <v>190349.90999999997</v>
      </c>
      <c r="O439" s="24"/>
    </row>
    <row r="440" spans="1:15" x14ac:dyDescent="0.25">
      <c r="A440" s="1" t="s">
        <v>360</v>
      </c>
      <c r="B440" s="1" t="str">
        <f t="shared" si="19"/>
        <v>GER-MDM-20131101</v>
      </c>
      <c r="C440" t="s">
        <v>616</v>
      </c>
      <c r="D440" t="s">
        <v>630</v>
      </c>
      <c r="E440" s="1" t="s">
        <v>49</v>
      </c>
      <c r="F440">
        <v>970</v>
      </c>
      <c r="G440" s="22">
        <v>0.09</v>
      </c>
      <c r="H440" s="2">
        <f t="shared" si="20"/>
        <v>41579</v>
      </c>
      <c r="I440">
        <v>1</v>
      </c>
      <c r="J440">
        <v>11</v>
      </c>
      <c r="K440">
        <v>2013</v>
      </c>
      <c r="L440" s="23">
        <f>VLOOKUP(E440,Product!$A$1:$C$7,3,0)*'Order Raw'!F440</f>
        <v>339500</v>
      </c>
      <c r="M440" s="23">
        <f t="shared" si="18"/>
        <v>339499.91</v>
      </c>
      <c r="N440" s="24">
        <f>M440-(VLOOKUP(E440,Product!$A$1:$C$7,2,0)*F440)</f>
        <v>145499.90999999997</v>
      </c>
      <c r="O440" s="24"/>
    </row>
    <row r="441" spans="1:15" x14ac:dyDescent="0.25">
      <c r="A441" s="1" t="s">
        <v>361</v>
      </c>
      <c r="B441" s="1" t="str">
        <f t="shared" si="19"/>
        <v>MXC-GOV-20141101</v>
      </c>
      <c r="C441" t="s">
        <v>620</v>
      </c>
      <c r="D441" t="s">
        <v>628</v>
      </c>
      <c r="E441" s="1" t="s">
        <v>49</v>
      </c>
      <c r="F441">
        <v>1694</v>
      </c>
      <c r="G441" s="22">
        <v>0.09</v>
      </c>
      <c r="H441" s="2">
        <f t="shared" si="20"/>
        <v>41944</v>
      </c>
      <c r="I441">
        <v>1</v>
      </c>
      <c r="J441">
        <v>11</v>
      </c>
      <c r="K441">
        <v>2014</v>
      </c>
      <c r="L441" s="23">
        <f>VLOOKUP(E441,Product!$A$1:$C$7,3,0)*'Order Raw'!F441</f>
        <v>592900</v>
      </c>
      <c r="M441" s="23">
        <f t="shared" si="18"/>
        <v>592899.91</v>
      </c>
      <c r="N441" s="24">
        <f>M441-(VLOOKUP(E441,Product!$A$1:$C$7,2,0)*F441)</f>
        <v>254099.91000000003</v>
      </c>
      <c r="O441" s="24"/>
    </row>
    <row r="442" spans="1:15" x14ac:dyDescent="0.25">
      <c r="A442" s="1" t="s">
        <v>362</v>
      </c>
      <c r="B442" s="1" t="str">
        <f t="shared" si="19"/>
        <v>GER-GOV-20140501</v>
      </c>
      <c r="C442" t="s">
        <v>616</v>
      </c>
      <c r="D442" t="s">
        <v>628</v>
      </c>
      <c r="E442" s="1" t="s">
        <v>8</v>
      </c>
      <c r="F442">
        <v>663</v>
      </c>
      <c r="G442" s="22">
        <v>9.0000000000000011E-2</v>
      </c>
      <c r="H442" s="2">
        <f t="shared" si="20"/>
        <v>41760</v>
      </c>
      <c r="I442">
        <v>1</v>
      </c>
      <c r="J442">
        <v>5</v>
      </c>
      <c r="K442">
        <v>2014</v>
      </c>
      <c r="L442" s="23">
        <f>VLOOKUP(E442,Product!$A$1:$C$7,3,0)*'Order Raw'!F442</f>
        <v>13260</v>
      </c>
      <c r="M442" s="23">
        <f t="shared" si="18"/>
        <v>13259.91</v>
      </c>
      <c r="N442" s="24">
        <f>M442-(VLOOKUP(E442,Product!$A$1:$C$7,2,0)*F442)</f>
        <v>11270.91</v>
      </c>
      <c r="O442" s="24"/>
    </row>
    <row r="443" spans="1:15" x14ac:dyDescent="0.25">
      <c r="A443" s="1" t="s">
        <v>363</v>
      </c>
      <c r="B443" s="1" t="str">
        <f t="shared" si="19"/>
        <v>CND-GOV-20140701</v>
      </c>
      <c r="C443" t="s">
        <v>614</v>
      </c>
      <c r="D443" t="s">
        <v>628</v>
      </c>
      <c r="E443" s="1" t="s">
        <v>8</v>
      </c>
      <c r="F443">
        <v>819</v>
      </c>
      <c r="G443" s="22">
        <v>9.0000000000000011E-2</v>
      </c>
      <c r="H443" s="2">
        <f t="shared" si="20"/>
        <v>41821</v>
      </c>
      <c r="I443">
        <v>1</v>
      </c>
      <c r="J443">
        <v>7</v>
      </c>
      <c r="K443">
        <v>2014</v>
      </c>
      <c r="L443" s="23">
        <f>VLOOKUP(E443,Product!$A$1:$C$7,3,0)*'Order Raw'!F443</f>
        <v>16380</v>
      </c>
      <c r="M443" s="23">
        <f t="shared" si="18"/>
        <v>16379.91</v>
      </c>
      <c r="N443" s="24">
        <f>M443-(VLOOKUP(E443,Product!$A$1:$C$7,2,0)*F443)</f>
        <v>13922.91</v>
      </c>
      <c r="O443" s="24"/>
    </row>
    <row r="444" spans="1:15" x14ac:dyDescent="0.25">
      <c r="A444" s="1" t="s">
        <v>364</v>
      </c>
      <c r="B444" s="1" t="str">
        <f t="shared" si="19"/>
        <v>GER-CPR-20140901</v>
      </c>
      <c r="C444" t="s">
        <v>616</v>
      </c>
      <c r="D444" t="s">
        <v>632</v>
      </c>
      <c r="E444" s="1" t="s">
        <v>8</v>
      </c>
      <c r="F444">
        <v>1580</v>
      </c>
      <c r="G444" s="22">
        <v>9.0000000000000011E-2</v>
      </c>
      <c r="H444" s="2">
        <f t="shared" si="20"/>
        <v>41883</v>
      </c>
      <c r="I444">
        <v>1</v>
      </c>
      <c r="J444">
        <v>9</v>
      </c>
      <c r="K444">
        <v>2014</v>
      </c>
      <c r="L444" s="23">
        <f>VLOOKUP(E444,Product!$A$1:$C$7,3,0)*'Order Raw'!F444</f>
        <v>31600</v>
      </c>
      <c r="M444" s="23">
        <f t="shared" si="18"/>
        <v>31599.91</v>
      </c>
      <c r="N444" s="24">
        <f>M444-(VLOOKUP(E444,Product!$A$1:$C$7,2,0)*F444)</f>
        <v>26859.91</v>
      </c>
      <c r="O444" s="24"/>
    </row>
    <row r="445" spans="1:15" x14ac:dyDescent="0.25">
      <c r="A445" s="1" t="s">
        <v>365</v>
      </c>
      <c r="B445" s="1" t="str">
        <f t="shared" si="19"/>
        <v>MXC-GOV-20141201</v>
      </c>
      <c r="C445" t="s">
        <v>620</v>
      </c>
      <c r="D445" t="s">
        <v>628</v>
      </c>
      <c r="E445" s="1" t="s">
        <v>8</v>
      </c>
      <c r="F445">
        <v>521</v>
      </c>
      <c r="G445" s="22">
        <v>9.0000000000000011E-2</v>
      </c>
      <c r="H445" s="2">
        <f t="shared" si="20"/>
        <v>41974</v>
      </c>
      <c r="I445">
        <v>1</v>
      </c>
      <c r="J445">
        <v>12</v>
      </c>
      <c r="K445">
        <v>2014</v>
      </c>
      <c r="L445" s="23">
        <f>VLOOKUP(E445,Product!$A$1:$C$7,3,0)*'Order Raw'!F445</f>
        <v>10420</v>
      </c>
      <c r="M445" s="23">
        <f t="shared" si="18"/>
        <v>10419.91</v>
      </c>
      <c r="N445" s="24">
        <f>M445-(VLOOKUP(E445,Product!$A$1:$C$7,2,0)*F445)</f>
        <v>8856.91</v>
      </c>
      <c r="O445" s="24"/>
    </row>
    <row r="446" spans="1:15" x14ac:dyDescent="0.25">
      <c r="A446" s="1" t="s">
        <v>366</v>
      </c>
      <c r="B446" s="1" t="str">
        <f t="shared" si="19"/>
        <v>USA-GOV-20140301</v>
      </c>
      <c r="C446" t="s">
        <v>622</v>
      </c>
      <c r="D446" t="s">
        <v>628</v>
      </c>
      <c r="E446" s="1" t="s">
        <v>25</v>
      </c>
      <c r="F446">
        <v>973</v>
      </c>
      <c r="G446" s="22">
        <v>9.0000000000000011E-2</v>
      </c>
      <c r="H446" s="2">
        <f t="shared" si="20"/>
        <v>41699</v>
      </c>
      <c r="I446">
        <v>1</v>
      </c>
      <c r="J446">
        <v>3</v>
      </c>
      <c r="K446">
        <v>2014</v>
      </c>
      <c r="L446" s="23">
        <f>VLOOKUP(E446,Product!$A$1:$C$7,3,0)*'Order Raw'!F446</f>
        <v>19460</v>
      </c>
      <c r="M446" s="23">
        <f t="shared" si="18"/>
        <v>19459.91</v>
      </c>
      <c r="N446" s="24">
        <f>M446-(VLOOKUP(E446,Product!$A$1:$C$7,2,0)*F446)</f>
        <v>9729.91</v>
      </c>
      <c r="O446" s="24"/>
    </row>
    <row r="447" spans="1:15" x14ac:dyDescent="0.25">
      <c r="A447" s="1" t="s">
        <v>367</v>
      </c>
      <c r="B447" s="1" t="str">
        <f t="shared" si="19"/>
        <v>MXC-GOV-20140601</v>
      </c>
      <c r="C447" t="s">
        <v>620</v>
      </c>
      <c r="D447" t="s">
        <v>628</v>
      </c>
      <c r="E447" s="1" t="s">
        <v>25</v>
      </c>
      <c r="F447">
        <v>1038</v>
      </c>
      <c r="G447" s="22">
        <v>9.0000000000000011E-2</v>
      </c>
      <c r="H447" s="2">
        <f t="shared" si="20"/>
        <v>41791</v>
      </c>
      <c r="I447">
        <v>1</v>
      </c>
      <c r="J447">
        <v>6</v>
      </c>
      <c r="K447">
        <v>2014</v>
      </c>
      <c r="L447" s="23">
        <f>VLOOKUP(E447,Product!$A$1:$C$7,3,0)*'Order Raw'!F447</f>
        <v>20760</v>
      </c>
      <c r="M447" s="23">
        <f t="shared" si="18"/>
        <v>20759.91</v>
      </c>
      <c r="N447" s="24">
        <f>M447-(VLOOKUP(E447,Product!$A$1:$C$7,2,0)*F447)</f>
        <v>10379.91</v>
      </c>
      <c r="O447" s="24"/>
    </row>
    <row r="448" spans="1:15" x14ac:dyDescent="0.25">
      <c r="A448" s="1" t="s">
        <v>368</v>
      </c>
      <c r="B448" s="1" t="str">
        <f t="shared" si="19"/>
        <v>GER-GOV-20141001</v>
      </c>
      <c r="C448" t="s">
        <v>616</v>
      </c>
      <c r="D448" t="s">
        <v>628</v>
      </c>
      <c r="E448" s="1" t="s">
        <v>25</v>
      </c>
      <c r="F448">
        <v>360</v>
      </c>
      <c r="G448" s="22">
        <v>9.0000000000000011E-2</v>
      </c>
      <c r="H448" s="2">
        <f t="shared" si="20"/>
        <v>41913</v>
      </c>
      <c r="I448">
        <v>1</v>
      </c>
      <c r="J448">
        <v>10</v>
      </c>
      <c r="K448">
        <v>2014</v>
      </c>
      <c r="L448" s="23">
        <f>VLOOKUP(E448,Product!$A$1:$C$7,3,0)*'Order Raw'!F448</f>
        <v>7200</v>
      </c>
      <c r="M448" s="23">
        <f t="shared" si="18"/>
        <v>7199.91</v>
      </c>
      <c r="N448" s="24">
        <f>M448-(VLOOKUP(E448,Product!$A$1:$C$7,2,0)*F448)</f>
        <v>3599.91</v>
      </c>
      <c r="O448" s="24"/>
    </row>
    <row r="449" spans="1:15" x14ac:dyDescent="0.25">
      <c r="A449" s="1" t="s">
        <v>369</v>
      </c>
      <c r="B449" s="1" t="str">
        <f t="shared" si="19"/>
        <v>FRA-CPR-20140301</v>
      </c>
      <c r="C449" t="s">
        <v>618</v>
      </c>
      <c r="D449" t="s">
        <v>632</v>
      </c>
      <c r="E449" s="1" t="s">
        <v>39</v>
      </c>
      <c r="F449">
        <v>1967</v>
      </c>
      <c r="G449" s="22">
        <v>9.0000000000000011E-2</v>
      </c>
      <c r="H449" s="2">
        <f t="shared" si="20"/>
        <v>41699</v>
      </c>
      <c r="I449">
        <v>1</v>
      </c>
      <c r="J449">
        <v>3</v>
      </c>
      <c r="K449">
        <v>2014</v>
      </c>
      <c r="L449" s="23">
        <f>VLOOKUP(E449,Product!$A$1:$C$7,3,0)*'Order Raw'!F449</f>
        <v>354060</v>
      </c>
      <c r="M449" s="23">
        <f t="shared" si="18"/>
        <v>354059.91</v>
      </c>
      <c r="N449" s="24">
        <f>M449-(VLOOKUP(E449,Product!$A$1:$C$7,2,0)*F449)</f>
        <v>118019.90999999997</v>
      </c>
      <c r="O449" s="24"/>
    </row>
    <row r="450" spans="1:15" x14ac:dyDescent="0.25">
      <c r="A450" s="1" t="s">
        <v>370</v>
      </c>
      <c r="B450" s="1" t="str">
        <f t="shared" si="19"/>
        <v>MXC-MDM-20140401</v>
      </c>
      <c r="C450" t="s">
        <v>620</v>
      </c>
      <c r="D450" t="s">
        <v>630</v>
      </c>
      <c r="E450" s="1" t="s">
        <v>39</v>
      </c>
      <c r="F450">
        <v>2628</v>
      </c>
      <c r="G450" s="22">
        <v>9.0000000000000011E-2</v>
      </c>
      <c r="H450" s="2">
        <f t="shared" si="20"/>
        <v>41730</v>
      </c>
      <c r="I450">
        <v>1</v>
      </c>
      <c r="J450">
        <v>4</v>
      </c>
      <c r="K450">
        <v>2014</v>
      </c>
      <c r="L450" s="23">
        <f>VLOOKUP(E450,Product!$A$1:$C$7,3,0)*'Order Raw'!F450</f>
        <v>473040</v>
      </c>
      <c r="M450" s="23">
        <f t="shared" ref="M450:M513" si="21">L450-G450</f>
        <v>473039.91</v>
      </c>
      <c r="N450" s="24">
        <f>M450-(VLOOKUP(E450,Product!$A$1:$C$7,2,0)*F450)</f>
        <v>157679.90999999997</v>
      </c>
      <c r="O450" s="24"/>
    </row>
    <row r="451" spans="1:15" x14ac:dyDescent="0.25">
      <c r="A451" s="1" t="s">
        <v>368</v>
      </c>
      <c r="B451" s="1" t="str">
        <f t="shared" ref="B451:B514" si="22">_xlfn.IFS(C451="Canada","CND",C451="Germany","GER",C451="France","FRA",C451="Mexico","MXC",C451="United States of America","USA")&amp;"-"&amp;_xlfn.IFS(D451="Government","GOV",D451="Midmarket","MDM",D451="Channel Partners","CPR",D451="Enterprise","ENT",D451="Small Business","SMB")&amp;"-"&amp;TEXT(H451,"yyyymmdd")</f>
        <v>GER-GOV-20141001</v>
      </c>
      <c r="C451" t="s">
        <v>616</v>
      </c>
      <c r="D451" t="s">
        <v>628</v>
      </c>
      <c r="E451" s="1" t="s">
        <v>44</v>
      </c>
      <c r="F451">
        <v>360</v>
      </c>
      <c r="G451" s="22">
        <v>9.0000000000000011E-2</v>
      </c>
      <c r="H451" s="2">
        <f t="shared" ref="H451:H514" si="23">DATE(K451,J451,I451)</f>
        <v>41913</v>
      </c>
      <c r="I451">
        <v>1</v>
      </c>
      <c r="J451">
        <v>10</v>
      </c>
      <c r="K451">
        <v>2014</v>
      </c>
      <c r="L451" s="23">
        <f>VLOOKUP(E451,Product!$A$1:$C$7,3,0)*'Order Raw'!F451</f>
        <v>108000</v>
      </c>
      <c r="M451" s="23">
        <f t="shared" si="21"/>
        <v>107999.91</v>
      </c>
      <c r="N451" s="24">
        <f>M451-(VLOOKUP(E451,Product!$A$1:$C$7,2,0)*F451)</f>
        <v>17999.910000000003</v>
      </c>
      <c r="O451" s="24"/>
    </row>
    <row r="452" spans="1:15" x14ac:dyDescent="0.25">
      <c r="A452" s="1" t="s">
        <v>371</v>
      </c>
      <c r="B452" s="1" t="str">
        <f t="shared" si="22"/>
        <v>FRA-GOV-20131101</v>
      </c>
      <c r="C452" t="s">
        <v>618</v>
      </c>
      <c r="D452" t="s">
        <v>628</v>
      </c>
      <c r="E452" s="1" t="s">
        <v>44</v>
      </c>
      <c r="F452">
        <v>2682</v>
      </c>
      <c r="G452" s="22">
        <v>9.0000000000000011E-2</v>
      </c>
      <c r="H452" s="2">
        <f t="shared" si="23"/>
        <v>41579</v>
      </c>
      <c r="I452">
        <v>1</v>
      </c>
      <c r="J452">
        <v>11</v>
      </c>
      <c r="K452">
        <v>2013</v>
      </c>
      <c r="L452" s="23">
        <f>VLOOKUP(E452,Product!$A$1:$C$7,3,0)*'Order Raw'!F452</f>
        <v>804600</v>
      </c>
      <c r="M452" s="23">
        <f t="shared" si="21"/>
        <v>804599.91</v>
      </c>
      <c r="N452" s="24">
        <f>M452-(VLOOKUP(E452,Product!$A$1:$C$7,2,0)*F452)</f>
        <v>134099.91000000003</v>
      </c>
      <c r="O452" s="24"/>
    </row>
    <row r="453" spans="1:15" x14ac:dyDescent="0.25">
      <c r="A453" s="1" t="s">
        <v>365</v>
      </c>
      <c r="B453" s="1" t="str">
        <f t="shared" si="22"/>
        <v>MXC-GOV-20141201</v>
      </c>
      <c r="C453" t="s">
        <v>620</v>
      </c>
      <c r="D453" t="s">
        <v>628</v>
      </c>
      <c r="E453" s="1" t="s">
        <v>44</v>
      </c>
      <c r="F453">
        <v>521</v>
      </c>
      <c r="G453" s="22">
        <v>9.0000000000000011E-2</v>
      </c>
      <c r="H453" s="2">
        <f t="shared" si="23"/>
        <v>41974</v>
      </c>
      <c r="I453">
        <v>1</v>
      </c>
      <c r="J453">
        <v>12</v>
      </c>
      <c r="K453">
        <v>2014</v>
      </c>
      <c r="L453" s="23">
        <f>VLOOKUP(E453,Product!$A$1:$C$7,3,0)*'Order Raw'!F453</f>
        <v>156300</v>
      </c>
      <c r="M453" s="23">
        <f t="shared" si="21"/>
        <v>156299.91</v>
      </c>
      <c r="N453" s="24">
        <f>M453-(VLOOKUP(E453,Product!$A$1:$C$7,2,0)*F453)</f>
        <v>26049.910000000003</v>
      </c>
      <c r="O453" s="24"/>
    </row>
    <row r="454" spans="1:15" x14ac:dyDescent="0.25">
      <c r="A454" s="1" t="s">
        <v>367</v>
      </c>
      <c r="B454" s="1" t="str">
        <f t="shared" si="22"/>
        <v>MXC-GOV-20140601</v>
      </c>
      <c r="C454" t="s">
        <v>620</v>
      </c>
      <c r="D454" t="s">
        <v>628</v>
      </c>
      <c r="E454" s="1" t="s">
        <v>49</v>
      </c>
      <c r="F454">
        <v>1038</v>
      </c>
      <c r="G454" s="22">
        <v>9.0000000000000011E-2</v>
      </c>
      <c r="H454" s="2">
        <f t="shared" si="23"/>
        <v>41791</v>
      </c>
      <c r="I454">
        <v>1</v>
      </c>
      <c r="J454">
        <v>6</v>
      </c>
      <c r="K454">
        <v>2014</v>
      </c>
      <c r="L454" s="23">
        <f>VLOOKUP(E454,Product!$A$1:$C$7,3,0)*'Order Raw'!F454</f>
        <v>363300</v>
      </c>
      <c r="M454" s="23">
        <f t="shared" si="21"/>
        <v>363299.91</v>
      </c>
      <c r="N454" s="24">
        <f>M454-(VLOOKUP(E454,Product!$A$1:$C$7,2,0)*F454)</f>
        <v>155699.90999999997</v>
      </c>
      <c r="O454" s="24"/>
    </row>
    <row r="455" spans="1:15" x14ac:dyDescent="0.25">
      <c r="A455" s="1" t="s">
        <v>372</v>
      </c>
      <c r="B455" s="1" t="str">
        <f t="shared" si="22"/>
        <v>CND-MDM-20140701</v>
      </c>
      <c r="C455" t="s">
        <v>614</v>
      </c>
      <c r="D455" t="s">
        <v>630</v>
      </c>
      <c r="E455" s="1" t="s">
        <v>49</v>
      </c>
      <c r="F455">
        <v>1630</v>
      </c>
      <c r="G455" s="22">
        <v>9.0027811860940693E-2</v>
      </c>
      <c r="H455" s="2">
        <f t="shared" si="23"/>
        <v>41821</v>
      </c>
      <c r="I455">
        <v>1</v>
      </c>
      <c r="J455">
        <v>7</v>
      </c>
      <c r="K455">
        <v>2014</v>
      </c>
      <c r="L455" s="23">
        <f>VLOOKUP(E455,Product!$A$1:$C$7,3,0)*'Order Raw'!F455</f>
        <v>570500</v>
      </c>
      <c r="M455" s="23">
        <f t="shared" si="21"/>
        <v>570499.90997218818</v>
      </c>
      <c r="N455" s="24">
        <f>M455-(VLOOKUP(E455,Product!$A$1:$C$7,2,0)*F455)</f>
        <v>244499.90997218818</v>
      </c>
      <c r="O455" s="24"/>
    </row>
    <row r="456" spans="1:15" x14ac:dyDescent="0.25">
      <c r="A456" s="1" t="s">
        <v>373</v>
      </c>
      <c r="B456" s="1" t="str">
        <f t="shared" si="22"/>
        <v>FRA-CPR-20131201</v>
      </c>
      <c r="C456" t="s">
        <v>618</v>
      </c>
      <c r="D456" t="s">
        <v>632</v>
      </c>
      <c r="E456" s="1" t="s">
        <v>49</v>
      </c>
      <c r="F456">
        <v>306</v>
      </c>
      <c r="G456" s="22">
        <v>9.0000000000000011E-2</v>
      </c>
      <c r="H456" s="2">
        <f t="shared" si="23"/>
        <v>41609</v>
      </c>
      <c r="I456">
        <v>1</v>
      </c>
      <c r="J456">
        <v>12</v>
      </c>
      <c r="K456">
        <v>2013</v>
      </c>
      <c r="L456" s="23">
        <f>VLOOKUP(E456,Product!$A$1:$C$7,3,0)*'Order Raw'!F456</f>
        <v>107100</v>
      </c>
      <c r="M456" s="23">
        <f t="shared" si="21"/>
        <v>107099.91</v>
      </c>
      <c r="N456" s="24">
        <f>M456-(VLOOKUP(E456,Product!$A$1:$C$7,2,0)*F456)</f>
        <v>45899.91</v>
      </c>
      <c r="O456" s="24"/>
    </row>
    <row r="457" spans="1:15" x14ac:dyDescent="0.25">
      <c r="A457" s="1" t="s">
        <v>374</v>
      </c>
      <c r="B457" s="1" t="str">
        <f t="shared" si="22"/>
        <v>USA-CPR-20131001</v>
      </c>
      <c r="C457" t="s">
        <v>622</v>
      </c>
      <c r="D457" t="s">
        <v>632</v>
      </c>
      <c r="E457" s="1" t="s">
        <v>8</v>
      </c>
      <c r="F457">
        <v>386</v>
      </c>
      <c r="G457" s="22">
        <v>9.9999999999999992E-2</v>
      </c>
      <c r="H457" s="2">
        <f t="shared" si="23"/>
        <v>41548</v>
      </c>
      <c r="I457">
        <v>1</v>
      </c>
      <c r="J457">
        <v>10</v>
      </c>
      <c r="K457">
        <v>2013</v>
      </c>
      <c r="L457" s="23">
        <f>VLOOKUP(E457,Product!$A$1:$C$7,3,0)*'Order Raw'!F457</f>
        <v>7720</v>
      </c>
      <c r="M457" s="23">
        <f t="shared" si="21"/>
        <v>7719.9</v>
      </c>
      <c r="N457" s="24">
        <f>M457-(VLOOKUP(E457,Product!$A$1:$C$7,2,0)*F457)</f>
        <v>6561.9</v>
      </c>
      <c r="O457" s="24"/>
    </row>
    <row r="458" spans="1:15" x14ac:dyDescent="0.25">
      <c r="A458" s="1" t="s">
        <v>375</v>
      </c>
      <c r="B458" s="1" t="str">
        <f t="shared" si="22"/>
        <v>USA-GOV-20140901</v>
      </c>
      <c r="C458" t="s">
        <v>622</v>
      </c>
      <c r="D458" t="s">
        <v>628</v>
      </c>
      <c r="E458" s="1" t="s">
        <v>15</v>
      </c>
      <c r="F458">
        <v>2328</v>
      </c>
      <c r="G458" s="22">
        <v>9.9999999999999992E-2</v>
      </c>
      <c r="H458" s="2">
        <f t="shared" si="23"/>
        <v>41883</v>
      </c>
      <c r="I458">
        <v>1</v>
      </c>
      <c r="J458">
        <v>9</v>
      </c>
      <c r="K458">
        <v>2014</v>
      </c>
      <c r="L458" s="23">
        <f>VLOOKUP(E458,Product!$A$1:$C$7,3,0)*'Order Raw'!F458</f>
        <v>34920</v>
      </c>
      <c r="M458" s="23">
        <f t="shared" si="21"/>
        <v>34919.9</v>
      </c>
      <c r="N458" s="24">
        <f>M458-(VLOOKUP(E458,Product!$A$1:$C$7,2,0)*F458)</f>
        <v>23279.9</v>
      </c>
      <c r="O458" s="24"/>
    </row>
    <row r="459" spans="1:15" x14ac:dyDescent="0.25">
      <c r="A459" s="1" t="s">
        <v>374</v>
      </c>
      <c r="B459" s="1" t="str">
        <f t="shared" si="22"/>
        <v>USA-CPR-20131001</v>
      </c>
      <c r="C459" t="s">
        <v>622</v>
      </c>
      <c r="D459" t="s">
        <v>632</v>
      </c>
      <c r="E459" s="1" t="s">
        <v>25</v>
      </c>
      <c r="F459">
        <v>386</v>
      </c>
      <c r="G459" s="22">
        <v>9.9999999999999992E-2</v>
      </c>
      <c r="H459" s="2">
        <f t="shared" si="23"/>
        <v>41548</v>
      </c>
      <c r="I459">
        <v>1</v>
      </c>
      <c r="J459">
        <v>10</v>
      </c>
      <c r="K459">
        <v>2013</v>
      </c>
      <c r="L459" s="23">
        <f>VLOOKUP(E459,Product!$A$1:$C$7,3,0)*'Order Raw'!F459</f>
        <v>7720</v>
      </c>
      <c r="M459" s="23">
        <f t="shared" si="21"/>
        <v>7719.9</v>
      </c>
      <c r="N459" s="24">
        <f>M459-(VLOOKUP(E459,Product!$A$1:$C$7,2,0)*F459)</f>
        <v>3859.8999999999996</v>
      </c>
      <c r="O459" s="24"/>
    </row>
    <row r="460" spans="1:15" x14ac:dyDescent="0.25">
      <c r="A460" s="1" t="s">
        <v>376</v>
      </c>
      <c r="B460" s="1" t="str">
        <f t="shared" si="22"/>
        <v>USA-ENT-20140401</v>
      </c>
      <c r="C460" t="s">
        <v>622</v>
      </c>
      <c r="D460" t="s">
        <v>634</v>
      </c>
      <c r="E460" s="1" t="s">
        <v>8</v>
      </c>
      <c r="F460">
        <v>3445</v>
      </c>
      <c r="G460" s="22">
        <v>0.1000145137880987</v>
      </c>
      <c r="H460" s="2">
        <f t="shared" si="23"/>
        <v>41730</v>
      </c>
      <c r="I460">
        <v>1</v>
      </c>
      <c r="J460">
        <v>4</v>
      </c>
      <c r="K460">
        <v>2014</v>
      </c>
      <c r="L460" s="23">
        <f>VLOOKUP(E460,Product!$A$1:$C$7,3,0)*'Order Raw'!F460</f>
        <v>68900</v>
      </c>
      <c r="M460" s="23">
        <f t="shared" si="21"/>
        <v>68899.899985486205</v>
      </c>
      <c r="N460" s="24">
        <f>M460-(VLOOKUP(E460,Product!$A$1:$C$7,2,0)*F460)</f>
        <v>58564.899985486205</v>
      </c>
      <c r="O460" s="24"/>
    </row>
    <row r="461" spans="1:15" x14ac:dyDescent="0.25">
      <c r="A461" s="1" t="s">
        <v>377</v>
      </c>
      <c r="B461" s="1" t="str">
        <f t="shared" si="22"/>
        <v>FRA-ENT-20131201</v>
      </c>
      <c r="C461" t="s">
        <v>618</v>
      </c>
      <c r="D461" t="s">
        <v>634</v>
      </c>
      <c r="E461" s="1" t="s">
        <v>8</v>
      </c>
      <c r="F461">
        <v>1482</v>
      </c>
      <c r="G461" s="22">
        <v>0.1</v>
      </c>
      <c r="H461" s="2">
        <f t="shared" si="23"/>
        <v>41609</v>
      </c>
      <c r="I461">
        <v>1</v>
      </c>
      <c r="J461">
        <v>12</v>
      </c>
      <c r="K461">
        <v>2013</v>
      </c>
      <c r="L461" s="23">
        <f>VLOOKUP(E461,Product!$A$1:$C$7,3,0)*'Order Raw'!F461</f>
        <v>29640</v>
      </c>
      <c r="M461" s="23">
        <f t="shared" si="21"/>
        <v>29639.9</v>
      </c>
      <c r="N461" s="24">
        <f>M461-(VLOOKUP(E461,Product!$A$1:$C$7,2,0)*F461)</f>
        <v>25193.9</v>
      </c>
      <c r="O461" s="24"/>
    </row>
    <row r="462" spans="1:15" x14ac:dyDescent="0.25">
      <c r="A462" s="1" t="s">
        <v>378</v>
      </c>
      <c r="B462" s="1" t="str">
        <f t="shared" si="22"/>
        <v>USA-GOV-20140501</v>
      </c>
      <c r="C462" t="s">
        <v>622</v>
      </c>
      <c r="D462" t="s">
        <v>628</v>
      </c>
      <c r="E462" s="1" t="s">
        <v>15</v>
      </c>
      <c r="F462">
        <v>2313</v>
      </c>
      <c r="G462" s="22">
        <v>0.1</v>
      </c>
      <c r="H462" s="2">
        <f t="shared" si="23"/>
        <v>41760</v>
      </c>
      <c r="I462">
        <v>1</v>
      </c>
      <c r="J462">
        <v>5</v>
      </c>
      <c r="K462">
        <v>2014</v>
      </c>
      <c r="L462" s="23">
        <f>VLOOKUP(E462,Product!$A$1:$C$7,3,0)*'Order Raw'!F462</f>
        <v>34695</v>
      </c>
      <c r="M462" s="23">
        <f t="shared" si="21"/>
        <v>34694.9</v>
      </c>
      <c r="N462" s="24">
        <f>M462-(VLOOKUP(E462,Product!$A$1:$C$7,2,0)*F462)</f>
        <v>23129.9</v>
      </c>
      <c r="O462" s="24"/>
    </row>
    <row r="463" spans="1:15" x14ac:dyDescent="0.25">
      <c r="A463" s="1" t="s">
        <v>379</v>
      </c>
      <c r="B463" s="1" t="str">
        <f t="shared" si="22"/>
        <v>USA-ENT-20131101</v>
      </c>
      <c r="C463" t="s">
        <v>622</v>
      </c>
      <c r="D463" t="s">
        <v>634</v>
      </c>
      <c r="E463" s="1" t="s">
        <v>15</v>
      </c>
      <c r="F463">
        <v>1804</v>
      </c>
      <c r="G463" s="22">
        <v>0.1</v>
      </c>
      <c r="H463" s="2">
        <f t="shared" si="23"/>
        <v>41579</v>
      </c>
      <c r="I463">
        <v>1</v>
      </c>
      <c r="J463">
        <v>11</v>
      </c>
      <c r="K463">
        <v>2013</v>
      </c>
      <c r="L463" s="23">
        <f>VLOOKUP(E463,Product!$A$1:$C$7,3,0)*'Order Raw'!F463</f>
        <v>27060</v>
      </c>
      <c r="M463" s="23">
        <f t="shared" si="21"/>
        <v>27059.9</v>
      </c>
      <c r="N463" s="24">
        <f>M463-(VLOOKUP(E463,Product!$A$1:$C$7,2,0)*F463)</f>
        <v>18039.900000000001</v>
      </c>
      <c r="O463" s="24"/>
    </row>
    <row r="464" spans="1:15" x14ac:dyDescent="0.25">
      <c r="A464" s="1" t="s">
        <v>380</v>
      </c>
      <c r="B464" s="1" t="str">
        <f t="shared" si="22"/>
        <v>FRA-MDM-20141201</v>
      </c>
      <c r="C464" t="s">
        <v>618</v>
      </c>
      <c r="D464" t="s">
        <v>630</v>
      </c>
      <c r="E464" s="1" t="s">
        <v>15</v>
      </c>
      <c r="F464">
        <v>2072</v>
      </c>
      <c r="G464" s="22">
        <v>0.1</v>
      </c>
      <c r="H464" s="2">
        <f t="shared" si="23"/>
        <v>41974</v>
      </c>
      <c r="I464">
        <v>1</v>
      </c>
      <c r="J464">
        <v>12</v>
      </c>
      <c r="K464">
        <v>2014</v>
      </c>
      <c r="L464" s="23">
        <f>VLOOKUP(E464,Product!$A$1:$C$7,3,0)*'Order Raw'!F464</f>
        <v>31080</v>
      </c>
      <c r="M464" s="23">
        <f t="shared" si="21"/>
        <v>31079.9</v>
      </c>
      <c r="N464" s="24">
        <f>M464-(VLOOKUP(E464,Product!$A$1:$C$7,2,0)*F464)</f>
        <v>20719.900000000001</v>
      </c>
      <c r="O464" s="24"/>
    </row>
    <row r="465" spans="1:15" x14ac:dyDescent="0.25">
      <c r="A465" s="1" t="s">
        <v>381</v>
      </c>
      <c r="B465" s="1" t="str">
        <f t="shared" si="22"/>
        <v>FRA-GOV-20140301</v>
      </c>
      <c r="C465" t="s">
        <v>618</v>
      </c>
      <c r="D465" t="s">
        <v>628</v>
      </c>
      <c r="E465" s="1" t="s">
        <v>25</v>
      </c>
      <c r="F465">
        <v>1954</v>
      </c>
      <c r="G465" s="22">
        <v>0.1</v>
      </c>
      <c r="H465" s="2">
        <f t="shared" si="23"/>
        <v>41699</v>
      </c>
      <c r="I465">
        <v>1</v>
      </c>
      <c r="J465">
        <v>3</v>
      </c>
      <c r="K465">
        <v>2014</v>
      </c>
      <c r="L465" s="23">
        <f>VLOOKUP(E465,Product!$A$1:$C$7,3,0)*'Order Raw'!F465</f>
        <v>39080</v>
      </c>
      <c r="M465" s="23">
        <f t="shared" si="21"/>
        <v>39079.9</v>
      </c>
      <c r="N465" s="24">
        <f>M465-(VLOOKUP(E465,Product!$A$1:$C$7,2,0)*F465)</f>
        <v>19539.900000000001</v>
      </c>
      <c r="O465" s="24"/>
    </row>
    <row r="466" spans="1:15" x14ac:dyDescent="0.25">
      <c r="A466" s="1" t="s">
        <v>382</v>
      </c>
      <c r="B466" s="1" t="str">
        <f t="shared" si="22"/>
        <v>MXC-SMB-20140501</v>
      </c>
      <c r="C466" t="s">
        <v>620</v>
      </c>
      <c r="D466" t="s">
        <v>636</v>
      </c>
      <c r="E466" s="1" t="s">
        <v>25</v>
      </c>
      <c r="F466">
        <v>591</v>
      </c>
      <c r="G466" s="22">
        <v>0.1</v>
      </c>
      <c r="H466" s="2">
        <f t="shared" si="23"/>
        <v>41760</v>
      </c>
      <c r="I466">
        <v>1</v>
      </c>
      <c r="J466">
        <v>5</v>
      </c>
      <c r="K466">
        <v>2014</v>
      </c>
      <c r="L466" s="23">
        <f>VLOOKUP(E466,Product!$A$1:$C$7,3,0)*'Order Raw'!F466</f>
        <v>11820</v>
      </c>
      <c r="M466" s="23">
        <f t="shared" si="21"/>
        <v>11819.9</v>
      </c>
      <c r="N466" s="24">
        <f>M466-(VLOOKUP(E466,Product!$A$1:$C$7,2,0)*F466)</f>
        <v>5909.9</v>
      </c>
      <c r="O466" s="24"/>
    </row>
    <row r="467" spans="1:15" x14ac:dyDescent="0.25">
      <c r="A467" s="1" t="s">
        <v>383</v>
      </c>
      <c r="B467" s="1" t="str">
        <f t="shared" si="22"/>
        <v>FRA-MDM-20131001</v>
      </c>
      <c r="C467" t="s">
        <v>618</v>
      </c>
      <c r="D467" t="s">
        <v>630</v>
      </c>
      <c r="E467" s="1" t="s">
        <v>25</v>
      </c>
      <c r="F467">
        <v>2167</v>
      </c>
      <c r="G467" s="22">
        <v>0.1</v>
      </c>
      <c r="H467" s="2">
        <f t="shared" si="23"/>
        <v>41548</v>
      </c>
      <c r="I467">
        <v>1</v>
      </c>
      <c r="J467">
        <v>10</v>
      </c>
      <c r="K467">
        <v>2013</v>
      </c>
      <c r="L467" s="23">
        <f>VLOOKUP(E467,Product!$A$1:$C$7,3,0)*'Order Raw'!F467</f>
        <v>43340</v>
      </c>
      <c r="M467" s="23">
        <f t="shared" si="21"/>
        <v>43339.9</v>
      </c>
      <c r="N467" s="24">
        <f>M467-(VLOOKUP(E467,Product!$A$1:$C$7,2,0)*F467)</f>
        <v>21669.9</v>
      </c>
      <c r="O467" s="24"/>
    </row>
    <row r="468" spans="1:15" x14ac:dyDescent="0.25">
      <c r="A468" s="1" t="s">
        <v>384</v>
      </c>
      <c r="B468" s="1" t="str">
        <f t="shared" si="22"/>
        <v>GER-GOV-20141001</v>
      </c>
      <c r="C468" t="s">
        <v>616</v>
      </c>
      <c r="D468" t="s">
        <v>628</v>
      </c>
      <c r="E468" s="1" t="s">
        <v>25</v>
      </c>
      <c r="F468">
        <v>241</v>
      </c>
      <c r="G468" s="22">
        <v>0.1</v>
      </c>
      <c r="H468" s="2">
        <f t="shared" si="23"/>
        <v>41913</v>
      </c>
      <c r="I468">
        <v>1</v>
      </c>
      <c r="J468">
        <v>10</v>
      </c>
      <c r="K468">
        <v>2014</v>
      </c>
      <c r="L468" s="23">
        <f>VLOOKUP(E468,Product!$A$1:$C$7,3,0)*'Order Raw'!F468</f>
        <v>4820</v>
      </c>
      <c r="M468" s="23">
        <f t="shared" si="21"/>
        <v>4819.8999999999996</v>
      </c>
      <c r="N468" s="24">
        <f>M468-(VLOOKUP(E468,Product!$A$1:$C$7,2,0)*F468)</f>
        <v>2409.8999999999996</v>
      </c>
      <c r="O468" s="24"/>
    </row>
    <row r="469" spans="1:15" x14ac:dyDescent="0.25">
      <c r="A469" s="1" t="s">
        <v>385</v>
      </c>
      <c r="B469" s="1" t="str">
        <f t="shared" si="22"/>
        <v>GER-MDM-20140101</v>
      </c>
      <c r="C469" t="s">
        <v>616</v>
      </c>
      <c r="D469" t="s">
        <v>630</v>
      </c>
      <c r="E469" s="1" t="s">
        <v>39</v>
      </c>
      <c r="F469">
        <v>681</v>
      </c>
      <c r="G469" s="22">
        <v>0.1</v>
      </c>
      <c r="H469" s="2">
        <f t="shared" si="23"/>
        <v>41640</v>
      </c>
      <c r="I469">
        <v>1</v>
      </c>
      <c r="J469">
        <v>1</v>
      </c>
      <c r="K469">
        <v>2014</v>
      </c>
      <c r="L469" s="23">
        <f>VLOOKUP(E469,Product!$A$1:$C$7,3,0)*'Order Raw'!F469</f>
        <v>122580</v>
      </c>
      <c r="M469" s="23">
        <f t="shared" si="21"/>
        <v>122579.9</v>
      </c>
      <c r="N469" s="24">
        <f>M469-(VLOOKUP(E469,Product!$A$1:$C$7,2,0)*F469)</f>
        <v>40859.899999999994</v>
      </c>
      <c r="O469" s="24"/>
    </row>
    <row r="470" spans="1:15" x14ac:dyDescent="0.25">
      <c r="A470" s="1" t="s">
        <v>386</v>
      </c>
      <c r="B470" s="1" t="str">
        <f t="shared" si="22"/>
        <v>GER-MDM-20140401</v>
      </c>
      <c r="C470" t="s">
        <v>616</v>
      </c>
      <c r="D470" t="s">
        <v>630</v>
      </c>
      <c r="E470" s="1" t="s">
        <v>39</v>
      </c>
      <c r="F470">
        <v>510</v>
      </c>
      <c r="G470" s="22">
        <v>0.1</v>
      </c>
      <c r="H470" s="2">
        <f t="shared" si="23"/>
        <v>41730</v>
      </c>
      <c r="I470">
        <v>1</v>
      </c>
      <c r="J470">
        <v>4</v>
      </c>
      <c r="K470">
        <v>2014</v>
      </c>
      <c r="L470" s="23">
        <f>VLOOKUP(E470,Product!$A$1:$C$7,3,0)*'Order Raw'!F470</f>
        <v>91800</v>
      </c>
      <c r="M470" s="23">
        <f t="shared" si="21"/>
        <v>91799.9</v>
      </c>
      <c r="N470" s="24">
        <f>M470-(VLOOKUP(E470,Product!$A$1:$C$7,2,0)*F470)</f>
        <v>30599.899999999994</v>
      </c>
      <c r="O470" s="24"/>
    </row>
    <row r="471" spans="1:15" x14ac:dyDescent="0.25">
      <c r="A471" s="1" t="s">
        <v>387</v>
      </c>
      <c r="B471" s="1" t="str">
        <f t="shared" si="22"/>
        <v>USA-MDM-20140501</v>
      </c>
      <c r="C471" t="s">
        <v>622</v>
      </c>
      <c r="D471" t="s">
        <v>630</v>
      </c>
      <c r="E471" s="1" t="s">
        <v>39</v>
      </c>
      <c r="F471">
        <v>790</v>
      </c>
      <c r="G471" s="22">
        <v>0.1</v>
      </c>
      <c r="H471" s="2">
        <f t="shared" si="23"/>
        <v>41760</v>
      </c>
      <c r="I471">
        <v>1</v>
      </c>
      <c r="J471">
        <v>5</v>
      </c>
      <c r="K471">
        <v>2014</v>
      </c>
      <c r="L471" s="23">
        <f>VLOOKUP(E471,Product!$A$1:$C$7,3,0)*'Order Raw'!F471</f>
        <v>142200</v>
      </c>
      <c r="M471" s="23">
        <f t="shared" si="21"/>
        <v>142199.9</v>
      </c>
      <c r="N471" s="24">
        <f>M471-(VLOOKUP(E471,Product!$A$1:$C$7,2,0)*F471)</f>
        <v>47399.899999999994</v>
      </c>
      <c r="O471" s="24"/>
    </row>
    <row r="472" spans="1:15" x14ac:dyDescent="0.25">
      <c r="A472" s="1" t="s">
        <v>388</v>
      </c>
      <c r="B472" s="1" t="str">
        <f t="shared" si="22"/>
        <v>FRA-GOV-20140701</v>
      </c>
      <c r="C472" t="s">
        <v>618</v>
      </c>
      <c r="D472" t="s">
        <v>628</v>
      </c>
      <c r="E472" s="1" t="s">
        <v>39</v>
      </c>
      <c r="F472">
        <v>639</v>
      </c>
      <c r="G472" s="22">
        <v>0.1</v>
      </c>
      <c r="H472" s="2">
        <f t="shared" si="23"/>
        <v>41821</v>
      </c>
      <c r="I472">
        <v>1</v>
      </c>
      <c r="J472">
        <v>7</v>
      </c>
      <c r="K472">
        <v>2014</v>
      </c>
      <c r="L472" s="23">
        <f>VLOOKUP(E472,Product!$A$1:$C$7,3,0)*'Order Raw'!F472</f>
        <v>115020</v>
      </c>
      <c r="M472" s="23">
        <f t="shared" si="21"/>
        <v>115019.9</v>
      </c>
      <c r="N472" s="24">
        <f>M472-(VLOOKUP(E472,Product!$A$1:$C$7,2,0)*F472)</f>
        <v>38339.899999999994</v>
      </c>
      <c r="O472" s="24"/>
    </row>
    <row r="473" spans="1:15" x14ac:dyDescent="0.25">
      <c r="A473" s="1" t="s">
        <v>389</v>
      </c>
      <c r="B473" s="1" t="str">
        <f t="shared" si="22"/>
        <v>USA-ENT-20140901</v>
      </c>
      <c r="C473" t="s">
        <v>622</v>
      </c>
      <c r="D473" t="s">
        <v>634</v>
      </c>
      <c r="E473" s="1" t="s">
        <v>39</v>
      </c>
      <c r="F473">
        <v>1596</v>
      </c>
      <c r="G473" s="22">
        <v>0.1</v>
      </c>
      <c r="H473" s="2">
        <f t="shared" si="23"/>
        <v>41883</v>
      </c>
      <c r="I473">
        <v>1</v>
      </c>
      <c r="J473">
        <v>9</v>
      </c>
      <c r="K473">
        <v>2014</v>
      </c>
      <c r="L473" s="23">
        <f>VLOOKUP(E473,Product!$A$1:$C$7,3,0)*'Order Raw'!F473</f>
        <v>287280</v>
      </c>
      <c r="M473" s="23">
        <f t="shared" si="21"/>
        <v>287279.90000000002</v>
      </c>
      <c r="N473" s="24">
        <f>M473-(VLOOKUP(E473,Product!$A$1:$C$7,2,0)*F473)</f>
        <v>95759.900000000023</v>
      </c>
      <c r="O473" s="24"/>
    </row>
    <row r="474" spans="1:15" x14ac:dyDescent="0.25">
      <c r="A474" s="1" t="s">
        <v>390</v>
      </c>
      <c r="B474" s="1" t="str">
        <f t="shared" si="22"/>
        <v>USA-SMB-20131001</v>
      </c>
      <c r="C474" t="s">
        <v>622</v>
      </c>
      <c r="D474" t="s">
        <v>636</v>
      </c>
      <c r="E474" s="1" t="s">
        <v>39</v>
      </c>
      <c r="F474">
        <v>2294</v>
      </c>
      <c r="G474" s="22">
        <v>0.1</v>
      </c>
      <c r="H474" s="2">
        <f t="shared" si="23"/>
        <v>41548</v>
      </c>
      <c r="I474">
        <v>1</v>
      </c>
      <c r="J474">
        <v>10</v>
      </c>
      <c r="K474">
        <v>2013</v>
      </c>
      <c r="L474" s="23">
        <f>VLOOKUP(E474,Product!$A$1:$C$7,3,0)*'Order Raw'!F474</f>
        <v>412920</v>
      </c>
      <c r="M474" s="23">
        <f t="shared" si="21"/>
        <v>412919.9</v>
      </c>
      <c r="N474" s="24">
        <f>M474-(VLOOKUP(E474,Product!$A$1:$C$7,2,0)*F474)</f>
        <v>137639.90000000002</v>
      </c>
      <c r="O474" s="24"/>
    </row>
    <row r="475" spans="1:15" x14ac:dyDescent="0.25">
      <c r="A475" s="1" t="s">
        <v>384</v>
      </c>
      <c r="B475" s="1" t="str">
        <f t="shared" si="22"/>
        <v>GER-GOV-20141001</v>
      </c>
      <c r="C475" t="s">
        <v>616</v>
      </c>
      <c r="D475" t="s">
        <v>628</v>
      </c>
      <c r="E475" s="1" t="s">
        <v>39</v>
      </c>
      <c r="F475">
        <v>241</v>
      </c>
      <c r="G475" s="22">
        <v>0.1</v>
      </c>
      <c r="H475" s="2">
        <f t="shared" si="23"/>
        <v>41913</v>
      </c>
      <c r="I475">
        <v>1</v>
      </c>
      <c r="J475">
        <v>10</v>
      </c>
      <c r="K475">
        <v>2014</v>
      </c>
      <c r="L475" s="23">
        <f>VLOOKUP(E475,Product!$A$1:$C$7,3,0)*'Order Raw'!F475</f>
        <v>43380</v>
      </c>
      <c r="M475" s="23">
        <f t="shared" si="21"/>
        <v>43379.9</v>
      </c>
      <c r="N475" s="24">
        <f>M475-(VLOOKUP(E475,Product!$A$1:$C$7,2,0)*F475)</f>
        <v>14459.900000000001</v>
      </c>
      <c r="O475" s="24"/>
    </row>
    <row r="476" spans="1:15" x14ac:dyDescent="0.25">
      <c r="A476" s="1" t="s">
        <v>391</v>
      </c>
      <c r="B476" s="1" t="str">
        <f t="shared" si="22"/>
        <v>GER-GOV-20141101</v>
      </c>
      <c r="C476" t="s">
        <v>616</v>
      </c>
      <c r="D476" t="s">
        <v>628</v>
      </c>
      <c r="E476" s="1" t="s">
        <v>39</v>
      </c>
      <c r="F476">
        <v>2665</v>
      </c>
      <c r="G476" s="22">
        <v>0.1</v>
      </c>
      <c r="H476" s="2">
        <f t="shared" si="23"/>
        <v>41944</v>
      </c>
      <c r="I476">
        <v>1</v>
      </c>
      <c r="J476">
        <v>11</v>
      </c>
      <c r="K476">
        <v>2014</v>
      </c>
      <c r="L476" s="23">
        <f>VLOOKUP(E476,Product!$A$1:$C$7,3,0)*'Order Raw'!F476</f>
        <v>479700</v>
      </c>
      <c r="M476" s="23">
        <f t="shared" si="21"/>
        <v>479699.9</v>
      </c>
      <c r="N476" s="24">
        <f>M476-(VLOOKUP(E476,Product!$A$1:$C$7,2,0)*F476)</f>
        <v>159899.90000000002</v>
      </c>
      <c r="O476" s="24"/>
    </row>
    <row r="477" spans="1:15" x14ac:dyDescent="0.25">
      <c r="A477" s="1" t="s">
        <v>392</v>
      </c>
      <c r="B477" s="1" t="str">
        <f t="shared" si="22"/>
        <v>CND-ENT-20131201</v>
      </c>
      <c r="C477" t="s">
        <v>614</v>
      </c>
      <c r="D477" t="s">
        <v>634</v>
      </c>
      <c r="E477" s="1" t="s">
        <v>39</v>
      </c>
      <c r="F477">
        <v>1916</v>
      </c>
      <c r="G477" s="22">
        <v>0.1</v>
      </c>
      <c r="H477" s="2">
        <f t="shared" si="23"/>
        <v>41609</v>
      </c>
      <c r="I477">
        <v>1</v>
      </c>
      <c r="J477">
        <v>12</v>
      </c>
      <c r="K477">
        <v>2013</v>
      </c>
      <c r="L477" s="23">
        <f>VLOOKUP(E477,Product!$A$1:$C$7,3,0)*'Order Raw'!F477</f>
        <v>344880</v>
      </c>
      <c r="M477" s="23">
        <f t="shared" si="21"/>
        <v>344879.9</v>
      </c>
      <c r="N477" s="24">
        <f>M477-(VLOOKUP(E477,Product!$A$1:$C$7,2,0)*F477)</f>
        <v>114959.90000000002</v>
      </c>
      <c r="O477" s="24"/>
    </row>
    <row r="478" spans="1:15" x14ac:dyDescent="0.25">
      <c r="A478" s="1" t="s">
        <v>393</v>
      </c>
      <c r="B478" s="1" t="str">
        <f t="shared" si="22"/>
        <v>FRA-SMB-20141201</v>
      </c>
      <c r="C478" t="s">
        <v>618</v>
      </c>
      <c r="D478" t="s">
        <v>636</v>
      </c>
      <c r="E478" s="1" t="s">
        <v>39</v>
      </c>
      <c r="F478">
        <v>853</v>
      </c>
      <c r="G478" s="22">
        <v>0.1</v>
      </c>
      <c r="H478" s="2">
        <f t="shared" si="23"/>
        <v>41974</v>
      </c>
      <c r="I478">
        <v>1</v>
      </c>
      <c r="J478">
        <v>12</v>
      </c>
      <c r="K478">
        <v>2014</v>
      </c>
      <c r="L478" s="23">
        <f>VLOOKUP(E478,Product!$A$1:$C$7,3,0)*'Order Raw'!F478</f>
        <v>153540</v>
      </c>
      <c r="M478" s="23">
        <f t="shared" si="21"/>
        <v>153539.9</v>
      </c>
      <c r="N478" s="24">
        <f>M478-(VLOOKUP(E478,Product!$A$1:$C$7,2,0)*F478)</f>
        <v>51179.899999999994</v>
      </c>
      <c r="O478" s="24"/>
    </row>
    <row r="479" spans="1:15" x14ac:dyDescent="0.25">
      <c r="A479" s="1" t="s">
        <v>394</v>
      </c>
      <c r="B479" s="1" t="str">
        <f t="shared" si="22"/>
        <v>MXC-ENT-20140501</v>
      </c>
      <c r="C479" t="s">
        <v>620</v>
      </c>
      <c r="D479" t="s">
        <v>634</v>
      </c>
      <c r="E479" s="1" t="s">
        <v>44</v>
      </c>
      <c r="F479">
        <v>341</v>
      </c>
      <c r="G479" s="22">
        <v>0.1</v>
      </c>
      <c r="H479" s="2">
        <f t="shared" si="23"/>
        <v>41760</v>
      </c>
      <c r="I479">
        <v>1</v>
      </c>
      <c r="J479">
        <v>5</v>
      </c>
      <c r="K479">
        <v>2014</v>
      </c>
      <c r="L479" s="23">
        <f>VLOOKUP(E479,Product!$A$1:$C$7,3,0)*'Order Raw'!F479</f>
        <v>102300</v>
      </c>
      <c r="M479" s="23">
        <f t="shared" si="21"/>
        <v>102299.9</v>
      </c>
      <c r="N479" s="24">
        <f>M479-(VLOOKUP(E479,Product!$A$1:$C$7,2,0)*F479)</f>
        <v>17049.899999999994</v>
      </c>
      <c r="O479" s="24"/>
    </row>
    <row r="480" spans="1:15" x14ac:dyDescent="0.25">
      <c r="A480" s="1" t="s">
        <v>395</v>
      </c>
      <c r="B480" s="1" t="str">
        <f t="shared" si="22"/>
        <v>MXC-MDM-20140701</v>
      </c>
      <c r="C480" t="s">
        <v>620</v>
      </c>
      <c r="D480" t="s">
        <v>630</v>
      </c>
      <c r="E480" s="1" t="s">
        <v>44</v>
      </c>
      <c r="F480">
        <v>641</v>
      </c>
      <c r="G480" s="22">
        <v>0.1</v>
      </c>
      <c r="H480" s="2">
        <f t="shared" si="23"/>
        <v>41821</v>
      </c>
      <c r="I480">
        <v>1</v>
      </c>
      <c r="J480">
        <v>7</v>
      </c>
      <c r="K480">
        <v>2014</v>
      </c>
      <c r="L480" s="23">
        <f>VLOOKUP(E480,Product!$A$1:$C$7,3,0)*'Order Raw'!F480</f>
        <v>192300</v>
      </c>
      <c r="M480" s="23">
        <f t="shared" si="21"/>
        <v>192299.9</v>
      </c>
      <c r="N480" s="24">
        <f>M480-(VLOOKUP(E480,Product!$A$1:$C$7,2,0)*F480)</f>
        <v>32049.899999999994</v>
      </c>
      <c r="O480" s="24"/>
    </row>
    <row r="481" spans="1:15" x14ac:dyDescent="0.25">
      <c r="A481" s="1" t="s">
        <v>396</v>
      </c>
      <c r="B481" s="1" t="str">
        <f t="shared" si="22"/>
        <v>USA-GOV-20140801</v>
      </c>
      <c r="C481" t="s">
        <v>622</v>
      </c>
      <c r="D481" t="s">
        <v>628</v>
      </c>
      <c r="E481" s="1" t="s">
        <v>44</v>
      </c>
      <c r="F481">
        <v>2807</v>
      </c>
      <c r="G481" s="22">
        <v>0.1</v>
      </c>
      <c r="H481" s="2">
        <f t="shared" si="23"/>
        <v>41852</v>
      </c>
      <c r="I481">
        <v>1</v>
      </c>
      <c r="J481">
        <v>8</v>
      </c>
      <c r="K481">
        <v>2014</v>
      </c>
      <c r="L481" s="23">
        <f>VLOOKUP(E481,Product!$A$1:$C$7,3,0)*'Order Raw'!F481</f>
        <v>842100</v>
      </c>
      <c r="M481" s="23">
        <f t="shared" si="21"/>
        <v>842099.9</v>
      </c>
      <c r="N481" s="24">
        <f>M481-(VLOOKUP(E481,Product!$A$1:$C$7,2,0)*F481)</f>
        <v>140349.90000000002</v>
      </c>
      <c r="O481" s="24"/>
    </row>
    <row r="482" spans="1:15" x14ac:dyDescent="0.25">
      <c r="A482" s="1" t="s">
        <v>397</v>
      </c>
      <c r="B482" s="1" t="str">
        <f t="shared" si="22"/>
        <v>MXC-SMB-20140901</v>
      </c>
      <c r="C482" t="s">
        <v>620</v>
      </c>
      <c r="D482" t="s">
        <v>636</v>
      </c>
      <c r="E482" s="1" t="s">
        <v>44</v>
      </c>
      <c r="F482">
        <v>432</v>
      </c>
      <c r="G482" s="22">
        <v>0.1</v>
      </c>
      <c r="H482" s="2">
        <f t="shared" si="23"/>
        <v>41883</v>
      </c>
      <c r="I482">
        <v>1</v>
      </c>
      <c r="J482">
        <v>9</v>
      </c>
      <c r="K482">
        <v>2014</v>
      </c>
      <c r="L482" s="23">
        <f>VLOOKUP(E482,Product!$A$1:$C$7,3,0)*'Order Raw'!F482</f>
        <v>129600</v>
      </c>
      <c r="M482" s="23">
        <f t="shared" si="21"/>
        <v>129599.9</v>
      </c>
      <c r="N482" s="24">
        <f>M482-(VLOOKUP(E482,Product!$A$1:$C$7,2,0)*F482)</f>
        <v>21599.899999999994</v>
      </c>
      <c r="O482" s="24"/>
    </row>
    <row r="483" spans="1:15" x14ac:dyDescent="0.25">
      <c r="A483" s="1" t="s">
        <v>390</v>
      </c>
      <c r="B483" s="1" t="str">
        <f t="shared" si="22"/>
        <v>USA-SMB-20131001</v>
      </c>
      <c r="C483" t="s">
        <v>622</v>
      </c>
      <c r="D483" t="s">
        <v>636</v>
      </c>
      <c r="E483" s="1" t="s">
        <v>44</v>
      </c>
      <c r="F483">
        <v>2294</v>
      </c>
      <c r="G483" s="22">
        <v>0.1</v>
      </c>
      <c r="H483" s="2">
        <f t="shared" si="23"/>
        <v>41548</v>
      </c>
      <c r="I483">
        <v>1</v>
      </c>
      <c r="J483">
        <v>10</v>
      </c>
      <c r="K483">
        <v>2013</v>
      </c>
      <c r="L483" s="23">
        <f>VLOOKUP(E483,Product!$A$1:$C$7,3,0)*'Order Raw'!F483</f>
        <v>688200</v>
      </c>
      <c r="M483" s="23">
        <f t="shared" si="21"/>
        <v>688199.9</v>
      </c>
      <c r="N483" s="24">
        <f>M483-(VLOOKUP(E483,Product!$A$1:$C$7,2,0)*F483)</f>
        <v>114699.90000000002</v>
      </c>
      <c r="O483" s="24"/>
    </row>
    <row r="484" spans="1:15" x14ac:dyDescent="0.25">
      <c r="A484" s="1" t="s">
        <v>383</v>
      </c>
      <c r="B484" s="1" t="str">
        <f t="shared" si="22"/>
        <v>FRA-MDM-20131001</v>
      </c>
      <c r="C484" t="s">
        <v>618</v>
      </c>
      <c r="D484" t="s">
        <v>630</v>
      </c>
      <c r="E484" s="1" t="s">
        <v>44</v>
      </c>
      <c r="F484">
        <v>2167</v>
      </c>
      <c r="G484" s="22">
        <v>0.1</v>
      </c>
      <c r="H484" s="2">
        <f t="shared" si="23"/>
        <v>41548</v>
      </c>
      <c r="I484">
        <v>1</v>
      </c>
      <c r="J484">
        <v>10</v>
      </c>
      <c r="K484">
        <v>2013</v>
      </c>
      <c r="L484" s="23">
        <f>VLOOKUP(E484,Product!$A$1:$C$7,3,0)*'Order Raw'!F484</f>
        <v>650100</v>
      </c>
      <c r="M484" s="23">
        <f t="shared" si="21"/>
        <v>650099.9</v>
      </c>
      <c r="N484" s="24">
        <f>M484-(VLOOKUP(E484,Product!$A$1:$C$7,2,0)*F484)</f>
        <v>108349.90000000002</v>
      </c>
      <c r="O484" s="24"/>
    </row>
    <row r="485" spans="1:15" x14ac:dyDescent="0.25">
      <c r="A485" s="1" t="s">
        <v>398</v>
      </c>
      <c r="B485" s="1" t="str">
        <f t="shared" si="22"/>
        <v>CND-ENT-20141101</v>
      </c>
      <c r="C485" t="s">
        <v>614</v>
      </c>
      <c r="D485" t="s">
        <v>634</v>
      </c>
      <c r="E485" s="1" t="s">
        <v>44</v>
      </c>
      <c r="F485">
        <v>2529</v>
      </c>
      <c r="G485" s="22">
        <v>0.1</v>
      </c>
      <c r="H485" s="2">
        <f t="shared" si="23"/>
        <v>41944</v>
      </c>
      <c r="I485">
        <v>1</v>
      </c>
      <c r="J485">
        <v>11</v>
      </c>
      <c r="K485">
        <v>2014</v>
      </c>
      <c r="L485" s="23">
        <f>VLOOKUP(E485,Product!$A$1:$C$7,3,0)*'Order Raw'!F485</f>
        <v>758700</v>
      </c>
      <c r="M485" s="23">
        <f t="shared" si="21"/>
        <v>758699.9</v>
      </c>
      <c r="N485" s="24">
        <f>M485-(VLOOKUP(E485,Product!$A$1:$C$7,2,0)*F485)</f>
        <v>126449.90000000002</v>
      </c>
      <c r="O485" s="24"/>
    </row>
    <row r="486" spans="1:15" x14ac:dyDescent="0.25">
      <c r="A486" s="1" t="s">
        <v>399</v>
      </c>
      <c r="B486" s="1" t="str">
        <f t="shared" si="22"/>
        <v>GER-GOV-20131201</v>
      </c>
      <c r="C486" t="s">
        <v>616</v>
      </c>
      <c r="D486" t="s">
        <v>628</v>
      </c>
      <c r="E486" s="1" t="s">
        <v>44</v>
      </c>
      <c r="F486">
        <v>1870</v>
      </c>
      <c r="G486" s="22">
        <v>0.1</v>
      </c>
      <c r="H486" s="2">
        <f t="shared" si="23"/>
        <v>41609</v>
      </c>
      <c r="I486">
        <v>1</v>
      </c>
      <c r="J486">
        <v>12</v>
      </c>
      <c r="K486">
        <v>2013</v>
      </c>
      <c r="L486" s="23">
        <f>VLOOKUP(E486,Product!$A$1:$C$7,3,0)*'Order Raw'!F486</f>
        <v>561000</v>
      </c>
      <c r="M486" s="23">
        <f t="shared" si="21"/>
        <v>560999.9</v>
      </c>
      <c r="N486" s="24">
        <f>M486-(VLOOKUP(E486,Product!$A$1:$C$7,2,0)*F486)</f>
        <v>93499.900000000023</v>
      </c>
      <c r="O486" s="24"/>
    </row>
    <row r="487" spans="1:15" x14ac:dyDescent="0.25">
      <c r="A487" s="1" t="s">
        <v>400</v>
      </c>
      <c r="B487" s="1" t="str">
        <f t="shared" si="22"/>
        <v>USA-ENT-20140101</v>
      </c>
      <c r="C487" t="s">
        <v>622</v>
      </c>
      <c r="D487" t="s">
        <v>634</v>
      </c>
      <c r="E487" s="1" t="s">
        <v>49</v>
      </c>
      <c r="F487">
        <v>579</v>
      </c>
      <c r="G487" s="22">
        <v>0.1</v>
      </c>
      <c r="H487" s="2">
        <f t="shared" si="23"/>
        <v>41640</v>
      </c>
      <c r="I487">
        <v>1</v>
      </c>
      <c r="J487">
        <v>1</v>
      </c>
      <c r="K487">
        <v>2014</v>
      </c>
      <c r="L487" s="23">
        <f>VLOOKUP(E487,Product!$A$1:$C$7,3,0)*'Order Raw'!F487</f>
        <v>202650</v>
      </c>
      <c r="M487" s="23">
        <f t="shared" si="21"/>
        <v>202649.9</v>
      </c>
      <c r="N487" s="24">
        <f>M487-(VLOOKUP(E487,Product!$A$1:$C$7,2,0)*F487)</f>
        <v>86849.9</v>
      </c>
      <c r="O487" s="24"/>
    </row>
    <row r="488" spans="1:15" x14ac:dyDescent="0.25">
      <c r="A488" s="1" t="s">
        <v>401</v>
      </c>
      <c r="B488" s="1" t="str">
        <f t="shared" si="22"/>
        <v>CND-GOV-20140201</v>
      </c>
      <c r="C488" t="s">
        <v>614</v>
      </c>
      <c r="D488" t="s">
        <v>628</v>
      </c>
      <c r="E488" s="1" t="s">
        <v>49</v>
      </c>
      <c r="F488">
        <v>2240</v>
      </c>
      <c r="G488" s="22">
        <v>0.1</v>
      </c>
      <c r="H488" s="2">
        <f t="shared" si="23"/>
        <v>41671</v>
      </c>
      <c r="I488">
        <v>1</v>
      </c>
      <c r="J488">
        <v>2</v>
      </c>
      <c r="K488">
        <v>2014</v>
      </c>
      <c r="L488" s="23">
        <f>VLOOKUP(E488,Product!$A$1:$C$7,3,0)*'Order Raw'!F488</f>
        <v>784000</v>
      </c>
      <c r="M488" s="23">
        <f t="shared" si="21"/>
        <v>783999.9</v>
      </c>
      <c r="N488" s="24">
        <f>M488-(VLOOKUP(E488,Product!$A$1:$C$7,2,0)*F488)</f>
        <v>335999.9</v>
      </c>
      <c r="O488" s="24"/>
    </row>
    <row r="489" spans="1:15" x14ac:dyDescent="0.25">
      <c r="A489" s="1" t="s">
        <v>402</v>
      </c>
      <c r="B489" s="1" t="str">
        <f t="shared" si="22"/>
        <v>USA-SMB-20140301</v>
      </c>
      <c r="C489" t="s">
        <v>622</v>
      </c>
      <c r="D489" t="s">
        <v>636</v>
      </c>
      <c r="E489" s="1" t="s">
        <v>49</v>
      </c>
      <c r="F489">
        <v>2993</v>
      </c>
      <c r="G489" s="22">
        <v>0.1</v>
      </c>
      <c r="H489" s="2">
        <f t="shared" si="23"/>
        <v>41699</v>
      </c>
      <c r="I489">
        <v>1</v>
      </c>
      <c r="J489">
        <v>3</v>
      </c>
      <c r="K489">
        <v>2014</v>
      </c>
      <c r="L489" s="23">
        <f>VLOOKUP(E489,Product!$A$1:$C$7,3,0)*'Order Raw'!F489</f>
        <v>1047550</v>
      </c>
      <c r="M489" s="23">
        <f t="shared" si="21"/>
        <v>1047549.9</v>
      </c>
      <c r="N489" s="24">
        <f>M489-(VLOOKUP(E489,Product!$A$1:$C$7,2,0)*F489)</f>
        <v>448949.9</v>
      </c>
      <c r="O489" s="24"/>
    </row>
    <row r="490" spans="1:15" x14ac:dyDescent="0.25">
      <c r="A490" s="1" t="s">
        <v>403</v>
      </c>
      <c r="B490" s="1" t="str">
        <f t="shared" si="22"/>
        <v>CND-CPR-20140401</v>
      </c>
      <c r="C490" t="s">
        <v>614</v>
      </c>
      <c r="D490" t="s">
        <v>632</v>
      </c>
      <c r="E490" s="1" t="s">
        <v>49</v>
      </c>
      <c r="F490">
        <v>3520</v>
      </c>
      <c r="G490" s="22">
        <v>0.10001420454545455</v>
      </c>
      <c r="H490" s="2">
        <f t="shared" si="23"/>
        <v>41730</v>
      </c>
      <c r="I490">
        <v>1</v>
      </c>
      <c r="J490">
        <v>4</v>
      </c>
      <c r="K490">
        <v>2014</v>
      </c>
      <c r="L490" s="23">
        <f>VLOOKUP(E490,Product!$A$1:$C$7,3,0)*'Order Raw'!F490</f>
        <v>1232000</v>
      </c>
      <c r="M490" s="23">
        <f t="shared" si="21"/>
        <v>1231999.8999857954</v>
      </c>
      <c r="N490" s="24">
        <f>M490-(VLOOKUP(E490,Product!$A$1:$C$7,2,0)*F490)</f>
        <v>527999.89998579537</v>
      </c>
      <c r="O490" s="24"/>
    </row>
    <row r="491" spans="1:15" x14ac:dyDescent="0.25">
      <c r="A491" s="1" t="s">
        <v>404</v>
      </c>
      <c r="B491" s="1" t="str">
        <f t="shared" si="22"/>
        <v>MXC-GOV-20140501</v>
      </c>
      <c r="C491" t="s">
        <v>620</v>
      </c>
      <c r="D491" t="s">
        <v>628</v>
      </c>
      <c r="E491" s="1" t="s">
        <v>49</v>
      </c>
      <c r="F491">
        <v>2039</v>
      </c>
      <c r="G491" s="22">
        <v>0.1</v>
      </c>
      <c r="H491" s="2">
        <f t="shared" si="23"/>
        <v>41760</v>
      </c>
      <c r="I491">
        <v>1</v>
      </c>
      <c r="J491">
        <v>5</v>
      </c>
      <c r="K491">
        <v>2014</v>
      </c>
      <c r="L491" s="23">
        <f>VLOOKUP(E491,Product!$A$1:$C$7,3,0)*'Order Raw'!F491</f>
        <v>713650</v>
      </c>
      <c r="M491" s="23">
        <f t="shared" si="21"/>
        <v>713649.9</v>
      </c>
      <c r="N491" s="24">
        <f>M491-(VLOOKUP(E491,Product!$A$1:$C$7,2,0)*F491)</f>
        <v>305849.90000000002</v>
      </c>
      <c r="O491" s="24"/>
    </row>
    <row r="492" spans="1:15" x14ac:dyDescent="0.25">
      <c r="A492" s="1" t="s">
        <v>405</v>
      </c>
      <c r="B492" s="1" t="str">
        <f t="shared" si="22"/>
        <v>GER-CPR-20140801</v>
      </c>
      <c r="C492" t="s">
        <v>616</v>
      </c>
      <c r="D492" t="s">
        <v>632</v>
      </c>
      <c r="E492" s="1" t="s">
        <v>49</v>
      </c>
      <c r="F492">
        <v>2574</v>
      </c>
      <c r="G492" s="22">
        <v>0.1</v>
      </c>
      <c r="H492" s="2">
        <f t="shared" si="23"/>
        <v>41852</v>
      </c>
      <c r="I492">
        <v>1</v>
      </c>
      <c r="J492">
        <v>8</v>
      </c>
      <c r="K492">
        <v>2014</v>
      </c>
      <c r="L492" s="23">
        <f>VLOOKUP(E492,Product!$A$1:$C$7,3,0)*'Order Raw'!F492</f>
        <v>900900</v>
      </c>
      <c r="M492" s="23">
        <f t="shared" si="21"/>
        <v>900899.9</v>
      </c>
      <c r="N492" s="24">
        <f>M492-(VLOOKUP(E492,Product!$A$1:$C$7,2,0)*F492)</f>
        <v>386099.9</v>
      </c>
      <c r="O492" s="24"/>
    </row>
    <row r="493" spans="1:15" x14ac:dyDescent="0.25">
      <c r="A493" s="1" t="s">
        <v>406</v>
      </c>
      <c r="B493" s="1" t="str">
        <f t="shared" si="22"/>
        <v>CND-GOV-20140901</v>
      </c>
      <c r="C493" t="s">
        <v>614</v>
      </c>
      <c r="D493" t="s">
        <v>628</v>
      </c>
      <c r="E493" s="1" t="s">
        <v>49</v>
      </c>
      <c r="F493">
        <v>707</v>
      </c>
      <c r="G493" s="22">
        <v>0.1</v>
      </c>
      <c r="H493" s="2">
        <f t="shared" si="23"/>
        <v>41883</v>
      </c>
      <c r="I493">
        <v>1</v>
      </c>
      <c r="J493">
        <v>9</v>
      </c>
      <c r="K493">
        <v>2014</v>
      </c>
      <c r="L493" s="23">
        <f>VLOOKUP(E493,Product!$A$1:$C$7,3,0)*'Order Raw'!F493</f>
        <v>247450</v>
      </c>
      <c r="M493" s="23">
        <f t="shared" si="21"/>
        <v>247449.9</v>
      </c>
      <c r="N493" s="24">
        <f>M493-(VLOOKUP(E493,Product!$A$1:$C$7,2,0)*F493)</f>
        <v>106049.9</v>
      </c>
      <c r="O493" s="24"/>
    </row>
    <row r="494" spans="1:15" x14ac:dyDescent="0.25">
      <c r="A494" s="1" t="s">
        <v>380</v>
      </c>
      <c r="B494" s="1" t="str">
        <f t="shared" si="22"/>
        <v>FRA-MDM-20141201</v>
      </c>
      <c r="C494" t="s">
        <v>618</v>
      </c>
      <c r="D494" t="s">
        <v>630</v>
      </c>
      <c r="E494" s="1" t="s">
        <v>49</v>
      </c>
      <c r="F494">
        <v>2072</v>
      </c>
      <c r="G494" s="22">
        <v>0.1</v>
      </c>
      <c r="H494" s="2">
        <f t="shared" si="23"/>
        <v>41974</v>
      </c>
      <c r="I494">
        <v>1</v>
      </c>
      <c r="J494">
        <v>12</v>
      </c>
      <c r="K494">
        <v>2014</v>
      </c>
      <c r="L494" s="23">
        <f>VLOOKUP(E494,Product!$A$1:$C$7,3,0)*'Order Raw'!F494</f>
        <v>725200</v>
      </c>
      <c r="M494" s="23">
        <f t="shared" si="21"/>
        <v>725199.9</v>
      </c>
      <c r="N494" s="24">
        <f>M494-(VLOOKUP(E494,Product!$A$1:$C$7,2,0)*F494)</f>
        <v>310799.90000000002</v>
      </c>
      <c r="O494" s="24"/>
    </row>
    <row r="495" spans="1:15" x14ac:dyDescent="0.25">
      <c r="A495" s="1" t="s">
        <v>393</v>
      </c>
      <c r="B495" s="1" t="str">
        <f t="shared" si="22"/>
        <v>FRA-SMB-20141201</v>
      </c>
      <c r="C495" t="s">
        <v>618</v>
      </c>
      <c r="D495" t="s">
        <v>636</v>
      </c>
      <c r="E495" s="1" t="s">
        <v>49</v>
      </c>
      <c r="F495">
        <v>853</v>
      </c>
      <c r="G495" s="22">
        <v>0.1</v>
      </c>
      <c r="H495" s="2">
        <f t="shared" si="23"/>
        <v>41974</v>
      </c>
      <c r="I495">
        <v>1</v>
      </c>
      <c r="J495">
        <v>12</v>
      </c>
      <c r="K495">
        <v>2014</v>
      </c>
      <c r="L495" s="23">
        <f>VLOOKUP(E495,Product!$A$1:$C$7,3,0)*'Order Raw'!F495</f>
        <v>298550</v>
      </c>
      <c r="M495" s="23">
        <f t="shared" si="21"/>
        <v>298549.90000000002</v>
      </c>
      <c r="N495" s="24">
        <f>M495-(VLOOKUP(E495,Product!$A$1:$C$7,2,0)*F495)</f>
        <v>127949.90000000002</v>
      </c>
      <c r="O495" s="24"/>
    </row>
    <row r="496" spans="1:15" x14ac:dyDescent="0.25">
      <c r="A496" s="1" t="s">
        <v>407</v>
      </c>
      <c r="B496" s="1" t="str">
        <f t="shared" si="22"/>
        <v>FRA-CPR-20131001</v>
      </c>
      <c r="C496" t="s">
        <v>618</v>
      </c>
      <c r="D496" t="s">
        <v>632</v>
      </c>
      <c r="E496" s="1" t="s">
        <v>8</v>
      </c>
      <c r="F496">
        <v>1198</v>
      </c>
      <c r="G496" s="22">
        <v>0.10999999999999999</v>
      </c>
      <c r="H496" s="2">
        <f t="shared" si="23"/>
        <v>41548</v>
      </c>
      <c r="I496">
        <v>1</v>
      </c>
      <c r="J496">
        <v>10</v>
      </c>
      <c r="K496">
        <v>2013</v>
      </c>
      <c r="L496" s="23">
        <f>VLOOKUP(E496,Product!$A$1:$C$7,3,0)*'Order Raw'!F496</f>
        <v>23960</v>
      </c>
      <c r="M496" s="23">
        <f t="shared" si="21"/>
        <v>23959.89</v>
      </c>
      <c r="N496" s="24">
        <f>M496-(VLOOKUP(E496,Product!$A$1:$C$7,2,0)*F496)</f>
        <v>20365.89</v>
      </c>
      <c r="O496" s="24"/>
    </row>
    <row r="497" spans="1:15" x14ac:dyDescent="0.25">
      <c r="A497" s="1" t="s">
        <v>408</v>
      </c>
      <c r="B497" s="1" t="str">
        <f t="shared" si="22"/>
        <v>FRA-GOV-20140401</v>
      </c>
      <c r="C497" t="s">
        <v>618</v>
      </c>
      <c r="D497" t="s">
        <v>628</v>
      </c>
      <c r="E497" s="1" t="s">
        <v>25</v>
      </c>
      <c r="F497">
        <v>2532</v>
      </c>
      <c r="G497" s="22">
        <v>0.11</v>
      </c>
      <c r="H497" s="2">
        <f t="shared" si="23"/>
        <v>41730</v>
      </c>
      <c r="I497">
        <v>1</v>
      </c>
      <c r="J497">
        <v>4</v>
      </c>
      <c r="K497">
        <v>2014</v>
      </c>
      <c r="L497" s="23">
        <f>VLOOKUP(E497,Product!$A$1:$C$7,3,0)*'Order Raw'!F497</f>
        <v>50640</v>
      </c>
      <c r="M497" s="23">
        <f t="shared" si="21"/>
        <v>50639.89</v>
      </c>
      <c r="N497" s="24">
        <f>M497-(VLOOKUP(E497,Product!$A$1:$C$7,2,0)*F497)</f>
        <v>25319.89</v>
      </c>
      <c r="O497" s="24"/>
    </row>
    <row r="498" spans="1:15" x14ac:dyDescent="0.25">
      <c r="A498" s="1" t="s">
        <v>407</v>
      </c>
      <c r="B498" s="1" t="str">
        <f t="shared" si="22"/>
        <v>FRA-CPR-20131001</v>
      </c>
      <c r="C498" t="s">
        <v>618</v>
      </c>
      <c r="D498" t="s">
        <v>632</v>
      </c>
      <c r="E498" s="1" t="s">
        <v>25</v>
      </c>
      <c r="F498">
        <v>1198</v>
      </c>
      <c r="G498" s="22">
        <v>0.10999999999999999</v>
      </c>
      <c r="H498" s="2">
        <f t="shared" si="23"/>
        <v>41548</v>
      </c>
      <c r="I498">
        <v>1</v>
      </c>
      <c r="J498">
        <v>10</v>
      </c>
      <c r="K498">
        <v>2013</v>
      </c>
      <c r="L498" s="23">
        <f>VLOOKUP(E498,Product!$A$1:$C$7,3,0)*'Order Raw'!F498</f>
        <v>23960</v>
      </c>
      <c r="M498" s="23">
        <f t="shared" si="21"/>
        <v>23959.89</v>
      </c>
      <c r="N498" s="24">
        <f>M498-(VLOOKUP(E498,Product!$A$1:$C$7,2,0)*F498)</f>
        <v>11979.89</v>
      </c>
      <c r="O498" s="24"/>
    </row>
    <row r="499" spans="1:15" x14ac:dyDescent="0.25">
      <c r="A499" s="1" t="s">
        <v>409</v>
      </c>
      <c r="B499" s="1" t="str">
        <f t="shared" si="22"/>
        <v>CND-MDM-20140101</v>
      </c>
      <c r="C499" t="s">
        <v>614</v>
      </c>
      <c r="D499" t="s">
        <v>630</v>
      </c>
      <c r="E499" s="1" t="s">
        <v>39</v>
      </c>
      <c r="F499">
        <v>384</v>
      </c>
      <c r="G499" s="22">
        <v>0.11</v>
      </c>
      <c r="H499" s="2">
        <f t="shared" si="23"/>
        <v>41640</v>
      </c>
      <c r="I499">
        <v>1</v>
      </c>
      <c r="J499">
        <v>1</v>
      </c>
      <c r="K499">
        <v>2014</v>
      </c>
      <c r="L499" s="23">
        <f>VLOOKUP(E499,Product!$A$1:$C$7,3,0)*'Order Raw'!F499</f>
        <v>69120</v>
      </c>
      <c r="M499" s="23">
        <f t="shared" si="21"/>
        <v>69119.89</v>
      </c>
      <c r="N499" s="24">
        <f>M499-(VLOOKUP(E499,Product!$A$1:$C$7,2,0)*F499)</f>
        <v>23039.89</v>
      </c>
      <c r="O499" s="24"/>
    </row>
    <row r="500" spans="1:15" x14ac:dyDescent="0.25">
      <c r="A500" s="1" t="s">
        <v>410</v>
      </c>
      <c r="B500" s="1" t="str">
        <f t="shared" si="22"/>
        <v>GER-CPR-20141001</v>
      </c>
      <c r="C500" t="s">
        <v>616</v>
      </c>
      <c r="D500" t="s">
        <v>632</v>
      </c>
      <c r="E500" s="1" t="s">
        <v>39</v>
      </c>
      <c r="F500">
        <v>472</v>
      </c>
      <c r="G500" s="22">
        <v>0.10999999999999999</v>
      </c>
      <c r="H500" s="2">
        <f t="shared" si="23"/>
        <v>41913</v>
      </c>
      <c r="I500">
        <v>1</v>
      </c>
      <c r="J500">
        <v>10</v>
      </c>
      <c r="K500">
        <v>2014</v>
      </c>
      <c r="L500" s="23">
        <f>VLOOKUP(E500,Product!$A$1:$C$7,3,0)*'Order Raw'!F500</f>
        <v>84960</v>
      </c>
      <c r="M500" s="23">
        <f t="shared" si="21"/>
        <v>84959.89</v>
      </c>
      <c r="N500" s="24">
        <f>M500-(VLOOKUP(E500,Product!$A$1:$C$7,2,0)*F500)</f>
        <v>28319.89</v>
      </c>
      <c r="O500" s="24"/>
    </row>
    <row r="501" spans="1:15" x14ac:dyDescent="0.25">
      <c r="A501" s="1" t="s">
        <v>411</v>
      </c>
      <c r="B501" s="1" t="str">
        <f t="shared" si="22"/>
        <v>USA-GOV-20140301</v>
      </c>
      <c r="C501" t="s">
        <v>622</v>
      </c>
      <c r="D501" t="s">
        <v>628</v>
      </c>
      <c r="E501" s="1" t="s">
        <v>44</v>
      </c>
      <c r="F501">
        <v>1579</v>
      </c>
      <c r="G501" s="22">
        <v>0.10999999999999999</v>
      </c>
      <c r="H501" s="2">
        <f t="shared" si="23"/>
        <v>41699</v>
      </c>
      <c r="I501">
        <v>1</v>
      </c>
      <c r="J501">
        <v>3</v>
      </c>
      <c r="K501">
        <v>2014</v>
      </c>
      <c r="L501" s="23">
        <f>VLOOKUP(E501,Product!$A$1:$C$7,3,0)*'Order Raw'!F501</f>
        <v>473700</v>
      </c>
      <c r="M501" s="23">
        <f t="shared" si="21"/>
        <v>473699.89</v>
      </c>
      <c r="N501" s="24">
        <f>M501-(VLOOKUP(E501,Product!$A$1:$C$7,2,0)*F501)</f>
        <v>78949.890000000014</v>
      </c>
      <c r="O501" s="24"/>
    </row>
    <row r="502" spans="1:15" x14ac:dyDescent="0.25">
      <c r="A502" s="1" t="s">
        <v>412</v>
      </c>
      <c r="B502" s="1" t="str">
        <f t="shared" si="22"/>
        <v>MXC-CPR-20130901</v>
      </c>
      <c r="C502" t="s">
        <v>620</v>
      </c>
      <c r="D502" t="s">
        <v>632</v>
      </c>
      <c r="E502" s="1" t="s">
        <v>44</v>
      </c>
      <c r="F502">
        <v>1005</v>
      </c>
      <c r="G502" s="22">
        <v>0.10999999999999999</v>
      </c>
      <c r="H502" s="2">
        <f t="shared" si="23"/>
        <v>41518</v>
      </c>
      <c r="I502">
        <v>1</v>
      </c>
      <c r="J502">
        <v>9</v>
      </c>
      <c r="K502">
        <v>2013</v>
      </c>
      <c r="L502" s="23">
        <f>VLOOKUP(E502,Product!$A$1:$C$7,3,0)*'Order Raw'!F502</f>
        <v>301500</v>
      </c>
      <c r="M502" s="23">
        <f t="shared" si="21"/>
        <v>301499.89</v>
      </c>
      <c r="N502" s="24">
        <f>M502-(VLOOKUP(E502,Product!$A$1:$C$7,2,0)*F502)</f>
        <v>50249.890000000014</v>
      </c>
      <c r="O502" s="24"/>
    </row>
    <row r="503" spans="1:15" x14ac:dyDescent="0.25">
      <c r="A503" s="1" t="s">
        <v>413</v>
      </c>
      <c r="B503" s="1" t="str">
        <f t="shared" si="22"/>
        <v>USA-MDM-20140701</v>
      </c>
      <c r="C503" t="s">
        <v>622</v>
      </c>
      <c r="D503" t="s">
        <v>630</v>
      </c>
      <c r="E503" s="1" t="s">
        <v>49</v>
      </c>
      <c r="F503">
        <v>3199</v>
      </c>
      <c r="G503" s="22">
        <v>0.11001729707200167</v>
      </c>
      <c r="H503" s="2">
        <f t="shared" si="23"/>
        <v>41821</v>
      </c>
      <c r="I503">
        <v>1</v>
      </c>
      <c r="J503">
        <v>7</v>
      </c>
      <c r="K503">
        <v>2014</v>
      </c>
      <c r="L503" s="23">
        <f>VLOOKUP(E503,Product!$A$1:$C$7,3,0)*'Order Raw'!F503</f>
        <v>1119650</v>
      </c>
      <c r="M503" s="23">
        <f t="shared" si="21"/>
        <v>1119649.8899827029</v>
      </c>
      <c r="N503" s="24">
        <f>M503-(VLOOKUP(E503,Product!$A$1:$C$7,2,0)*F503)</f>
        <v>479849.88998270291</v>
      </c>
      <c r="O503" s="24"/>
    </row>
    <row r="504" spans="1:15" x14ac:dyDescent="0.25">
      <c r="A504" s="1" t="s">
        <v>410</v>
      </c>
      <c r="B504" s="1" t="str">
        <f t="shared" si="22"/>
        <v>GER-CPR-20141001</v>
      </c>
      <c r="C504" t="s">
        <v>616</v>
      </c>
      <c r="D504" t="s">
        <v>632</v>
      </c>
      <c r="E504" s="1" t="s">
        <v>49</v>
      </c>
      <c r="F504">
        <v>472</v>
      </c>
      <c r="G504" s="22">
        <v>0.10999999999999999</v>
      </c>
      <c r="H504" s="2">
        <f t="shared" si="23"/>
        <v>41913</v>
      </c>
      <c r="I504">
        <v>1</v>
      </c>
      <c r="J504">
        <v>10</v>
      </c>
      <c r="K504">
        <v>2014</v>
      </c>
      <c r="L504" s="23">
        <f>VLOOKUP(E504,Product!$A$1:$C$7,3,0)*'Order Raw'!F504</f>
        <v>165200</v>
      </c>
      <c r="M504" s="23">
        <f t="shared" si="21"/>
        <v>165199.89000000001</v>
      </c>
      <c r="N504" s="24">
        <f>M504-(VLOOKUP(E504,Product!$A$1:$C$7,2,0)*F504)</f>
        <v>70799.890000000014</v>
      </c>
      <c r="O504" s="24"/>
    </row>
    <row r="505" spans="1:15" x14ac:dyDescent="0.25">
      <c r="A505" s="1" t="s">
        <v>414</v>
      </c>
      <c r="B505" s="1" t="str">
        <f t="shared" si="22"/>
        <v>CND-CPR-20140201</v>
      </c>
      <c r="C505" t="s">
        <v>614</v>
      </c>
      <c r="D505" t="s">
        <v>632</v>
      </c>
      <c r="E505" s="1" t="s">
        <v>8</v>
      </c>
      <c r="F505">
        <v>1937</v>
      </c>
      <c r="G505" s="22">
        <v>0.11</v>
      </c>
      <c r="H505" s="2">
        <f t="shared" si="23"/>
        <v>41671</v>
      </c>
      <c r="I505">
        <v>1</v>
      </c>
      <c r="J505">
        <v>2</v>
      </c>
      <c r="K505">
        <v>2014</v>
      </c>
      <c r="L505" s="23">
        <f>VLOOKUP(E505,Product!$A$1:$C$7,3,0)*'Order Raw'!F505</f>
        <v>38740</v>
      </c>
      <c r="M505" s="23">
        <f t="shared" si="21"/>
        <v>38739.89</v>
      </c>
      <c r="N505" s="24">
        <f>M505-(VLOOKUP(E505,Product!$A$1:$C$7,2,0)*F505)</f>
        <v>32928.89</v>
      </c>
      <c r="O505" s="24"/>
    </row>
    <row r="506" spans="1:15" x14ac:dyDescent="0.25">
      <c r="A506" s="1" t="s">
        <v>415</v>
      </c>
      <c r="B506" s="1" t="str">
        <f t="shared" si="22"/>
        <v>GER-GOV-20140301</v>
      </c>
      <c r="C506" t="s">
        <v>616</v>
      </c>
      <c r="D506" t="s">
        <v>628</v>
      </c>
      <c r="E506" s="1" t="s">
        <v>8</v>
      </c>
      <c r="F506">
        <v>792</v>
      </c>
      <c r="G506" s="22">
        <v>0.11</v>
      </c>
      <c r="H506" s="2">
        <f t="shared" si="23"/>
        <v>41699</v>
      </c>
      <c r="I506">
        <v>1</v>
      </c>
      <c r="J506">
        <v>3</v>
      </c>
      <c r="K506">
        <v>2014</v>
      </c>
      <c r="L506" s="23">
        <f>VLOOKUP(E506,Product!$A$1:$C$7,3,0)*'Order Raw'!F506</f>
        <v>15840</v>
      </c>
      <c r="M506" s="23">
        <f t="shared" si="21"/>
        <v>15839.89</v>
      </c>
      <c r="N506" s="24">
        <f>M506-(VLOOKUP(E506,Product!$A$1:$C$7,2,0)*F506)</f>
        <v>13463.89</v>
      </c>
      <c r="O506" s="24"/>
    </row>
    <row r="507" spans="1:15" x14ac:dyDescent="0.25">
      <c r="A507" s="1" t="s">
        <v>416</v>
      </c>
      <c r="B507" s="1" t="str">
        <f t="shared" si="22"/>
        <v>GER-SMB-20140701</v>
      </c>
      <c r="C507" t="s">
        <v>616</v>
      </c>
      <c r="D507" t="s">
        <v>636</v>
      </c>
      <c r="E507" s="1" t="s">
        <v>8</v>
      </c>
      <c r="F507">
        <v>2811</v>
      </c>
      <c r="G507" s="22">
        <v>0.11</v>
      </c>
      <c r="H507" s="2">
        <f t="shared" si="23"/>
        <v>41821</v>
      </c>
      <c r="I507">
        <v>1</v>
      </c>
      <c r="J507">
        <v>7</v>
      </c>
      <c r="K507">
        <v>2014</v>
      </c>
      <c r="L507" s="23">
        <f>VLOOKUP(E507,Product!$A$1:$C$7,3,0)*'Order Raw'!F507</f>
        <v>56220</v>
      </c>
      <c r="M507" s="23">
        <f t="shared" si="21"/>
        <v>56219.89</v>
      </c>
      <c r="N507" s="24">
        <f>M507-(VLOOKUP(E507,Product!$A$1:$C$7,2,0)*F507)</f>
        <v>47786.89</v>
      </c>
      <c r="O507" s="24"/>
    </row>
    <row r="508" spans="1:15" x14ac:dyDescent="0.25">
      <c r="A508" s="1" t="s">
        <v>417</v>
      </c>
      <c r="B508" s="1" t="str">
        <f t="shared" si="22"/>
        <v>FRA-ENT-20141001</v>
      </c>
      <c r="C508" t="s">
        <v>618</v>
      </c>
      <c r="D508" t="s">
        <v>634</v>
      </c>
      <c r="E508" s="1" t="s">
        <v>8</v>
      </c>
      <c r="F508">
        <v>2441</v>
      </c>
      <c r="G508" s="22">
        <v>0.11</v>
      </c>
      <c r="H508" s="2">
        <f t="shared" si="23"/>
        <v>41913</v>
      </c>
      <c r="I508">
        <v>1</v>
      </c>
      <c r="J508">
        <v>10</v>
      </c>
      <c r="K508">
        <v>2014</v>
      </c>
      <c r="L508" s="23">
        <f>VLOOKUP(E508,Product!$A$1:$C$7,3,0)*'Order Raw'!F508</f>
        <v>48820</v>
      </c>
      <c r="M508" s="23">
        <f t="shared" si="21"/>
        <v>48819.89</v>
      </c>
      <c r="N508" s="24">
        <f>M508-(VLOOKUP(E508,Product!$A$1:$C$7,2,0)*F508)</f>
        <v>41496.89</v>
      </c>
      <c r="O508" s="24"/>
    </row>
    <row r="509" spans="1:15" x14ac:dyDescent="0.25">
      <c r="A509" s="1" t="s">
        <v>418</v>
      </c>
      <c r="B509" s="1" t="str">
        <f t="shared" si="22"/>
        <v>CND-MDM-20131101</v>
      </c>
      <c r="C509" t="s">
        <v>614</v>
      </c>
      <c r="D509" t="s">
        <v>630</v>
      </c>
      <c r="E509" s="1" t="s">
        <v>8</v>
      </c>
      <c r="F509">
        <v>1560</v>
      </c>
      <c r="G509" s="22">
        <v>0.11</v>
      </c>
      <c r="H509" s="2">
        <f t="shared" si="23"/>
        <v>41579</v>
      </c>
      <c r="I509">
        <v>1</v>
      </c>
      <c r="J509">
        <v>11</v>
      </c>
      <c r="K509">
        <v>2013</v>
      </c>
      <c r="L509" s="23">
        <f>VLOOKUP(E509,Product!$A$1:$C$7,3,0)*'Order Raw'!F509</f>
        <v>31200</v>
      </c>
      <c r="M509" s="23">
        <f t="shared" si="21"/>
        <v>31199.89</v>
      </c>
      <c r="N509" s="24">
        <f>M509-(VLOOKUP(E509,Product!$A$1:$C$7,2,0)*F509)</f>
        <v>26519.89</v>
      </c>
      <c r="O509" s="24"/>
    </row>
    <row r="510" spans="1:15" x14ac:dyDescent="0.25">
      <c r="A510" s="1" t="s">
        <v>419</v>
      </c>
      <c r="B510" s="1" t="str">
        <f t="shared" si="22"/>
        <v>MXC-GOV-20131101</v>
      </c>
      <c r="C510" t="s">
        <v>620</v>
      </c>
      <c r="D510" t="s">
        <v>628</v>
      </c>
      <c r="E510" s="1" t="s">
        <v>8</v>
      </c>
      <c r="F510">
        <v>2706</v>
      </c>
      <c r="G510" s="22">
        <v>0.11</v>
      </c>
      <c r="H510" s="2">
        <f t="shared" si="23"/>
        <v>41579</v>
      </c>
      <c r="I510">
        <v>1</v>
      </c>
      <c r="J510">
        <v>11</v>
      </c>
      <c r="K510">
        <v>2013</v>
      </c>
      <c r="L510" s="23">
        <f>VLOOKUP(E510,Product!$A$1:$C$7,3,0)*'Order Raw'!F510</f>
        <v>54120</v>
      </c>
      <c r="M510" s="23">
        <f t="shared" si="21"/>
        <v>54119.89</v>
      </c>
      <c r="N510" s="24">
        <f>M510-(VLOOKUP(E510,Product!$A$1:$C$7,2,0)*F510)</f>
        <v>46001.89</v>
      </c>
      <c r="O510" s="24"/>
    </row>
    <row r="511" spans="1:15" x14ac:dyDescent="0.25">
      <c r="A511" s="1" t="s">
        <v>420</v>
      </c>
      <c r="B511" s="1" t="str">
        <f t="shared" si="22"/>
        <v>GER-GOV-20140101</v>
      </c>
      <c r="C511" t="s">
        <v>616</v>
      </c>
      <c r="D511" t="s">
        <v>628</v>
      </c>
      <c r="E511" s="1" t="s">
        <v>15</v>
      </c>
      <c r="F511">
        <v>766</v>
      </c>
      <c r="G511" s="22">
        <v>0.11</v>
      </c>
      <c r="H511" s="2">
        <f t="shared" si="23"/>
        <v>41640</v>
      </c>
      <c r="I511">
        <v>1</v>
      </c>
      <c r="J511">
        <v>1</v>
      </c>
      <c r="K511">
        <v>2014</v>
      </c>
      <c r="L511" s="23">
        <f>VLOOKUP(E511,Product!$A$1:$C$7,3,0)*'Order Raw'!F511</f>
        <v>11490</v>
      </c>
      <c r="M511" s="23">
        <f t="shared" si="21"/>
        <v>11489.89</v>
      </c>
      <c r="N511" s="24">
        <f>M511-(VLOOKUP(E511,Product!$A$1:$C$7,2,0)*F511)</f>
        <v>7659.8899999999994</v>
      </c>
      <c r="O511" s="24"/>
    </row>
    <row r="512" spans="1:15" x14ac:dyDescent="0.25">
      <c r="A512" s="1" t="s">
        <v>421</v>
      </c>
      <c r="B512" s="1" t="str">
        <f t="shared" si="22"/>
        <v>GER-GOV-20131001</v>
      </c>
      <c r="C512" t="s">
        <v>616</v>
      </c>
      <c r="D512" t="s">
        <v>628</v>
      </c>
      <c r="E512" s="1" t="s">
        <v>15</v>
      </c>
      <c r="F512">
        <v>2992</v>
      </c>
      <c r="G512" s="22">
        <v>0.11</v>
      </c>
      <c r="H512" s="2">
        <f t="shared" si="23"/>
        <v>41548</v>
      </c>
      <c r="I512">
        <v>1</v>
      </c>
      <c r="J512">
        <v>10</v>
      </c>
      <c r="K512">
        <v>2013</v>
      </c>
      <c r="L512" s="23">
        <f>VLOOKUP(E512,Product!$A$1:$C$7,3,0)*'Order Raw'!F512</f>
        <v>44880</v>
      </c>
      <c r="M512" s="23">
        <f t="shared" si="21"/>
        <v>44879.89</v>
      </c>
      <c r="N512" s="24">
        <f>M512-(VLOOKUP(E512,Product!$A$1:$C$7,2,0)*F512)</f>
        <v>29919.89</v>
      </c>
      <c r="O512" s="24"/>
    </row>
    <row r="513" spans="1:15" x14ac:dyDescent="0.25">
      <c r="A513" s="1" t="s">
        <v>422</v>
      </c>
      <c r="B513" s="1" t="str">
        <f t="shared" si="22"/>
        <v>MXC-MDM-20141201</v>
      </c>
      <c r="C513" t="s">
        <v>620</v>
      </c>
      <c r="D513" t="s">
        <v>630</v>
      </c>
      <c r="E513" s="1" t="s">
        <v>15</v>
      </c>
      <c r="F513">
        <v>2157</v>
      </c>
      <c r="G513" s="22">
        <v>0.11</v>
      </c>
      <c r="H513" s="2">
        <f t="shared" si="23"/>
        <v>41974</v>
      </c>
      <c r="I513">
        <v>1</v>
      </c>
      <c r="J513">
        <v>12</v>
      </c>
      <c r="K513">
        <v>2014</v>
      </c>
      <c r="L513" s="23">
        <f>VLOOKUP(E513,Product!$A$1:$C$7,3,0)*'Order Raw'!F513</f>
        <v>32355</v>
      </c>
      <c r="M513" s="23">
        <f t="shared" si="21"/>
        <v>32354.89</v>
      </c>
      <c r="N513" s="24">
        <f>M513-(VLOOKUP(E513,Product!$A$1:$C$7,2,0)*F513)</f>
        <v>21569.89</v>
      </c>
      <c r="O513" s="24"/>
    </row>
    <row r="514" spans="1:15" x14ac:dyDescent="0.25">
      <c r="A514" s="1" t="s">
        <v>423</v>
      </c>
      <c r="B514" s="1" t="str">
        <f t="shared" si="22"/>
        <v>CND-SMB-20140101</v>
      </c>
      <c r="C514" t="s">
        <v>614</v>
      </c>
      <c r="D514" t="s">
        <v>636</v>
      </c>
      <c r="E514" s="1" t="s">
        <v>25</v>
      </c>
      <c r="F514">
        <v>873</v>
      </c>
      <c r="G514" s="22">
        <v>0.11</v>
      </c>
      <c r="H514" s="2">
        <f t="shared" si="23"/>
        <v>41640</v>
      </c>
      <c r="I514">
        <v>1</v>
      </c>
      <c r="J514">
        <v>1</v>
      </c>
      <c r="K514">
        <v>2014</v>
      </c>
      <c r="L514" s="23">
        <f>VLOOKUP(E514,Product!$A$1:$C$7,3,0)*'Order Raw'!F514</f>
        <v>17460</v>
      </c>
      <c r="M514" s="23">
        <f t="shared" ref="M514:M577" si="24">L514-G514</f>
        <v>17459.89</v>
      </c>
      <c r="N514" s="24">
        <f>M514-(VLOOKUP(E514,Product!$A$1:$C$7,2,0)*F514)</f>
        <v>8729.89</v>
      </c>
      <c r="O514" s="24"/>
    </row>
    <row r="515" spans="1:15" x14ac:dyDescent="0.25">
      <c r="A515" s="1" t="s">
        <v>424</v>
      </c>
      <c r="B515" s="1" t="str">
        <f t="shared" ref="B515:B578" si="25">_xlfn.IFS(C515="Canada","CND",C515="Germany","GER",C515="France","FRA",C515="Mexico","MXC",C515="United States of America","USA")&amp;"-"&amp;_xlfn.IFS(D515="Government","GOV",D515="Midmarket","MDM",D515="Channel Partners","CPR",D515="Enterprise","ENT",D515="Small Business","SMB")&amp;"-"&amp;TEXT(H515,"yyyymmdd")</f>
        <v>MXC-GOV-20140301</v>
      </c>
      <c r="C515" t="s">
        <v>620</v>
      </c>
      <c r="D515" t="s">
        <v>628</v>
      </c>
      <c r="E515" s="1" t="s">
        <v>25</v>
      </c>
      <c r="F515">
        <v>1122</v>
      </c>
      <c r="G515" s="22">
        <v>0.11</v>
      </c>
      <c r="H515" s="2">
        <f t="shared" ref="H515:H578" si="26">DATE(K515,J515,I515)</f>
        <v>41699</v>
      </c>
      <c r="I515">
        <v>1</v>
      </c>
      <c r="J515">
        <v>3</v>
      </c>
      <c r="K515">
        <v>2014</v>
      </c>
      <c r="L515" s="23">
        <f>VLOOKUP(E515,Product!$A$1:$C$7,3,0)*'Order Raw'!F515</f>
        <v>22440</v>
      </c>
      <c r="M515" s="23">
        <f t="shared" si="24"/>
        <v>22439.89</v>
      </c>
      <c r="N515" s="24">
        <f>M515-(VLOOKUP(E515,Product!$A$1:$C$7,2,0)*F515)</f>
        <v>11219.89</v>
      </c>
      <c r="O515" s="24"/>
    </row>
    <row r="516" spans="1:15" x14ac:dyDescent="0.25">
      <c r="A516" s="1" t="s">
        <v>425</v>
      </c>
      <c r="B516" s="1" t="str">
        <f t="shared" si="25"/>
        <v>CND-GOV-20140701</v>
      </c>
      <c r="C516" t="s">
        <v>614</v>
      </c>
      <c r="D516" t="s">
        <v>628</v>
      </c>
      <c r="E516" s="1" t="s">
        <v>25</v>
      </c>
      <c r="F516">
        <v>2104</v>
      </c>
      <c r="G516" s="22">
        <v>0.11002614068441065</v>
      </c>
      <c r="H516" s="2">
        <f t="shared" si="26"/>
        <v>41821</v>
      </c>
      <c r="I516">
        <v>1</v>
      </c>
      <c r="J516">
        <v>7</v>
      </c>
      <c r="K516">
        <v>2014</v>
      </c>
      <c r="L516" s="23">
        <f>VLOOKUP(E516,Product!$A$1:$C$7,3,0)*'Order Raw'!F516</f>
        <v>42080</v>
      </c>
      <c r="M516" s="23">
        <f t="shared" si="24"/>
        <v>42079.889973859317</v>
      </c>
      <c r="N516" s="24">
        <f>M516-(VLOOKUP(E516,Product!$A$1:$C$7,2,0)*F516)</f>
        <v>21039.889973859317</v>
      </c>
      <c r="O516" s="24"/>
    </row>
    <row r="517" spans="1:15" x14ac:dyDescent="0.25">
      <c r="A517" s="1" t="s">
        <v>426</v>
      </c>
      <c r="B517" s="1" t="str">
        <f t="shared" si="25"/>
        <v>CND-CPR-20140701</v>
      </c>
      <c r="C517" t="s">
        <v>614</v>
      </c>
      <c r="D517" t="s">
        <v>632</v>
      </c>
      <c r="E517" s="1" t="s">
        <v>25</v>
      </c>
      <c r="F517">
        <v>4026</v>
      </c>
      <c r="G517" s="22">
        <v>0.11</v>
      </c>
      <c r="H517" s="2">
        <f t="shared" si="26"/>
        <v>41821</v>
      </c>
      <c r="I517">
        <v>1</v>
      </c>
      <c r="J517">
        <v>7</v>
      </c>
      <c r="K517">
        <v>2014</v>
      </c>
      <c r="L517" s="23">
        <f>VLOOKUP(E517,Product!$A$1:$C$7,3,0)*'Order Raw'!F517</f>
        <v>80520</v>
      </c>
      <c r="M517" s="23">
        <f t="shared" si="24"/>
        <v>80519.89</v>
      </c>
      <c r="N517" s="24">
        <f>M517-(VLOOKUP(E517,Product!$A$1:$C$7,2,0)*F517)</f>
        <v>40259.89</v>
      </c>
      <c r="O517" s="24"/>
    </row>
    <row r="518" spans="1:15" x14ac:dyDescent="0.25">
      <c r="A518" s="1" t="s">
        <v>427</v>
      </c>
      <c r="B518" s="1" t="str">
        <f t="shared" si="25"/>
        <v>FRA-CPR-20140701</v>
      </c>
      <c r="C518" t="s">
        <v>618</v>
      </c>
      <c r="D518" t="s">
        <v>632</v>
      </c>
      <c r="E518" s="1" t="s">
        <v>25</v>
      </c>
      <c r="F518">
        <v>2425</v>
      </c>
      <c r="G518" s="22">
        <v>0.11002268041237113</v>
      </c>
      <c r="H518" s="2">
        <f t="shared" si="26"/>
        <v>41821</v>
      </c>
      <c r="I518">
        <v>1</v>
      </c>
      <c r="J518">
        <v>7</v>
      </c>
      <c r="K518">
        <v>2014</v>
      </c>
      <c r="L518" s="23">
        <f>VLOOKUP(E518,Product!$A$1:$C$7,3,0)*'Order Raw'!F518</f>
        <v>48500</v>
      </c>
      <c r="M518" s="23">
        <f t="shared" si="24"/>
        <v>48499.889977319588</v>
      </c>
      <c r="N518" s="24">
        <f>M518-(VLOOKUP(E518,Product!$A$1:$C$7,2,0)*F518)</f>
        <v>24249.889977319588</v>
      </c>
      <c r="O518" s="24"/>
    </row>
    <row r="519" spans="1:15" x14ac:dyDescent="0.25">
      <c r="A519" s="1" t="s">
        <v>428</v>
      </c>
      <c r="B519" s="1" t="str">
        <f t="shared" si="25"/>
        <v>CND-GOV-20140801</v>
      </c>
      <c r="C519" t="s">
        <v>614</v>
      </c>
      <c r="D519" t="s">
        <v>628</v>
      </c>
      <c r="E519" s="1" t="s">
        <v>25</v>
      </c>
      <c r="F519">
        <v>2394</v>
      </c>
      <c r="G519" s="22">
        <v>0.11</v>
      </c>
      <c r="H519" s="2">
        <f t="shared" si="26"/>
        <v>41852</v>
      </c>
      <c r="I519">
        <v>1</v>
      </c>
      <c r="J519">
        <v>8</v>
      </c>
      <c r="K519">
        <v>2014</v>
      </c>
      <c r="L519" s="23">
        <f>VLOOKUP(E519,Product!$A$1:$C$7,3,0)*'Order Raw'!F519</f>
        <v>47880</v>
      </c>
      <c r="M519" s="23">
        <f t="shared" si="24"/>
        <v>47879.89</v>
      </c>
      <c r="N519" s="24">
        <f>M519-(VLOOKUP(E519,Product!$A$1:$C$7,2,0)*F519)</f>
        <v>23939.89</v>
      </c>
      <c r="O519" s="24"/>
    </row>
    <row r="520" spans="1:15" x14ac:dyDescent="0.25">
      <c r="A520" s="1" t="s">
        <v>429</v>
      </c>
      <c r="B520" s="1" t="str">
        <f t="shared" si="25"/>
        <v>MXC-MDM-20140801</v>
      </c>
      <c r="C520" t="s">
        <v>620</v>
      </c>
      <c r="D520" t="s">
        <v>630</v>
      </c>
      <c r="E520" s="1" t="s">
        <v>25</v>
      </c>
      <c r="F520">
        <v>1984</v>
      </c>
      <c r="G520" s="22">
        <v>0.11</v>
      </c>
      <c r="H520" s="2">
        <f t="shared" si="26"/>
        <v>41852</v>
      </c>
      <c r="I520">
        <v>1</v>
      </c>
      <c r="J520">
        <v>8</v>
      </c>
      <c r="K520">
        <v>2014</v>
      </c>
      <c r="L520" s="23">
        <f>VLOOKUP(E520,Product!$A$1:$C$7,3,0)*'Order Raw'!F520</f>
        <v>39680</v>
      </c>
      <c r="M520" s="23">
        <f t="shared" si="24"/>
        <v>39679.89</v>
      </c>
      <c r="N520" s="24">
        <f>M520-(VLOOKUP(E520,Product!$A$1:$C$7,2,0)*F520)</f>
        <v>19839.89</v>
      </c>
      <c r="O520" s="24"/>
    </row>
    <row r="521" spans="1:15" x14ac:dyDescent="0.25">
      <c r="A521" s="1" t="s">
        <v>417</v>
      </c>
      <c r="B521" s="1" t="str">
        <f t="shared" si="25"/>
        <v>FRA-ENT-20141001</v>
      </c>
      <c r="C521" t="s">
        <v>618</v>
      </c>
      <c r="D521" t="s">
        <v>634</v>
      </c>
      <c r="E521" s="1" t="s">
        <v>25</v>
      </c>
      <c r="F521">
        <v>2441</v>
      </c>
      <c r="G521" s="22">
        <v>0.11</v>
      </c>
      <c r="H521" s="2">
        <f t="shared" si="26"/>
        <v>41913</v>
      </c>
      <c r="I521">
        <v>1</v>
      </c>
      <c r="J521">
        <v>10</v>
      </c>
      <c r="K521">
        <v>2014</v>
      </c>
      <c r="L521" s="23">
        <f>VLOOKUP(E521,Product!$A$1:$C$7,3,0)*'Order Raw'!F521</f>
        <v>48820</v>
      </c>
      <c r="M521" s="23">
        <f t="shared" si="24"/>
        <v>48819.89</v>
      </c>
      <c r="N521" s="24">
        <f>M521-(VLOOKUP(E521,Product!$A$1:$C$7,2,0)*F521)</f>
        <v>24409.89</v>
      </c>
      <c r="O521" s="24"/>
    </row>
    <row r="522" spans="1:15" x14ac:dyDescent="0.25">
      <c r="A522" s="1" t="s">
        <v>421</v>
      </c>
      <c r="B522" s="1" t="str">
        <f t="shared" si="25"/>
        <v>GER-GOV-20131001</v>
      </c>
      <c r="C522" t="s">
        <v>616</v>
      </c>
      <c r="D522" t="s">
        <v>628</v>
      </c>
      <c r="E522" s="1" t="s">
        <v>25</v>
      </c>
      <c r="F522">
        <v>2992</v>
      </c>
      <c r="G522" s="22">
        <v>0.11</v>
      </c>
      <c r="H522" s="2">
        <f t="shared" si="26"/>
        <v>41548</v>
      </c>
      <c r="I522">
        <v>1</v>
      </c>
      <c r="J522">
        <v>10</v>
      </c>
      <c r="K522">
        <v>2013</v>
      </c>
      <c r="L522" s="23">
        <f>VLOOKUP(E522,Product!$A$1:$C$7,3,0)*'Order Raw'!F522</f>
        <v>59840</v>
      </c>
      <c r="M522" s="23">
        <f t="shared" si="24"/>
        <v>59839.89</v>
      </c>
      <c r="N522" s="24">
        <f>M522-(VLOOKUP(E522,Product!$A$1:$C$7,2,0)*F522)</f>
        <v>29919.89</v>
      </c>
      <c r="O522" s="24"/>
    </row>
    <row r="523" spans="1:15" x14ac:dyDescent="0.25">
      <c r="A523" s="1" t="s">
        <v>430</v>
      </c>
      <c r="B523" s="1" t="str">
        <f t="shared" si="25"/>
        <v>CND-SMB-20141101</v>
      </c>
      <c r="C523" t="s">
        <v>614</v>
      </c>
      <c r="D523" t="s">
        <v>636</v>
      </c>
      <c r="E523" s="1" t="s">
        <v>25</v>
      </c>
      <c r="F523">
        <v>1366</v>
      </c>
      <c r="G523" s="22">
        <v>0.11</v>
      </c>
      <c r="H523" s="2">
        <f t="shared" si="26"/>
        <v>41944</v>
      </c>
      <c r="I523">
        <v>1</v>
      </c>
      <c r="J523">
        <v>11</v>
      </c>
      <c r="K523">
        <v>2014</v>
      </c>
      <c r="L523" s="23">
        <f>VLOOKUP(E523,Product!$A$1:$C$7,3,0)*'Order Raw'!F523</f>
        <v>27320</v>
      </c>
      <c r="M523" s="23">
        <f t="shared" si="24"/>
        <v>27319.89</v>
      </c>
      <c r="N523" s="24">
        <f>M523-(VLOOKUP(E523,Product!$A$1:$C$7,2,0)*F523)</f>
        <v>13659.89</v>
      </c>
      <c r="O523" s="24"/>
    </row>
    <row r="524" spans="1:15" x14ac:dyDescent="0.25">
      <c r="A524" s="1" t="s">
        <v>431</v>
      </c>
      <c r="B524" s="1" t="str">
        <f t="shared" si="25"/>
        <v>FRA-GOV-20130901</v>
      </c>
      <c r="C524" t="s">
        <v>618</v>
      </c>
      <c r="D524" t="s">
        <v>628</v>
      </c>
      <c r="E524" s="1" t="s">
        <v>39</v>
      </c>
      <c r="F524">
        <v>2805</v>
      </c>
      <c r="G524" s="22">
        <v>0.11</v>
      </c>
      <c r="H524" s="2">
        <f t="shared" si="26"/>
        <v>41518</v>
      </c>
      <c r="I524">
        <v>1</v>
      </c>
      <c r="J524">
        <v>9</v>
      </c>
      <c r="K524">
        <v>2013</v>
      </c>
      <c r="L524" s="23">
        <f>VLOOKUP(E524,Product!$A$1:$C$7,3,0)*'Order Raw'!F524</f>
        <v>504900</v>
      </c>
      <c r="M524" s="23">
        <f t="shared" si="24"/>
        <v>504899.89</v>
      </c>
      <c r="N524" s="24">
        <f>M524-(VLOOKUP(E524,Product!$A$1:$C$7,2,0)*F524)</f>
        <v>168299.89</v>
      </c>
      <c r="O524" s="24"/>
    </row>
    <row r="525" spans="1:15" x14ac:dyDescent="0.25">
      <c r="A525" s="1" t="s">
        <v>432</v>
      </c>
      <c r="B525" s="1" t="str">
        <f t="shared" si="25"/>
        <v>MXC-MDM-20130901</v>
      </c>
      <c r="C525" t="s">
        <v>620</v>
      </c>
      <c r="D525" t="s">
        <v>630</v>
      </c>
      <c r="E525" s="1" t="s">
        <v>39</v>
      </c>
      <c r="F525">
        <v>655</v>
      </c>
      <c r="G525" s="22">
        <v>0.11</v>
      </c>
      <c r="H525" s="2">
        <f t="shared" si="26"/>
        <v>41518</v>
      </c>
      <c r="I525">
        <v>1</v>
      </c>
      <c r="J525">
        <v>9</v>
      </c>
      <c r="K525">
        <v>2013</v>
      </c>
      <c r="L525" s="23">
        <f>VLOOKUP(E525,Product!$A$1:$C$7,3,0)*'Order Raw'!F525</f>
        <v>117900</v>
      </c>
      <c r="M525" s="23">
        <f t="shared" si="24"/>
        <v>117899.89</v>
      </c>
      <c r="N525" s="24">
        <f>M525-(VLOOKUP(E525,Product!$A$1:$C$7,2,0)*F525)</f>
        <v>39299.89</v>
      </c>
      <c r="O525" s="24"/>
    </row>
    <row r="526" spans="1:15" x14ac:dyDescent="0.25">
      <c r="A526" s="1" t="s">
        <v>433</v>
      </c>
      <c r="B526" s="1" t="str">
        <f t="shared" si="25"/>
        <v>MXC-GOV-20131001</v>
      </c>
      <c r="C526" t="s">
        <v>620</v>
      </c>
      <c r="D526" t="s">
        <v>628</v>
      </c>
      <c r="E526" s="1" t="s">
        <v>39</v>
      </c>
      <c r="F526">
        <v>344</v>
      </c>
      <c r="G526" s="22">
        <v>0.11</v>
      </c>
      <c r="H526" s="2">
        <f t="shared" si="26"/>
        <v>41548</v>
      </c>
      <c r="I526">
        <v>1</v>
      </c>
      <c r="J526">
        <v>10</v>
      </c>
      <c r="K526">
        <v>2013</v>
      </c>
      <c r="L526" s="23">
        <f>VLOOKUP(E526,Product!$A$1:$C$7,3,0)*'Order Raw'!F526</f>
        <v>61920</v>
      </c>
      <c r="M526" s="23">
        <f t="shared" si="24"/>
        <v>61919.89</v>
      </c>
      <c r="N526" s="24">
        <f>M526-(VLOOKUP(E526,Product!$A$1:$C$7,2,0)*F526)</f>
        <v>20639.89</v>
      </c>
      <c r="O526" s="24"/>
    </row>
    <row r="527" spans="1:15" x14ac:dyDescent="0.25">
      <c r="A527" s="1" t="s">
        <v>434</v>
      </c>
      <c r="B527" s="1" t="str">
        <f t="shared" si="25"/>
        <v>CND-GOV-20141101</v>
      </c>
      <c r="C527" t="s">
        <v>614</v>
      </c>
      <c r="D527" t="s">
        <v>628</v>
      </c>
      <c r="E527" s="1" t="s">
        <v>39</v>
      </c>
      <c r="F527">
        <v>1808</v>
      </c>
      <c r="G527" s="22">
        <v>0.11</v>
      </c>
      <c r="H527" s="2">
        <f t="shared" si="26"/>
        <v>41944</v>
      </c>
      <c r="I527">
        <v>1</v>
      </c>
      <c r="J527">
        <v>11</v>
      </c>
      <c r="K527">
        <v>2014</v>
      </c>
      <c r="L527" s="23">
        <f>VLOOKUP(E527,Product!$A$1:$C$7,3,0)*'Order Raw'!F527</f>
        <v>325440</v>
      </c>
      <c r="M527" s="23">
        <f t="shared" si="24"/>
        <v>325439.89</v>
      </c>
      <c r="N527" s="24">
        <f>M527-(VLOOKUP(E527,Product!$A$1:$C$7,2,0)*F527)</f>
        <v>108479.89000000001</v>
      </c>
      <c r="O527" s="24"/>
    </row>
    <row r="528" spans="1:15" x14ac:dyDescent="0.25">
      <c r="A528" s="1" t="s">
        <v>435</v>
      </c>
      <c r="B528" s="1" t="str">
        <f t="shared" si="25"/>
        <v>FRA-CPR-20140101</v>
      </c>
      <c r="C528" t="s">
        <v>618</v>
      </c>
      <c r="D528" t="s">
        <v>632</v>
      </c>
      <c r="E528" s="1" t="s">
        <v>44</v>
      </c>
      <c r="F528">
        <v>1734</v>
      </c>
      <c r="G528" s="22">
        <v>0.11</v>
      </c>
      <c r="H528" s="2">
        <f t="shared" si="26"/>
        <v>41640</v>
      </c>
      <c r="I528">
        <v>1</v>
      </c>
      <c r="J528">
        <v>1</v>
      </c>
      <c r="K528">
        <v>2014</v>
      </c>
      <c r="L528" s="23">
        <f>VLOOKUP(E528,Product!$A$1:$C$7,3,0)*'Order Raw'!F528</f>
        <v>520200</v>
      </c>
      <c r="M528" s="23">
        <f t="shared" si="24"/>
        <v>520199.89</v>
      </c>
      <c r="N528" s="24">
        <f>M528-(VLOOKUP(E528,Product!$A$1:$C$7,2,0)*F528)</f>
        <v>86699.890000000014</v>
      </c>
      <c r="O528" s="24"/>
    </row>
    <row r="529" spans="1:15" x14ac:dyDescent="0.25">
      <c r="A529" s="1" t="s">
        <v>436</v>
      </c>
      <c r="B529" s="1" t="str">
        <f t="shared" si="25"/>
        <v>MXC-ENT-20140101</v>
      </c>
      <c r="C529" t="s">
        <v>620</v>
      </c>
      <c r="D529" t="s">
        <v>634</v>
      </c>
      <c r="E529" s="1" t="s">
        <v>44</v>
      </c>
      <c r="F529">
        <v>554</v>
      </c>
      <c r="G529" s="22">
        <v>0.11</v>
      </c>
      <c r="H529" s="2">
        <f t="shared" si="26"/>
        <v>41640</v>
      </c>
      <c r="I529">
        <v>1</v>
      </c>
      <c r="J529">
        <v>1</v>
      </c>
      <c r="K529">
        <v>2014</v>
      </c>
      <c r="L529" s="23">
        <f>VLOOKUP(E529,Product!$A$1:$C$7,3,0)*'Order Raw'!F529</f>
        <v>166200</v>
      </c>
      <c r="M529" s="23">
        <f t="shared" si="24"/>
        <v>166199.89000000001</v>
      </c>
      <c r="N529" s="24">
        <f>M529-(VLOOKUP(E529,Product!$A$1:$C$7,2,0)*F529)</f>
        <v>27699.890000000014</v>
      </c>
      <c r="O529" s="24"/>
    </row>
    <row r="530" spans="1:15" x14ac:dyDescent="0.25">
      <c r="A530" s="1" t="s">
        <v>437</v>
      </c>
      <c r="B530" s="1" t="str">
        <f t="shared" si="25"/>
        <v>CND-GOV-20131101</v>
      </c>
      <c r="C530" t="s">
        <v>614</v>
      </c>
      <c r="D530" t="s">
        <v>628</v>
      </c>
      <c r="E530" s="1" t="s">
        <v>44</v>
      </c>
      <c r="F530">
        <v>2935</v>
      </c>
      <c r="G530" s="22">
        <v>0.11</v>
      </c>
      <c r="H530" s="2">
        <f t="shared" si="26"/>
        <v>41579</v>
      </c>
      <c r="I530">
        <v>1</v>
      </c>
      <c r="J530">
        <v>11</v>
      </c>
      <c r="K530">
        <v>2013</v>
      </c>
      <c r="L530" s="23">
        <f>VLOOKUP(E530,Product!$A$1:$C$7,3,0)*'Order Raw'!F530</f>
        <v>880500</v>
      </c>
      <c r="M530" s="23">
        <f t="shared" si="24"/>
        <v>880499.89</v>
      </c>
      <c r="N530" s="24">
        <f>M530-(VLOOKUP(E530,Product!$A$1:$C$7,2,0)*F530)</f>
        <v>146749.89000000001</v>
      </c>
      <c r="O530" s="24"/>
    </row>
    <row r="531" spans="1:15" x14ac:dyDescent="0.25">
      <c r="A531" s="1" t="s">
        <v>438</v>
      </c>
      <c r="B531" s="1" t="str">
        <f t="shared" si="25"/>
        <v>GER-ENT-20140101</v>
      </c>
      <c r="C531" t="s">
        <v>616</v>
      </c>
      <c r="D531" t="s">
        <v>634</v>
      </c>
      <c r="E531" s="1" t="s">
        <v>49</v>
      </c>
      <c r="F531">
        <v>3165</v>
      </c>
      <c r="G531" s="22">
        <v>0.11</v>
      </c>
      <c r="H531" s="2">
        <f t="shared" si="26"/>
        <v>41640</v>
      </c>
      <c r="I531">
        <v>1</v>
      </c>
      <c r="J531">
        <v>1</v>
      </c>
      <c r="K531">
        <v>2014</v>
      </c>
      <c r="L531" s="23">
        <f>VLOOKUP(E531,Product!$A$1:$C$7,3,0)*'Order Raw'!F531</f>
        <v>1107750</v>
      </c>
      <c r="M531" s="23">
        <f t="shared" si="24"/>
        <v>1107749.8899999999</v>
      </c>
      <c r="N531" s="24">
        <f>M531-(VLOOKUP(E531,Product!$A$1:$C$7,2,0)*F531)</f>
        <v>474749.8899999999</v>
      </c>
      <c r="O531" s="24"/>
    </row>
    <row r="532" spans="1:15" x14ac:dyDescent="0.25">
      <c r="A532" s="1" t="s">
        <v>439</v>
      </c>
      <c r="B532" s="1" t="str">
        <f t="shared" si="25"/>
        <v>MXC-GOV-20140101</v>
      </c>
      <c r="C532" t="s">
        <v>620</v>
      </c>
      <c r="D532" t="s">
        <v>628</v>
      </c>
      <c r="E532" s="1" t="s">
        <v>49</v>
      </c>
      <c r="F532">
        <v>2629</v>
      </c>
      <c r="G532" s="22">
        <v>0.11</v>
      </c>
      <c r="H532" s="2">
        <f t="shared" si="26"/>
        <v>41640</v>
      </c>
      <c r="I532">
        <v>1</v>
      </c>
      <c r="J532">
        <v>1</v>
      </c>
      <c r="K532">
        <v>2014</v>
      </c>
      <c r="L532" s="23">
        <f>VLOOKUP(E532,Product!$A$1:$C$7,3,0)*'Order Raw'!F532</f>
        <v>920150</v>
      </c>
      <c r="M532" s="23">
        <f t="shared" si="24"/>
        <v>920149.89</v>
      </c>
      <c r="N532" s="24">
        <f>M532-(VLOOKUP(E532,Product!$A$1:$C$7,2,0)*F532)</f>
        <v>394349.89</v>
      </c>
      <c r="O532" s="24"/>
    </row>
    <row r="533" spans="1:15" x14ac:dyDescent="0.25">
      <c r="A533" s="1" t="s">
        <v>440</v>
      </c>
      <c r="B533" s="1" t="str">
        <f t="shared" si="25"/>
        <v>FRA-ENT-20140501</v>
      </c>
      <c r="C533" t="s">
        <v>618</v>
      </c>
      <c r="D533" t="s">
        <v>634</v>
      </c>
      <c r="E533" s="1" t="s">
        <v>49</v>
      </c>
      <c r="F533">
        <v>1433</v>
      </c>
      <c r="G533" s="22">
        <v>0.11</v>
      </c>
      <c r="H533" s="2">
        <f t="shared" si="26"/>
        <v>41760</v>
      </c>
      <c r="I533">
        <v>1</v>
      </c>
      <c r="J533">
        <v>5</v>
      </c>
      <c r="K533">
        <v>2014</v>
      </c>
      <c r="L533" s="23">
        <f>VLOOKUP(E533,Product!$A$1:$C$7,3,0)*'Order Raw'!F533</f>
        <v>501550</v>
      </c>
      <c r="M533" s="23">
        <f t="shared" si="24"/>
        <v>501549.89</v>
      </c>
      <c r="N533" s="24">
        <f>M533-(VLOOKUP(E533,Product!$A$1:$C$7,2,0)*F533)</f>
        <v>214949.89</v>
      </c>
      <c r="O533" s="24"/>
    </row>
    <row r="534" spans="1:15" x14ac:dyDescent="0.25">
      <c r="A534" s="1" t="s">
        <v>441</v>
      </c>
      <c r="B534" s="1" t="str">
        <f t="shared" si="25"/>
        <v>MXC-ENT-20130901</v>
      </c>
      <c r="C534" t="s">
        <v>620</v>
      </c>
      <c r="D534" t="s">
        <v>634</v>
      </c>
      <c r="E534" s="1" t="s">
        <v>49</v>
      </c>
      <c r="F534">
        <v>947</v>
      </c>
      <c r="G534" s="22">
        <v>0.11</v>
      </c>
      <c r="H534" s="2">
        <f t="shared" si="26"/>
        <v>41518</v>
      </c>
      <c r="I534">
        <v>1</v>
      </c>
      <c r="J534">
        <v>9</v>
      </c>
      <c r="K534">
        <v>2013</v>
      </c>
      <c r="L534" s="23">
        <f>VLOOKUP(E534,Product!$A$1:$C$7,3,0)*'Order Raw'!F534</f>
        <v>331450</v>
      </c>
      <c r="M534" s="23">
        <f t="shared" si="24"/>
        <v>331449.89</v>
      </c>
      <c r="N534" s="24">
        <f>M534-(VLOOKUP(E534,Product!$A$1:$C$7,2,0)*F534)</f>
        <v>142049.89000000001</v>
      </c>
      <c r="O534" s="24"/>
    </row>
    <row r="535" spans="1:15" x14ac:dyDescent="0.25">
      <c r="A535" s="1" t="s">
        <v>433</v>
      </c>
      <c r="B535" s="1" t="str">
        <f t="shared" si="25"/>
        <v>MXC-GOV-20131001</v>
      </c>
      <c r="C535" t="s">
        <v>620</v>
      </c>
      <c r="D535" t="s">
        <v>628</v>
      </c>
      <c r="E535" s="1" t="s">
        <v>49</v>
      </c>
      <c r="F535">
        <v>344</v>
      </c>
      <c r="G535" s="22">
        <v>0.11</v>
      </c>
      <c r="H535" s="2">
        <f t="shared" si="26"/>
        <v>41548</v>
      </c>
      <c r="I535">
        <v>1</v>
      </c>
      <c r="J535">
        <v>10</v>
      </c>
      <c r="K535">
        <v>2013</v>
      </c>
      <c r="L535" s="23">
        <f>VLOOKUP(E535,Product!$A$1:$C$7,3,0)*'Order Raw'!F535</f>
        <v>120400</v>
      </c>
      <c r="M535" s="23">
        <f t="shared" si="24"/>
        <v>120399.89</v>
      </c>
      <c r="N535" s="24">
        <f>M535-(VLOOKUP(E535,Product!$A$1:$C$7,2,0)*F535)</f>
        <v>51599.89</v>
      </c>
      <c r="O535" s="24"/>
    </row>
    <row r="536" spans="1:15" x14ac:dyDescent="0.25">
      <c r="A536" s="1" t="s">
        <v>422</v>
      </c>
      <c r="B536" s="1" t="str">
        <f t="shared" si="25"/>
        <v>MXC-MDM-20141201</v>
      </c>
      <c r="C536" t="s">
        <v>620</v>
      </c>
      <c r="D536" t="s">
        <v>630</v>
      </c>
      <c r="E536" s="1" t="s">
        <v>49</v>
      </c>
      <c r="F536">
        <v>2157</v>
      </c>
      <c r="G536" s="22">
        <v>0.11</v>
      </c>
      <c r="H536" s="2">
        <f t="shared" si="26"/>
        <v>41974</v>
      </c>
      <c r="I536">
        <v>1</v>
      </c>
      <c r="J536">
        <v>12</v>
      </c>
      <c r="K536">
        <v>2014</v>
      </c>
      <c r="L536" s="23">
        <f>VLOOKUP(E536,Product!$A$1:$C$7,3,0)*'Order Raw'!F536</f>
        <v>754950</v>
      </c>
      <c r="M536" s="23">
        <f t="shared" si="24"/>
        <v>754949.89</v>
      </c>
      <c r="N536" s="24">
        <f>M536-(VLOOKUP(E536,Product!$A$1:$C$7,2,0)*F536)</f>
        <v>323549.89</v>
      </c>
      <c r="O536" s="24"/>
    </row>
    <row r="537" spans="1:15" x14ac:dyDescent="0.25">
      <c r="A537" s="1" t="s">
        <v>442</v>
      </c>
      <c r="B537" s="1" t="str">
        <f t="shared" si="25"/>
        <v>USA-GOV-20130901</v>
      </c>
      <c r="C537" t="s">
        <v>622</v>
      </c>
      <c r="D537" t="s">
        <v>628</v>
      </c>
      <c r="E537" s="1" t="s">
        <v>25</v>
      </c>
      <c r="F537">
        <v>380</v>
      </c>
      <c r="G537" s="22">
        <v>0.11000000000000001</v>
      </c>
      <c r="H537" s="2">
        <f t="shared" si="26"/>
        <v>41518</v>
      </c>
      <c r="I537">
        <v>1</v>
      </c>
      <c r="J537">
        <v>9</v>
      </c>
      <c r="K537">
        <v>2013</v>
      </c>
      <c r="L537" s="23">
        <f>VLOOKUP(E537,Product!$A$1:$C$7,3,0)*'Order Raw'!F537</f>
        <v>7600</v>
      </c>
      <c r="M537" s="23">
        <f t="shared" si="24"/>
        <v>7599.89</v>
      </c>
      <c r="N537" s="24">
        <f>M537-(VLOOKUP(E537,Product!$A$1:$C$7,2,0)*F537)</f>
        <v>3799.8900000000003</v>
      </c>
      <c r="O537" s="24"/>
    </row>
    <row r="538" spans="1:15" x14ac:dyDescent="0.25">
      <c r="A538" s="1" t="s">
        <v>443</v>
      </c>
      <c r="B538" s="1" t="str">
        <f t="shared" si="25"/>
        <v>MXC-GOV-20140601</v>
      </c>
      <c r="C538" t="s">
        <v>620</v>
      </c>
      <c r="D538" t="s">
        <v>628</v>
      </c>
      <c r="E538" s="1" t="s">
        <v>8</v>
      </c>
      <c r="F538">
        <v>886</v>
      </c>
      <c r="G538" s="22">
        <v>0.12</v>
      </c>
      <c r="H538" s="2">
        <f t="shared" si="26"/>
        <v>41791</v>
      </c>
      <c r="I538">
        <v>1</v>
      </c>
      <c r="J538">
        <v>6</v>
      </c>
      <c r="K538">
        <v>2014</v>
      </c>
      <c r="L538" s="23">
        <f>VLOOKUP(E538,Product!$A$1:$C$7,3,0)*'Order Raw'!F538</f>
        <v>17720</v>
      </c>
      <c r="M538" s="23">
        <f t="shared" si="24"/>
        <v>17719.88</v>
      </c>
      <c r="N538" s="24">
        <f>M538-(VLOOKUP(E538,Product!$A$1:$C$7,2,0)*F538)</f>
        <v>15061.880000000001</v>
      </c>
      <c r="O538" s="24"/>
    </row>
    <row r="539" spans="1:15" x14ac:dyDescent="0.25">
      <c r="A539" s="1" t="s">
        <v>444</v>
      </c>
      <c r="B539" s="1" t="str">
        <f t="shared" si="25"/>
        <v>CND-ENT-20130901</v>
      </c>
      <c r="C539" t="s">
        <v>614</v>
      </c>
      <c r="D539" t="s">
        <v>634</v>
      </c>
      <c r="E539" s="1" t="s">
        <v>8</v>
      </c>
      <c r="F539">
        <v>2416</v>
      </c>
      <c r="G539" s="22">
        <v>0.12</v>
      </c>
      <c r="H539" s="2">
        <f t="shared" si="26"/>
        <v>41518</v>
      </c>
      <c r="I539">
        <v>1</v>
      </c>
      <c r="J539">
        <v>9</v>
      </c>
      <c r="K539">
        <v>2013</v>
      </c>
      <c r="L539" s="23">
        <f>VLOOKUP(E539,Product!$A$1:$C$7,3,0)*'Order Raw'!F539</f>
        <v>48320</v>
      </c>
      <c r="M539" s="23">
        <f t="shared" si="24"/>
        <v>48319.88</v>
      </c>
      <c r="N539" s="24">
        <f>M539-(VLOOKUP(E539,Product!$A$1:$C$7,2,0)*F539)</f>
        <v>41071.879999999997</v>
      </c>
      <c r="O539" s="24"/>
    </row>
    <row r="540" spans="1:15" x14ac:dyDescent="0.25">
      <c r="A540" s="1" t="s">
        <v>445</v>
      </c>
      <c r="B540" s="1" t="str">
        <f t="shared" si="25"/>
        <v>MXC-ENT-20141001</v>
      </c>
      <c r="C540" t="s">
        <v>620</v>
      </c>
      <c r="D540" t="s">
        <v>634</v>
      </c>
      <c r="E540" s="1" t="s">
        <v>8</v>
      </c>
      <c r="F540">
        <v>2156</v>
      </c>
      <c r="G540" s="22">
        <v>0.12</v>
      </c>
      <c r="H540" s="2">
        <f t="shared" si="26"/>
        <v>41913</v>
      </c>
      <c r="I540">
        <v>1</v>
      </c>
      <c r="J540">
        <v>10</v>
      </c>
      <c r="K540">
        <v>2014</v>
      </c>
      <c r="L540" s="23">
        <f>VLOOKUP(E540,Product!$A$1:$C$7,3,0)*'Order Raw'!F540</f>
        <v>43120</v>
      </c>
      <c r="M540" s="23">
        <f t="shared" si="24"/>
        <v>43119.88</v>
      </c>
      <c r="N540" s="24">
        <f>M540-(VLOOKUP(E540,Product!$A$1:$C$7,2,0)*F540)</f>
        <v>36651.879999999997</v>
      </c>
      <c r="O540" s="24"/>
    </row>
    <row r="541" spans="1:15" x14ac:dyDescent="0.25">
      <c r="A541" s="1" t="s">
        <v>446</v>
      </c>
      <c r="B541" s="1" t="str">
        <f t="shared" si="25"/>
        <v>CND-MDM-20141101</v>
      </c>
      <c r="C541" t="s">
        <v>614</v>
      </c>
      <c r="D541" t="s">
        <v>630</v>
      </c>
      <c r="E541" s="1" t="s">
        <v>8</v>
      </c>
      <c r="F541">
        <v>2689</v>
      </c>
      <c r="G541" s="22">
        <v>0.12</v>
      </c>
      <c r="H541" s="2">
        <f t="shared" si="26"/>
        <v>41944</v>
      </c>
      <c r="I541">
        <v>1</v>
      </c>
      <c r="J541">
        <v>11</v>
      </c>
      <c r="K541">
        <v>2014</v>
      </c>
      <c r="L541" s="23">
        <f>VLOOKUP(E541,Product!$A$1:$C$7,3,0)*'Order Raw'!F541</f>
        <v>53780</v>
      </c>
      <c r="M541" s="23">
        <f t="shared" si="24"/>
        <v>53779.88</v>
      </c>
      <c r="N541" s="24">
        <f>M541-(VLOOKUP(E541,Product!$A$1:$C$7,2,0)*F541)</f>
        <v>45712.88</v>
      </c>
      <c r="O541" s="24"/>
    </row>
    <row r="542" spans="1:15" x14ac:dyDescent="0.25">
      <c r="A542" s="1" t="s">
        <v>447</v>
      </c>
      <c r="B542" s="1" t="str">
        <f t="shared" si="25"/>
        <v>USA-MDM-20140301</v>
      </c>
      <c r="C542" t="s">
        <v>622</v>
      </c>
      <c r="D542" t="s">
        <v>630</v>
      </c>
      <c r="E542" s="1" t="s">
        <v>15</v>
      </c>
      <c r="F542">
        <v>677</v>
      </c>
      <c r="G542" s="22">
        <v>0.12</v>
      </c>
      <c r="H542" s="2">
        <f t="shared" si="26"/>
        <v>41699</v>
      </c>
      <c r="I542">
        <v>1</v>
      </c>
      <c r="J542">
        <v>3</v>
      </c>
      <c r="K542">
        <v>2014</v>
      </c>
      <c r="L542" s="23">
        <f>VLOOKUP(E542,Product!$A$1:$C$7,3,0)*'Order Raw'!F542</f>
        <v>10155</v>
      </c>
      <c r="M542" s="23">
        <f t="shared" si="24"/>
        <v>10154.879999999999</v>
      </c>
      <c r="N542" s="24">
        <f>M542-(VLOOKUP(E542,Product!$A$1:$C$7,2,0)*F542)</f>
        <v>6769.8799999999992</v>
      </c>
      <c r="O542" s="24"/>
    </row>
    <row r="543" spans="1:15" x14ac:dyDescent="0.25">
      <c r="A543" s="1" t="s">
        <v>448</v>
      </c>
      <c r="B543" s="1" t="str">
        <f t="shared" si="25"/>
        <v>FRA-SMB-20140401</v>
      </c>
      <c r="C543" t="s">
        <v>618</v>
      </c>
      <c r="D543" t="s">
        <v>636</v>
      </c>
      <c r="E543" s="1" t="s">
        <v>15</v>
      </c>
      <c r="F543">
        <v>1773</v>
      </c>
      <c r="G543" s="22">
        <v>0.12</v>
      </c>
      <c r="H543" s="2">
        <f t="shared" si="26"/>
        <v>41730</v>
      </c>
      <c r="I543">
        <v>1</v>
      </c>
      <c r="J543">
        <v>4</v>
      </c>
      <c r="K543">
        <v>2014</v>
      </c>
      <c r="L543" s="23">
        <f>VLOOKUP(E543,Product!$A$1:$C$7,3,0)*'Order Raw'!F543</f>
        <v>26595</v>
      </c>
      <c r="M543" s="23">
        <f t="shared" si="24"/>
        <v>26594.880000000001</v>
      </c>
      <c r="N543" s="24">
        <f>M543-(VLOOKUP(E543,Product!$A$1:$C$7,2,0)*F543)</f>
        <v>17729.88</v>
      </c>
      <c r="O543" s="24"/>
    </row>
    <row r="544" spans="1:15" x14ac:dyDescent="0.25">
      <c r="A544" s="1" t="s">
        <v>449</v>
      </c>
      <c r="B544" s="1" t="str">
        <f t="shared" si="25"/>
        <v>MXC-GOV-20140901</v>
      </c>
      <c r="C544" t="s">
        <v>620</v>
      </c>
      <c r="D544" t="s">
        <v>628</v>
      </c>
      <c r="E544" s="1" t="s">
        <v>15</v>
      </c>
      <c r="F544">
        <v>2420</v>
      </c>
      <c r="G544" s="22">
        <v>0.12</v>
      </c>
      <c r="H544" s="2">
        <f t="shared" si="26"/>
        <v>41883</v>
      </c>
      <c r="I544">
        <v>1</v>
      </c>
      <c r="J544">
        <v>9</v>
      </c>
      <c r="K544">
        <v>2014</v>
      </c>
      <c r="L544" s="23">
        <f>VLOOKUP(E544,Product!$A$1:$C$7,3,0)*'Order Raw'!F544</f>
        <v>36300</v>
      </c>
      <c r="M544" s="23">
        <f t="shared" si="24"/>
        <v>36299.879999999997</v>
      </c>
      <c r="N544" s="24">
        <f>M544-(VLOOKUP(E544,Product!$A$1:$C$7,2,0)*F544)</f>
        <v>24199.879999999997</v>
      </c>
      <c r="O544" s="24"/>
    </row>
    <row r="545" spans="1:15" x14ac:dyDescent="0.25">
      <c r="A545" s="1" t="s">
        <v>450</v>
      </c>
      <c r="B545" s="1" t="str">
        <f t="shared" si="25"/>
        <v>CND-GOV-20141001</v>
      </c>
      <c r="C545" t="s">
        <v>614</v>
      </c>
      <c r="D545" t="s">
        <v>628</v>
      </c>
      <c r="E545" s="1" t="s">
        <v>15</v>
      </c>
      <c r="F545">
        <v>2734</v>
      </c>
      <c r="G545" s="22">
        <v>0.12</v>
      </c>
      <c r="H545" s="2">
        <f t="shared" si="26"/>
        <v>41913</v>
      </c>
      <c r="I545">
        <v>1</v>
      </c>
      <c r="J545">
        <v>10</v>
      </c>
      <c r="K545">
        <v>2014</v>
      </c>
      <c r="L545" s="23">
        <f>VLOOKUP(E545,Product!$A$1:$C$7,3,0)*'Order Raw'!F545</f>
        <v>41010</v>
      </c>
      <c r="M545" s="23">
        <f t="shared" si="24"/>
        <v>41009.879999999997</v>
      </c>
      <c r="N545" s="24">
        <f>M545-(VLOOKUP(E545,Product!$A$1:$C$7,2,0)*F545)</f>
        <v>27339.879999999997</v>
      </c>
      <c r="O545" s="24"/>
    </row>
    <row r="546" spans="1:15" x14ac:dyDescent="0.25">
      <c r="A546" s="1" t="s">
        <v>451</v>
      </c>
      <c r="B546" s="1" t="str">
        <f t="shared" si="25"/>
        <v>MXC-GOV-20131001</v>
      </c>
      <c r="C546" t="s">
        <v>620</v>
      </c>
      <c r="D546" t="s">
        <v>628</v>
      </c>
      <c r="E546" s="1" t="s">
        <v>15</v>
      </c>
      <c r="F546">
        <v>1715</v>
      </c>
      <c r="G546" s="22">
        <v>0.12</v>
      </c>
      <c r="H546" s="2">
        <f t="shared" si="26"/>
        <v>41548</v>
      </c>
      <c r="I546">
        <v>1</v>
      </c>
      <c r="J546">
        <v>10</v>
      </c>
      <c r="K546">
        <v>2013</v>
      </c>
      <c r="L546" s="23">
        <f>VLOOKUP(E546,Product!$A$1:$C$7,3,0)*'Order Raw'!F546</f>
        <v>25725</v>
      </c>
      <c r="M546" s="23">
        <f t="shared" si="24"/>
        <v>25724.880000000001</v>
      </c>
      <c r="N546" s="24">
        <f>M546-(VLOOKUP(E546,Product!$A$1:$C$7,2,0)*F546)</f>
        <v>17149.88</v>
      </c>
      <c r="O546" s="24"/>
    </row>
    <row r="547" spans="1:15" x14ac:dyDescent="0.25">
      <c r="A547" s="1" t="s">
        <v>452</v>
      </c>
      <c r="B547" s="1" t="str">
        <f t="shared" si="25"/>
        <v>FRA-SMB-20131201</v>
      </c>
      <c r="C547" t="s">
        <v>618</v>
      </c>
      <c r="D547" t="s">
        <v>636</v>
      </c>
      <c r="E547" s="1" t="s">
        <v>15</v>
      </c>
      <c r="F547">
        <v>1186</v>
      </c>
      <c r="G547" s="22">
        <v>0.12</v>
      </c>
      <c r="H547" s="2">
        <f t="shared" si="26"/>
        <v>41609</v>
      </c>
      <c r="I547">
        <v>1</v>
      </c>
      <c r="J547">
        <v>12</v>
      </c>
      <c r="K547">
        <v>2013</v>
      </c>
      <c r="L547" s="23">
        <f>VLOOKUP(E547,Product!$A$1:$C$7,3,0)*'Order Raw'!F547</f>
        <v>17790</v>
      </c>
      <c r="M547" s="23">
        <f t="shared" si="24"/>
        <v>17789.88</v>
      </c>
      <c r="N547" s="24">
        <f>M547-(VLOOKUP(E547,Product!$A$1:$C$7,2,0)*F547)</f>
        <v>11859.880000000001</v>
      </c>
      <c r="O547" s="24"/>
    </row>
    <row r="548" spans="1:15" x14ac:dyDescent="0.25">
      <c r="A548" s="1" t="s">
        <v>453</v>
      </c>
      <c r="B548" s="1" t="str">
        <f t="shared" si="25"/>
        <v>USA-SMB-20140101</v>
      </c>
      <c r="C548" t="s">
        <v>622</v>
      </c>
      <c r="D548" t="s">
        <v>636</v>
      </c>
      <c r="E548" s="1" t="s">
        <v>25</v>
      </c>
      <c r="F548">
        <v>3495</v>
      </c>
      <c r="G548" s="22">
        <v>0.12</v>
      </c>
      <c r="H548" s="2">
        <f t="shared" si="26"/>
        <v>41640</v>
      </c>
      <c r="I548">
        <v>1</v>
      </c>
      <c r="J548">
        <v>1</v>
      </c>
      <c r="K548">
        <v>2014</v>
      </c>
      <c r="L548" s="23">
        <f>VLOOKUP(E548,Product!$A$1:$C$7,3,0)*'Order Raw'!F548</f>
        <v>69900</v>
      </c>
      <c r="M548" s="23">
        <f t="shared" si="24"/>
        <v>69899.88</v>
      </c>
      <c r="N548" s="24">
        <f>M548-(VLOOKUP(E548,Product!$A$1:$C$7,2,0)*F548)</f>
        <v>34949.880000000005</v>
      </c>
      <c r="O548" s="24"/>
    </row>
    <row r="549" spans="1:15" x14ac:dyDescent="0.25">
      <c r="A549" s="1" t="s">
        <v>443</v>
      </c>
      <c r="B549" s="1" t="str">
        <f t="shared" si="25"/>
        <v>MXC-GOV-20140601</v>
      </c>
      <c r="C549" t="s">
        <v>620</v>
      </c>
      <c r="D549" t="s">
        <v>628</v>
      </c>
      <c r="E549" s="1" t="s">
        <v>25</v>
      </c>
      <c r="F549">
        <v>886</v>
      </c>
      <c r="G549" s="22">
        <v>0.12</v>
      </c>
      <c r="H549" s="2">
        <f t="shared" si="26"/>
        <v>41791</v>
      </c>
      <c r="I549">
        <v>1</v>
      </c>
      <c r="J549">
        <v>6</v>
      </c>
      <c r="K549">
        <v>2014</v>
      </c>
      <c r="L549" s="23">
        <f>VLOOKUP(E549,Product!$A$1:$C$7,3,0)*'Order Raw'!F549</f>
        <v>17720</v>
      </c>
      <c r="M549" s="23">
        <f t="shared" si="24"/>
        <v>17719.88</v>
      </c>
      <c r="N549" s="24">
        <f>M549-(VLOOKUP(E549,Product!$A$1:$C$7,2,0)*F549)</f>
        <v>8859.880000000001</v>
      </c>
      <c r="O549" s="24"/>
    </row>
    <row r="550" spans="1:15" x14ac:dyDescent="0.25">
      <c r="A550" s="1" t="s">
        <v>445</v>
      </c>
      <c r="B550" s="1" t="str">
        <f t="shared" si="25"/>
        <v>MXC-ENT-20141001</v>
      </c>
      <c r="C550" t="s">
        <v>620</v>
      </c>
      <c r="D550" t="s">
        <v>634</v>
      </c>
      <c r="E550" s="1" t="s">
        <v>25</v>
      </c>
      <c r="F550">
        <v>2156</v>
      </c>
      <c r="G550" s="22">
        <v>0.12</v>
      </c>
      <c r="H550" s="2">
        <f t="shared" si="26"/>
        <v>41913</v>
      </c>
      <c r="I550">
        <v>1</v>
      </c>
      <c r="J550">
        <v>10</v>
      </c>
      <c r="K550">
        <v>2014</v>
      </c>
      <c r="L550" s="23">
        <f>VLOOKUP(E550,Product!$A$1:$C$7,3,0)*'Order Raw'!F550</f>
        <v>43120</v>
      </c>
      <c r="M550" s="23">
        <f t="shared" si="24"/>
        <v>43119.88</v>
      </c>
      <c r="N550" s="24">
        <f>M550-(VLOOKUP(E550,Product!$A$1:$C$7,2,0)*F550)</f>
        <v>21559.879999999997</v>
      </c>
      <c r="O550" s="24"/>
    </row>
    <row r="551" spans="1:15" x14ac:dyDescent="0.25">
      <c r="A551" s="1" t="s">
        <v>454</v>
      </c>
      <c r="B551" s="1" t="str">
        <f t="shared" si="25"/>
        <v>MXC-GOV-20141001</v>
      </c>
      <c r="C551" t="s">
        <v>620</v>
      </c>
      <c r="D551" t="s">
        <v>628</v>
      </c>
      <c r="E551" s="1" t="s">
        <v>25</v>
      </c>
      <c r="F551">
        <v>905</v>
      </c>
      <c r="G551" s="22">
        <v>0.12</v>
      </c>
      <c r="H551" s="2">
        <f t="shared" si="26"/>
        <v>41913</v>
      </c>
      <c r="I551">
        <v>1</v>
      </c>
      <c r="J551">
        <v>10</v>
      </c>
      <c r="K551">
        <v>2014</v>
      </c>
      <c r="L551" s="23">
        <f>VLOOKUP(E551,Product!$A$1:$C$7,3,0)*'Order Raw'!F551</f>
        <v>18100</v>
      </c>
      <c r="M551" s="23">
        <f t="shared" si="24"/>
        <v>18099.88</v>
      </c>
      <c r="N551" s="24">
        <f>M551-(VLOOKUP(E551,Product!$A$1:$C$7,2,0)*F551)</f>
        <v>9049.880000000001</v>
      </c>
      <c r="O551" s="24"/>
    </row>
    <row r="552" spans="1:15" x14ac:dyDescent="0.25">
      <c r="A552" s="1" t="s">
        <v>451</v>
      </c>
      <c r="B552" s="1" t="str">
        <f t="shared" si="25"/>
        <v>MXC-GOV-20131001</v>
      </c>
      <c r="C552" t="s">
        <v>620</v>
      </c>
      <c r="D552" t="s">
        <v>628</v>
      </c>
      <c r="E552" s="1" t="s">
        <v>25</v>
      </c>
      <c r="F552">
        <v>1715</v>
      </c>
      <c r="G552" s="22">
        <v>0.12</v>
      </c>
      <c r="H552" s="2">
        <f t="shared" si="26"/>
        <v>41548</v>
      </c>
      <c r="I552">
        <v>1</v>
      </c>
      <c r="J552">
        <v>10</v>
      </c>
      <c r="K552">
        <v>2013</v>
      </c>
      <c r="L552" s="23">
        <f>VLOOKUP(E552,Product!$A$1:$C$7,3,0)*'Order Raw'!F552</f>
        <v>34300</v>
      </c>
      <c r="M552" s="23">
        <f t="shared" si="24"/>
        <v>34299.879999999997</v>
      </c>
      <c r="N552" s="24">
        <f>M552-(VLOOKUP(E552,Product!$A$1:$C$7,2,0)*F552)</f>
        <v>17149.879999999997</v>
      </c>
      <c r="O552" s="24"/>
    </row>
    <row r="553" spans="1:15" x14ac:dyDescent="0.25">
      <c r="A553" s="1" t="s">
        <v>455</v>
      </c>
      <c r="B553" s="1" t="str">
        <f t="shared" si="25"/>
        <v>FRA-GOV-20141101</v>
      </c>
      <c r="C553" t="s">
        <v>618</v>
      </c>
      <c r="D553" t="s">
        <v>628</v>
      </c>
      <c r="E553" s="1" t="s">
        <v>25</v>
      </c>
      <c r="F553">
        <v>1594</v>
      </c>
      <c r="G553" s="22">
        <v>0.12</v>
      </c>
      <c r="H553" s="2">
        <f t="shared" si="26"/>
        <v>41944</v>
      </c>
      <c r="I553">
        <v>1</v>
      </c>
      <c r="J553">
        <v>11</v>
      </c>
      <c r="K553">
        <v>2014</v>
      </c>
      <c r="L553" s="23">
        <f>VLOOKUP(E553,Product!$A$1:$C$7,3,0)*'Order Raw'!F553</f>
        <v>31880</v>
      </c>
      <c r="M553" s="23">
        <f t="shared" si="24"/>
        <v>31879.88</v>
      </c>
      <c r="N553" s="24">
        <f>M553-(VLOOKUP(E553,Product!$A$1:$C$7,2,0)*F553)</f>
        <v>15939.880000000001</v>
      </c>
      <c r="O553" s="24"/>
    </row>
    <row r="554" spans="1:15" x14ac:dyDescent="0.25">
      <c r="A554" s="1" t="s">
        <v>456</v>
      </c>
      <c r="B554" s="1" t="str">
        <f t="shared" si="25"/>
        <v>GER-SMB-20141101</v>
      </c>
      <c r="C554" t="s">
        <v>616</v>
      </c>
      <c r="D554" t="s">
        <v>636</v>
      </c>
      <c r="E554" s="1" t="s">
        <v>25</v>
      </c>
      <c r="F554">
        <v>1359</v>
      </c>
      <c r="G554" s="22">
        <v>0.12</v>
      </c>
      <c r="H554" s="2">
        <f t="shared" si="26"/>
        <v>41944</v>
      </c>
      <c r="I554">
        <v>1</v>
      </c>
      <c r="J554">
        <v>11</v>
      </c>
      <c r="K554">
        <v>2014</v>
      </c>
      <c r="L554" s="23">
        <f>VLOOKUP(E554,Product!$A$1:$C$7,3,0)*'Order Raw'!F554</f>
        <v>27180</v>
      </c>
      <c r="M554" s="23">
        <f t="shared" si="24"/>
        <v>27179.88</v>
      </c>
      <c r="N554" s="24">
        <f>M554-(VLOOKUP(E554,Product!$A$1:$C$7,2,0)*F554)</f>
        <v>13589.880000000001</v>
      </c>
      <c r="O554" s="24"/>
    </row>
    <row r="555" spans="1:15" x14ac:dyDescent="0.25">
      <c r="A555" s="1" t="s">
        <v>457</v>
      </c>
      <c r="B555" s="1" t="str">
        <f t="shared" si="25"/>
        <v>MXC-SMB-20141101</v>
      </c>
      <c r="C555" t="s">
        <v>620</v>
      </c>
      <c r="D555" t="s">
        <v>636</v>
      </c>
      <c r="E555" s="1" t="s">
        <v>25</v>
      </c>
      <c r="F555">
        <v>2150</v>
      </c>
      <c r="G555" s="22">
        <v>0.12</v>
      </c>
      <c r="H555" s="2">
        <f t="shared" si="26"/>
        <v>41944</v>
      </c>
      <c r="I555">
        <v>1</v>
      </c>
      <c r="J555">
        <v>11</v>
      </c>
      <c r="K555">
        <v>2014</v>
      </c>
      <c r="L555" s="23">
        <f>VLOOKUP(E555,Product!$A$1:$C$7,3,0)*'Order Raw'!F555</f>
        <v>43000</v>
      </c>
      <c r="M555" s="23">
        <f t="shared" si="24"/>
        <v>42999.88</v>
      </c>
      <c r="N555" s="24">
        <f>M555-(VLOOKUP(E555,Product!$A$1:$C$7,2,0)*F555)</f>
        <v>21499.879999999997</v>
      </c>
      <c r="O555" s="24"/>
    </row>
    <row r="556" spans="1:15" x14ac:dyDescent="0.25">
      <c r="A556" s="1" t="s">
        <v>458</v>
      </c>
      <c r="B556" s="1" t="str">
        <f t="shared" si="25"/>
        <v>MXC-GOV-20141101</v>
      </c>
      <c r="C556" t="s">
        <v>620</v>
      </c>
      <c r="D556" t="s">
        <v>628</v>
      </c>
      <c r="E556" s="1" t="s">
        <v>25</v>
      </c>
      <c r="F556">
        <v>1197</v>
      </c>
      <c r="G556" s="22">
        <v>0.12</v>
      </c>
      <c r="H556" s="2">
        <f t="shared" si="26"/>
        <v>41944</v>
      </c>
      <c r="I556">
        <v>1</v>
      </c>
      <c r="J556">
        <v>11</v>
      </c>
      <c r="K556">
        <v>2014</v>
      </c>
      <c r="L556" s="23">
        <f>VLOOKUP(E556,Product!$A$1:$C$7,3,0)*'Order Raw'!F556</f>
        <v>23940</v>
      </c>
      <c r="M556" s="23">
        <f t="shared" si="24"/>
        <v>23939.88</v>
      </c>
      <c r="N556" s="24">
        <f>M556-(VLOOKUP(E556,Product!$A$1:$C$7,2,0)*F556)</f>
        <v>11969.880000000001</v>
      </c>
      <c r="O556" s="24"/>
    </row>
    <row r="557" spans="1:15" x14ac:dyDescent="0.25">
      <c r="A557" s="1" t="s">
        <v>459</v>
      </c>
      <c r="B557" s="1" t="str">
        <f t="shared" si="25"/>
        <v>MXC-MDM-20131201</v>
      </c>
      <c r="C557" t="s">
        <v>620</v>
      </c>
      <c r="D557" t="s">
        <v>630</v>
      </c>
      <c r="E557" s="1" t="s">
        <v>25</v>
      </c>
      <c r="F557">
        <v>380</v>
      </c>
      <c r="G557" s="22">
        <v>0.12</v>
      </c>
      <c r="H557" s="2">
        <f t="shared" si="26"/>
        <v>41609</v>
      </c>
      <c r="I557">
        <v>1</v>
      </c>
      <c r="J557">
        <v>12</v>
      </c>
      <c r="K557">
        <v>2013</v>
      </c>
      <c r="L557" s="23">
        <f>VLOOKUP(E557,Product!$A$1:$C$7,3,0)*'Order Raw'!F557</f>
        <v>7600</v>
      </c>
      <c r="M557" s="23">
        <f t="shared" si="24"/>
        <v>7599.88</v>
      </c>
      <c r="N557" s="24">
        <f>M557-(VLOOKUP(E557,Product!$A$1:$C$7,2,0)*F557)</f>
        <v>3799.88</v>
      </c>
      <c r="O557" s="24"/>
    </row>
    <row r="558" spans="1:15" x14ac:dyDescent="0.25">
      <c r="A558" s="1" t="s">
        <v>460</v>
      </c>
      <c r="B558" s="1" t="str">
        <f t="shared" si="25"/>
        <v>MXC-GOV-20141201</v>
      </c>
      <c r="C558" t="s">
        <v>620</v>
      </c>
      <c r="D558" t="s">
        <v>628</v>
      </c>
      <c r="E558" s="1" t="s">
        <v>25</v>
      </c>
      <c r="F558">
        <v>1233</v>
      </c>
      <c r="G558" s="22">
        <v>0.12</v>
      </c>
      <c r="H558" s="2">
        <f t="shared" si="26"/>
        <v>41974</v>
      </c>
      <c r="I558">
        <v>1</v>
      </c>
      <c r="J558">
        <v>12</v>
      </c>
      <c r="K558">
        <v>2014</v>
      </c>
      <c r="L558" s="23">
        <f>VLOOKUP(E558,Product!$A$1:$C$7,3,0)*'Order Raw'!F558</f>
        <v>24660</v>
      </c>
      <c r="M558" s="23">
        <f t="shared" si="24"/>
        <v>24659.88</v>
      </c>
      <c r="N558" s="24">
        <f>M558-(VLOOKUP(E558,Product!$A$1:$C$7,2,0)*F558)</f>
        <v>12329.880000000001</v>
      </c>
      <c r="O558" s="24"/>
    </row>
    <row r="559" spans="1:15" x14ac:dyDescent="0.25">
      <c r="A559" s="1" t="s">
        <v>461</v>
      </c>
      <c r="B559" s="1" t="str">
        <f t="shared" si="25"/>
        <v>MXC-GOV-20140701</v>
      </c>
      <c r="C559" t="s">
        <v>620</v>
      </c>
      <c r="D559" t="s">
        <v>628</v>
      </c>
      <c r="E559" s="1" t="s">
        <v>39</v>
      </c>
      <c r="F559">
        <v>1395</v>
      </c>
      <c r="G559" s="22">
        <v>0.12</v>
      </c>
      <c r="H559" s="2">
        <f t="shared" si="26"/>
        <v>41821</v>
      </c>
      <c r="I559">
        <v>1</v>
      </c>
      <c r="J559">
        <v>7</v>
      </c>
      <c r="K559">
        <v>2014</v>
      </c>
      <c r="L559" s="23">
        <f>VLOOKUP(E559,Product!$A$1:$C$7,3,0)*'Order Raw'!F559</f>
        <v>251100</v>
      </c>
      <c r="M559" s="23">
        <f t="shared" si="24"/>
        <v>251099.88</v>
      </c>
      <c r="N559" s="24">
        <f>M559-(VLOOKUP(E559,Product!$A$1:$C$7,2,0)*F559)</f>
        <v>83699.88</v>
      </c>
      <c r="O559" s="24"/>
    </row>
    <row r="560" spans="1:15" x14ac:dyDescent="0.25">
      <c r="A560" s="1" t="s">
        <v>462</v>
      </c>
      <c r="B560" s="1" t="str">
        <f t="shared" si="25"/>
        <v>USA-GOV-20141001</v>
      </c>
      <c r="C560" t="s">
        <v>622</v>
      </c>
      <c r="D560" t="s">
        <v>628</v>
      </c>
      <c r="E560" s="1" t="s">
        <v>39</v>
      </c>
      <c r="F560">
        <v>986</v>
      </c>
      <c r="G560" s="22">
        <v>0.12</v>
      </c>
      <c r="H560" s="2">
        <f t="shared" si="26"/>
        <v>41913</v>
      </c>
      <c r="I560">
        <v>1</v>
      </c>
      <c r="J560">
        <v>10</v>
      </c>
      <c r="K560">
        <v>2014</v>
      </c>
      <c r="L560" s="23">
        <f>VLOOKUP(E560,Product!$A$1:$C$7,3,0)*'Order Raw'!F560</f>
        <v>177480</v>
      </c>
      <c r="M560" s="23">
        <f t="shared" si="24"/>
        <v>177479.88</v>
      </c>
      <c r="N560" s="24">
        <f>M560-(VLOOKUP(E560,Product!$A$1:$C$7,2,0)*F560)</f>
        <v>59159.880000000005</v>
      </c>
      <c r="O560" s="24"/>
    </row>
    <row r="561" spans="1:15" x14ac:dyDescent="0.25">
      <c r="A561" s="1" t="s">
        <v>454</v>
      </c>
      <c r="B561" s="1" t="str">
        <f t="shared" si="25"/>
        <v>MXC-GOV-20141001</v>
      </c>
      <c r="C561" t="s">
        <v>620</v>
      </c>
      <c r="D561" t="s">
        <v>628</v>
      </c>
      <c r="E561" s="1" t="s">
        <v>39</v>
      </c>
      <c r="F561">
        <v>905</v>
      </c>
      <c r="G561" s="22">
        <v>0.12</v>
      </c>
      <c r="H561" s="2">
        <f t="shared" si="26"/>
        <v>41913</v>
      </c>
      <c r="I561">
        <v>1</v>
      </c>
      <c r="J561">
        <v>10</v>
      </c>
      <c r="K561">
        <v>2014</v>
      </c>
      <c r="L561" s="23">
        <f>VLOOKUP(E561,Product!$A$1:$C$7,3,0)*'Order Raw'!F561</f>
        <v>162900</v>
      </c>
      <c r="M561" s="23">
        <f t="shared" si="24"/>
        <v>162899.88</v>
      </c>
      <c r="N561" s="24">
        <f>M561-(VLOOKUP(E561,Product!$A$1:$C$7,2,0)*F561)</f>
        <v>54299.880000000005</v>
      </c>
      <c r="O561" s="24"/>
    </row>
    <row r="562" spans="1:15" x14ac:dyDescent="0.25">
      <c r="A562" s="1" t="s">
        <v>463</v>
      </c>
      <c r="B562" s="1" t="str">
        <f t="shared" si="25"/>
        <v>CND-CPR-20140501</v>
      </c>
      <c r="C562" t="s">
        <v>614</v>
      </c>
      <c r="D562" t="s">
        <v>632</v>
      </c>
      <c r="E562" s="1" t="s">
        <v>44</v>
      </c>
      <c r="F562">
        <v>2109</v>
      </c>
      <c r="G562" s="22">
        <v>0.12</v>
      </c>
      <c r="H562" s="2">
        <f t="shared" si="26"/>
        <v>41760</v>
      </c>
      <c r="I562">
        <v>1</v>
      </c>
      <c r="J562">
        <v>5</v>
      </c>
      <c r="K562">
        <v>2014</v>
      </c>
      <c r="L562" s="23">
        <f>VLOOKUP(E562,Product!$A$1:$C$7,3,0)*'Order Raw'!F562</f>
        <v>632700</v>
      </c>
      <c r="M562" s="23">
        <f t="shared" si="24"/>
        <v>632699.88</v>
      </c>
      <c r="N562" s="24">
        <f>M562-(VLOOKUP(E562,Product!$A$1:$C$7,2,0)*F562)</f>
        <v>105449.88</v>
      </c>
      <c r="O562" s="24"/>
    </row>
    <row r="563" spans="1:15" x14ac:dyDescent="0.25">
      <c r="A563" s="1" t="s">
        <v>464</v>
      </c>
      <c r="B563" s="1" t="str">
        <f t="shared" si="25"/>
        <v>FRA-MDM-20140701</v>
      </c>
      <c r="C563" t="s">
        <v>618</v>
      </c>
      <c r="D563" t="s">
        <v>630</v>
      </c>
      <c r="E563" s="1" t="s">
        <v>44</v>
      </c>
      <c r="F563">
        <v>3874</v>
      </c>
      <c r="G563" s="22">
        <v>0.12001548786783686</v>
      </c>
      <c r="H563" s="2">
        <f t="shared" si="26"/>
        <v>41821</v>
      </c>
      <c r="I563">
        <v>1</v>
      </c>
      <c r="J563">
        <v>7</v>
      </c>
      <c r="K563">
        <v>2014</v>
      </c>
      <c r="L563" s="23">
        <f>VLOOKUP(E563,Product!$A$1:$C$7,3,0)*'Order Raw'!F563</f>
        <v>1162200</v>
      </c>
      <c r="M563" s="23">
        <f t="shared" si="24"/>
        <v>1162199.8799845122</v>
      </c>
      <c r="N563" s="24">
        <f>M563-(VLOOKUP(E563,Product!$A$1:$C$7,2,0)*F563)</f>
        <v>193699.87998451223</v>
      </c>
      <c r="O563" s="24"/>
    </row>
    <row r="564" spans="1:15" x14ac:dyDescent="0.25">
      <c r="A564" s="1" t="s">
        <v>465</v>
      </c>
      <c r="B564" s="1" t="str">
        <f t="shared" si="25"/>
        <v>CND-GOV-20130901</v>
      </c>
      <c r="C564" t="s">
        <v>614</v>
      </c>
      <c r="D564" t="s">
        <v>628</v>
      </c>
      <c r="E564" s="1" t="s">
        <v>44</v>
      </c>
      <c r="F564">
        <v>623</v>
      </c>
      <c r="G564" s="22">
        <v>0.12</v>
      </c>
      <c r="H564" s="2">
        <f t="shared" si="26"/>
        <v>41518</v>
      </c>
      <c r="I564">
        <v>1</v>
      </c>
      <c r="J564">
        <v>9</v>
      </c>
      <c r="K564">
        <v>2013</v>
      </c>
      <c r="L564" s="23">
        <f>VLOOKUP(E564,Product!$A$1:$C$7,3,0)*'Order Raw'!F564</f>
        <v>186900</v>
      </c>
      <c r="M564" s="23">
        <f t="shared" si="24"/>
        <v>186899.88</v>
      </c>
      <c r="N564" s="24">
        <f>M564-(VLOOKUP(E564,Product!$A$1:$C$7,2,0)*F564)</f>
        <v>31149.880000000005</v>
      </c>
      <c r="O564" s="24"/>
    </row>
    <row r="565" spans="1:15" x14ac:dyDescent="0.25">
      <c r="A565" s="1" t="s">
        <v>462</v>
      </c>
      <c r="B565" s="1" t="str">
        <f t="shared" si="25"/>
        <v>USA-GOV-20141001</v>
      </c>
      <c r="C565" t="s">
        <v>622</v>
      </c>
      <c r="D565" t="s">
        <v>628</v>
      </c>
      <c r="E565" s="1" t="s">
        <v>44</v>
      </c>
      <c r="F565">
        <v>986</v>
      </c>
      <c r="G565" s="22">
        <v>0.12</v>
      </c>
      <c r="H565" s="2">
        <f t="shared" si="26"/>
        <v>41913</v>
      </c>
      <c r="I565">
        <v>1</v>
      </c>
      <c r="J565">
        <v>10</v>
      </c>
      <c r="K565">
        <v>2014</v>
      </c>
      <c r="L565" s="23">
        <f>VLOOKUP(E565,Product!$A$1:$C$7,3,0)*'Order Raw'!F565</f>
        <v>295800</v>
      </c>
      <c r="M565" s="23">
        <f t="shared" si="24"/>
        <v>295799.88</v>
      </c>
      <c r="N565" s="24">
        <f>M565-(VLOOKUP(E565,Product!$A$1:$C$7,2,0)*F565)</f>
        <v>49299.880000000005</v>
      </c>
      <c r="O565" s="24"/>
    </row>
    <row r="566" spans="1:15" x14ac:dyDescent="0.25">
      <c r="A566" s="1" t="s">
        <v>466</v>
      </c>
      <c r="B566" s="1" t="str">
        <f t="shared" si="25"/>
        <v>USA-ENT-20141101</v>
      </c>
      <c r="C566" t="s">
        <v>622</v>
      </c>
      <c r="D566" t="s">
        <v>634</v>
      </c>
      <c r="E566" s="1" t="s">
        <v>44</v>
      </c>
      <c r="F566">
        <v>2387</v>
      </c>
      <c r="G566" s="22">
        <v>0.12</v>
      </c>
      <c r="H566" s="2">
        <f t="shared" si="26"/>
        <v>41944</v>
      </c>
      <c r="I566">
        <v>1</v>
      </c>
      <c r="J566">
        <v>11</v>
      </c>
      <c r="K566">
        <v>2014</v>
      </c>
      <c r="L566" s="23">
        <f>VLOOKUP(E566,Product!$A$1:$C$7,3,0)*'Order Raw'!F566</f>
        <v>716100</v>
      </c>
      <c r="M566" s="23">
        <f t="shared" si="24"/>
        <v>716099.88</v>
      </c>
      <c r="N566" s="24">
        <f>M566-(VLOOKUP(E566,Product!$A$1:$C$7,2,0)*F566)</f>
        <v>119349.88</v>
      </c>
      <c r="O566" s="24"/>
    </row>
    <row r="567" spans="1:15" x14ac:dyDescent="0.25">
      <c r="A567" s="1" t="s">
        <v>460</v>
      </c>
      <c r="B567" s="1" t="str">
        <f t="shared" si="25"/>
        <v>MXC-GOV-20141201</v>
      </c>
      <c r="C567" t="s">
        <v>620</v>
      </c>
      <c r="D567" t="s">
        <v>628</v>
      </c>
      <c r="E567" s="1" t="s">
        <v>44</v>
      </c>
      <c r="F567">
        <v>1233</v>
      </c>
      <c r="G567" s="22">
        <v>0.12</v>
      </c>
      <c r="H567" s="2">
        <f t="shared" si="26"/>
        <v>41974</v>
      </c>
      <c r="I567">
        <v>1</v>
      </c>
      <c r="J567">
        <v>12</v>
      </c>
      <c r="K567">
        <v>2014</v>
      </c>
      <c r="L567" s="23">
        <f>VLOOKUP(E567,Product!$A$1:$C$7,3,0)*'Order Raw'!F567</f>
        <v>369900</v>
      </c>
      <c r="M567" s="23">
        <f t="shared" si="24"/>
        <v>369899.88</v>
      </c>
      <c r="N567" s="24">
        <f>M567-(VLOOKUP(E567,Product!$A$1:$C$7,2,0)*F567)</f>
        <v>61649.880000000005</v>
      </c>
      <c r="O567" s="24"/>
    </row>
    <row r="568" spans="1:15" x14ac:dyDescent="0.25">
      <c r="A568" s="1" t="s">
        <v>467</v>
      </c>
      <c r="B568" s="1" t="str">
        <f t="shared" si="25"/>
        <v>USA-GOV-20140201</v>
      </c>
      <c r="C568" t="s">
        <v>622</v>
      </c>
      <c r="D568" t="s">
        <v>628</v>
      </c>
      <c r="E568" s="1" t="s">
        <v>49</v>
      </c>
      <c r="F568">
        <v>270</v>
      </c>
      <c r="G568" s="22">
        <v>0.12</v>
      </c>
      <c r="H568" s="2">
        <f t="shared" si="26"/>
        <v>41671</v>
      </c>
      <c r="I568">
        <v>1</v>
      </c>
      <c r="J568">
        <v>2</v>
      </c>
      <c r="K568">
        <v>2014</v>
      </c>
      <c r="L568" s="23">
        <f>VLOOKUP(E568,Product!$A$1:$C$7,3,0)*'Order Raw'!F568</f>
        <v>94500</v>
      </c>
      <c r="M568" s="23">
        <f t="shared" si="24"/>
        <v>94499.88</v>
      </c>
      <c r="N568" s="24">
        <f>M568-(VLOOKUP(E568,Product!$A$1:$C$7,2,0)*F568)</f>
        <v>40499.880000000005</v>
      </c>
      <c r="O568" s="24"/>
    </row>
    <row r="569" spans="1:15" x14ac:dyDescent="0.25">
      <c r="A569" s="1" t="s">
        <v>468</v>
      </c>
      <c r="B569" s="1" t="str">
        <f t="shared" si="25"/>
        <v>FRA-GOV-20140701</v>
      </c>
      <c r="C569" t="s">
        <v>618</v>
      </c>
      <c r="D569" t="s">
        <v>628</v>
      </c>
      <c r="E569" s="1" t="s">
        <v>49</v>
      </c>
      <c r="F569">
        <v>3421</v>
      </c>
      <c r="G569" s="22">
        <v>0.1200175387313651</v>
      </c>
      <c r="H569" s="2">
        <f t="shared" si="26"/>
        <v>41821</v>
      </c>
      <c r="I569">
        <v>1</v>
      </c>
      <c r="J569">
        <v>7</v>
      </c>
      <c r="K569">
        <v>2014</v>
      </c>
      <c r="L569" s="23">
        <f>VLOOKUP(E569,Product!$A$1:$C$7,3,0)*'Order Raw'!F569</f>
        <v>1197350</v>
      </c>
      <c r="M569" s="23">
        <f t="shared" si="24"/>
        <v>1197349.8799824612</v>
      </c>
      <c r="N569" s="24">
        <f>M569-(VLOOKUP(E569,Product!$A$1:$C$7,2,0)*F569)</f>
        <v>513149.87998246122</v>
      </c>
      <c r="O569" s="24"/>
    </row>
    <row r="570" spans="1:15" x14ac:dyDescent="0.25">
      <c r="A570" s="1" t="s">
        <v>450</v>
      </c>
      <c r="B570" s="1" t="str">
        <f t="shared" si="25"/>
        <v>CND-GOV-20141001</v>
      </c>
      <c r="C570" t="s">
        <v>614</v>
      </c>
      <c r="D570" t="s">
        <v>628</v>
      </c>
      <c r="E570" s="1" t="s">
        <v>49</v>
      </c>
      <c r="F570">
        <v>2734</v>
      </c>
      <c r="G570" s="22">
        <v>0.12</v>
      </c>
      <c r="H570" s="2">
        <f t="shared" si="26"/>
        <v>41913</v>
      </c>
      <c r="I570">
        <v>1</v>
      </c>
      <c r="J570">
        <v>10</v>
      </c>
      <c r="K570">
        <v>2014</v>
      </c>
      <c r="L570" s="23">
        <f>VLOOKUP(E570,Product!$A$1:$C$7,3,0)*'Order Raw'!F570</f>
        <v>956900</v>
      </c>
      <c r="M570" s="23">
        <f t="shared" si="24"/>
        <v>956899.88</v>
      </c>
      <c r="N570" s="24">
        <f>M570-(VLOOKUP(E570,Product!$A$1:$C$7,2,0)*F570)</f>
        <v>410099.88</v>
      </c>
      <c r="O570" s="24"/>
    </row>
    <row r="571" spans="1:15" x14ac:dyDescent="0.25">
      <c r="A571" s="1" t="s">
        <v>469</v>
      </c>
      <c r="B571" s="1" t="str">
        <f t="shared" si="25"/>
        <v>USA-MDM-20131101</v>
      </c>
      <c r="C571" t="s">
        <v>622</v>
      </c>
      <c r="D571" t="s">
        <v>630</v>
      </c>
      <c r="E571" s="1" t="s">
        <v>49</v>
      </c>
      <c r="F571">
        <v>2548</v>
      </c>
      <c r="G571" s="22">
        <v>0.12</v>
      </c>
      <c r="H571" s="2">
        <f t="shared" si="26"/>
        <v>41579</v>
      </c>
      <c r="I571">
        <v>1</v>
      </c>
      <c r="J571">
        <v>11</v>
      </c>
      <c r="K571">
        <v>2013</v>
      </c>
      <c r="L571" s="23">
        <f>VLOOKUP(E571,Product!$A$1:$C$7,3,0)*'Order Raw'!F571</f>
        <v>891800</v>
      </c>
      <c r="M571" s="23">
        <f t="shared" si="24"/>
        <v>891799.88</v>
      </c>
      <c r="N571" s="24">
        <f>M571-(VLOOKUP(E571,Product!$A$1:$C$7,2,0)*F571)</f>
        <v>382199.88</v>
      </c>
      <c r="O571" s="24"/>
    </row>
    <row r="572" spans="1:15" x14ac:dyDescent="0.25">
      <c r="A572" s="1" t="s">
        <v>470</v>
      </c>
      <c r="B572" s="1" t="str">
        <f t="shared" si="25"/>
        <v>FRA-GOV-20140101</v>
      </c>
      <c r="C572" t="s">
        <v>618</v>
      </c>
      <c r="D572" t="s">
        <v>628</v>
      </c>
      <c r="E572" s="1" t="s">
        <v>8</v>
      </c>
      <c r="F572">
        <v>2521</v>
      </c>
      <c r="G572" s="22">
        <v>0.12002380007933361</v>
      </c>
      <c r="H572" s="2">
        <f t="shared" si="26"/>
        <v>41640</v>
      </c>
      <c r="I572">
        <v>1</v>
      </c>
      <c r="J572">
        <v>1</v>
      </c>
      <c r="K572">
        <v>2014</v>
      </c>
      <c r="L572" s="23">
        <f>VLOOKUP(E572,Product!$A$1:$C$7,3,0)*'Order Raw'!F572</f>
        <v>50420</v>
      </c>
      <c r="M572" s="23">
        <f t="shared" si="24"/>
        <v>50419.879976199918</v>
      </c>
      <c r="N572" s="24">
        <f>M572-(VLOOKUP(E572,Product!$A$1:$C$7,2,0)*F572)</f>
        <v>42856.879976199918</v>
      </c>
      <c r="O572" s="24"/>
    </row>
    <row r="573" spans="1:15" x14ac:dyDescent="0.25">
      <c r="A573" s="1" t="s">
        <v>471</v>
      </c>
      <c r="B573" s="1" t="str">
        <f t="shared" si="25"/>
        <v>MXC-CPR-20140501</v>
      </c>
      <c r="C573" t="s">
        <v>620</v>
      </c>
      <c r="D573" t="s">
        <v>632</v>
      </c>
      <c r="E573" s="1" t="s">
        <v>15</v>
      </c>
      <c r="F573">
        <v>2661</v>
      </c>
      <c r="G573" s="22">
        <v>0.12000000000000001</v>
      </c>
      <c r="H573" s="2">
        <f t="shared" si="26"/>
        <v>41760</v>
      </c>
      <c r="I573">
        <v>1</v>
      </c>
      <c r="J573">
        <v>5</v>
      </c>
      <c r="K573">
        <v>2014</v>
      </c>
      <c r="L573" s="23">
        <f>VLOOKUP(E573,Product!$A$1:$C$7,3,0)*'Order Raw'!F573</f>
        <v>39915</v>
      </c>
      <c r="M573" s="23">
        <f t="shared" si="24"/>
        <v>39914.879999999997</v>
      </c>
      <c r="N573" s="24">
        <f>M573-(VLOOKUP(E573,Product!$A$1:$C$7,2,0)*F573)</f>
        <v>26609.879999999997</v>
      </c>
      <c r="O573" s="24"/>
    </row>
    <row r="574" spans="1:15" x14ac:dyDescent="0.25">
      <c r="A574" s="1" t="s">
        <v>472</v>
      </c>
      <c r="B574" s="1" t="str">
        <f t="shared" si="25"/>
        <v>GER-GOV-20141201</v>
      </c>
      <c r="C574" t="s">
        <v>616</v>
      </c>
      <c r="D574" t="s">
        <v>628</v>
      </c>
      <c r="E574" s="1" t="s">
        <v>25</v>
      </c>
      <c r="F574">
        <v>1531</v>
      </c>
      <c r="G574" s="22">
        <v>0.12000000000000001</v>
      </c>
      <c r="H574" s="2">
        <f t="shared" si="26"/>
        <v>41974</v>
      </c>
      <c r="I574">
        <v>1</v>
      </c>
      <c r="J574">
        <v>12</v>
      </c>
      <c r="K574">
        <v>2014</v>
      </c>
      <c r="L574" s="23">
        <f>VLOOKUP(E574,Product!$A$1:$C$7,3,0)*'Order Raw'!F574</f>
        <v>30620</v>
      </c>
      <c r="M574" s="23">
        <f t="shared" si="24"/>
        <v>30619.88</v>
      </c>
      <c r="N574" s="24">
        <f>M574-(VLOOKUP(E574,Product!$A$1:$C$7,2,0)*F574)</f>
        <v>15309.880000000001</v>
      </c>
      <c r="O574" s="24"/>
    </row>
    <row r="575" spans="1:15" x14ac:dyDescent="0.25">
      <c r="A575" s="1" t="s">
        <v>473</v>
      </c>
      <c r="B575" s="1" t="str">
        <f t="shared" si="25"/>
        <v>FRA-GOV-20140301</v>
      </c>
      <c r="C575" t="s">
        <v>618</v>
      </c>
      <c r="D575" t="s">
        <v>628</v>
      </c>
      <c r="E575" s="1" t="s">
        <v>44</v>
      </c>
      <c r="F575">
        <v>1491</v>
      </c>
      <c r="G575" s="22">
        <v>0.12000000000000001</v>
      </c>
      <c r="H575" s="2">
        <f t="shared" si="26"/>
        <v>41699</v>
      </c>
      <c r="I575">
        <v>1</v>
      </c>
      <c r="J575">
        <v>3</v>
      </c>
      <c r="K575">
        <v>2014</v>
      </c>
      <c r="L575" s="23">
        <f>VLOOKUP(E575,Product!$A$1:$C$7,3,0)*'Order Raw'!F575</f>
        <v>447300</v>
      </c>
      <c r="M575" s="23">
        <f t="shared" si="24"/>
        <v>447299.88</v>
      </c>
      <c r="N575" s="24">
        <f>M575-(VLOOKUP(E575,Product!$A$1:$C$7,2,0)*F575)</f>
        <v>74549.88</v>
      </c>
      <c r="O575" s="24"/>
    </row>
    <row r="576" spans="1:15" x14ac:dyDescent="0.25">
      <c r="A576" s="1" t="s">
        <v>472</v>
      </c>
      <c r="B576" s="1" t="str">
        <f t="shared" si="25"/>
        <v>GER-GOV-20141201</v>
      </c>
      <c r="C576" t="s">
        <v>616</v>
      </c>
      <c r="D576" t="s">
        <v>628</v>
      </c>
      <c r="E576" s="1" t="s">
        <v>44</v>
      </c>
      <c r="F576">
        <v>1531</v>
      </c>
      <c r="G576" s="22">
        <v>0.12000000000000001</v>
      </c>
      <c r="H576" s="2">
        <f t="shared" si="26"/>
        <v>41974</v>
      </c>
      <c r="I576">
        <v>1</v>
      </c>
      <c r="J576">
        <v>12</v>
      </c>
      <c r="K576">
        <v>2014</v>
      </c>
      <c r="L576" s="23">
        <f>VLOOKUP(E576,Product!$A$1:$C$7,3,0)*'Order Raw'!F576</f>
        <v>459300</v>
      </c>
      <c r="M576" s="23">
        <f t="shared" si="24"/>
        <v>459299.88</v>
      </c>
      <c r="N576" s="24">
        <f>M576-(VLOOKUP(E576,Product!$A$1:$C$7,2,0)*F576)</f>
        <v>76549.88</v>
      </c>
      <c r="O576" s="24"/>
    </row>
    <row r="577" spans="1:15" x14ac:dyDescent="0.25">
      <c r="A577" s="1" t="s">
        <v>474</v>
      </c>
      <c r="B577" s="1" t="str">
        <f t="shared" si="25"/>
        <v>CND-CPR-20130901</v>
      </c>
      <c r="C577" t="s">
        <v>614</v>
      </c>
      <c r="D577" t="s">
        <v>632</v>
      </c>
      <c r="E577" s="1" t="s">
        <v>49</v>
      </c>
      <c r="F577">
        <v>2761</v>
      </c>
      <c r="G577" s="22">
        <v>0.12000000000000001</v>
      </c>
      <c r="H577" s="2">
        <f t="shared" si="26"/>
        <v>41518</v>
      </c>
      <c r="I577">
        <v>1</v>
      </c>
      <c r="J577">
        <v>9</v>
      </c>
      <c r="K577">
        <v>2013</v>
      </c>
      <c r="L577" s="23">
        <f>VLOOKUP(E577,Product!$A$1:$C$7,3,0)*'Order Raw'!F577</f>
        <v>966350</v>
      </c>
      <c r="M577" s="23">
        <f t="shared" si="24"/>
        <v>966349.88</v>
      </c>
      <c r="N577" s="24">
        <f>M577-(VLOOKUP(E577,Product!$A$1:$C$7,2,0)*F577)</f>
        <v>414149.88</v>
      </c>
      <c r="O577" s="24"/>
    </row>
    <row r="578" spans="1:15" x14ac:dyDescent="0.25">
      <c r="A578" s="1" t="s">
        <v>475</v>
      </c>
      <c r="B578" s="1" t="str">
        <f t="shared" si="25"/>
        <v>USA-MDM-20140601</v>
      </c>
      <c r="C578" t="s">
        <v>622</v>
      </c>
      <c r="D578" t="s">
        <v>630</v>
      </c>
      <c r="E578" s="1" t="s">
        <v>8</v>
      </c>
      <c r="F578">
        <v>2567</v>
      </c>
      <c r="G578" s="22">
        <v>0.12999999999999998</v>
      </c>
      <c r="H578" s="2">
        <f t="shared" si="26"/>
        <v>41791</v>
      </c>
      <c r="I578">
        <v>1</v>
      </c>
      <c r="J578">
        <v>6</v>
      </c>
      <c r="K578">
        <v>2014</v>
      </c>
      <c r="L578" s="23">
        <f>VLOOKUP(E578,Product!$A$1:$C$7,3,0)*'Order Raw'!F578</f>
        <v>51340</v>
      </c>
      <c r="M578" s="23">
        <f t="shared" ref="M578:M641" si="27">L578-G578</f>
        <v>51339.87</v>
      </c>
      <c r="N578" s="24">
        <f>M578-(VLOOKUP(E578,Product!$A$1:$C$7,2,0)*F578)</f>
        <v>43638.87</v>
      </c>
      <c r="O578" s="24"/>
    </row>
    <row r="579" spans="1:15" x14ac:dyDescent="0.25">
      <c r="A579" s="1" t="s">
        <v>475</v>
      </c>
      <c r="B579" s="1" t="str">
        <f t="shared" ref="B579:B642" si="28">_xlfn.IFS(C579="Canada","CND",C579="Germany","GER",C579="France","FRA",C579="Mexico","MXC",C579="United States of America","USA")&amp;"-"&amp;_xlfn.IFS(D579="Government","GOV",D579="Midmarket","MDM",D579="Channel Partners","CPR",D579="Enterprise","ENT",D579="Small Business","SMB")&amp;"-"&amp;TEXT(H579,"yyyymmdd")</f>
        <v>USA-MDM-20140601</v>
      </c>
      <c r="C579" t="s">
        <v>622</v>
      </c>
      <c r="D579" t="s">
        <v>630</v>
      </c>
      <c r="E579" s="1" t="s">
        <v>44</v>
      </c>
      <c r="F579">
        <v>2567</v>
      </c>
      <c r="G579" s="22">
        <v>0.12999999999999998</v>
      </c>
      <c r="H579" s="2">
        <f t="shared" ref="H579:H642" si="29">DATE(K579,J579,I579)</f>
        <v>41791</v>
      </c>
      <c r="I579">
        <v>1</v>
      </c>
      <c r="J579">
        <v>6</v>
      </c>
      <c r="K579">
        <v>2014</v>
      </c>
      <c r="L579" s="23">
        <f>VLOOKUP(E579,Product!$A$1:$C$7,3,0)*'Order Raw'!F579</f>
        <v>770100</v>
      </c>
      <c r="M579" s="23">
        <f t="shared" si="27"/>
        <v>770099.87</v>
      </c>
      <c r="N579" s="24">
        <f>M579-(VLOOKUP(E579,Product!$A$1:$C$7,2,0)*F579)</f>
        <v>128349.87</v>
      </c>
      <c r="O579" s="24"/>
    </row>
    <row r="580" spans="1:15" x14ac:dyDescent="0.25">
      <c r="A580" s="1" t="s">
        <v>476</v>
      </c>
      <c r="B580" s="1" t="str">
        <f t="shared" si="28"/>
        <v>CND-GOV-20140301</v>
      </c>
      <c r="C580" t="s">
        <v>614</v>
      </c>
      <c r="D580" t="s">
        <v>628</v>
      </c>
      <c r="E580" s="1" t="s">
        <v>8</v>
      </c>
      <c r="F580">
        <v>923</v>
      </c>
      <c r="G580" s="22">
        <v>0.13</v>
      </c>
      <c r="H580" s="2">
        <f t="shared" si="29"/>
        <v>41699</v>
      </c>
      <c r="I580">
        <v>1</v>
      </c>
      <c r="J580">
        <v>3</v>
      </c>
      <c r="K580">
        <v>2014</v>
      </c>
      <c r="L580" s="23">
        <f>VLOOKUP(E580,Product!$A$1:$C$7,3,0)*'Order Raw'!F580</f>
        <v>18460</v>
      </c>
      <c r="M580" s="23">
        <f t="shared" si="27"/>
        <v>18459.87</v>
      </c>
      <c r="N580" s="24">
        <f>M580-(VLOOKUP(E580,Product!$A$1:$C$7,2,0)*F580)</f>
        <v>15690.869999999999</v>
      </c>
      <c r="O580" s="24"/>
    </row>
    <row r="581" spans="1:15" x14ac:dyDescent="0.25">
      <c r="A581" s="1" t="s">
        <v>477</v>
      </c>
      <c r="B581" s="1" t="str">
        <f t="shared" si="28"/>
        <v>FRA-GOV-20140301</v>
      </c>
      <c r="C581" t="s">
        <v>618</v>
      </c>
      <c r="D581" t="s">
        <v>628</v>
      </c>
      <c r="E581" s="1" t="s">
        <v>8</v>
      </c>
      <c r="F581">
        <v>1790</v>
      </c>
      <c r="G581" s="22">
        <v>0.13</v>
      </c>
      <c r="H581" s="2">
        <f t="shared" si="29"/>
        <v>41699</v>
      </c>
      <c r="I581">
        <v>1</v>
      </c>
      <c r="J581">
        <v>3</v>
      </c>
      <c r="K581">
        <v>2014</v>
      </c>
      <c r="L581" s="23">
        <f>VLOOKUP(E581,Product!$A$1:$C$7,3,0)*'Order Raw'!F581</f>
        <v>35800</v>
      </c>
      <c r="M581" s="23">
        <f t="shared" si="27"/>
        <v>35799.870000000003</v>
      </c>
      <c r="N581" s="24">
        <f>M581-(VLOOKUP(E581,Product!$A$1:$C$7,2,0)*F581)</f>
        <v>30429.870000000003</v>
      </c>
      <c r="O581" s="24"/>
    </row>
    <row r="582" spans="1:15" x14ac:dyDescent="0.25">
      <c r="A582" s="1" t="s">
        <v>478</v>
      </c>
      <c r="B582" s="1" t="str">
        <f t="shared" si="28"/>
        <v>GER-GOV-20130901</v>
      </c>
      <c r="C582" t="s">
        <v>616</v>
      </c>
      <c r="D582" t="s">
        <v>628</v>
      </c>
      <c r="E582" s="1" t="s">
        <v>8</v>
      </c>
      <c r="F582">
        <v>442</v>
      </c>
      <c r="G582" s="22">
        <v>0.13</v>
      </c>
      <c r="H582" s="2">
        <f t="shared" si="29"/>
        <v>41518</v>
      </c>
      <c r="I582">
        <v>1</v>
      </c>
      <c r="J582">
        <v>9</v>
      </c>
      <c r="K582">
        <v>2013</v>
      </c>
      <c r="L582" s="23">
        <f>VLOOKUP(E582,Product!$A$1:$C$7,3,0)*'Order Raw'!F582</f>
        <v>8840</v>
      </c>
      <c r="M582" s="23">
        <f t="shared" si="27"/>
        <v>8839.8700000000008</v>
      </c>
      <c r="N582" s="24">
        <f>M582-(VLOOKUP(E582,Product!$A$1:$C$7,2,0)*F582)</f>
        <v>7513.8700000000008</v>
      </c>
      <c r="O582" s="24"/>
    </row>
    <row r="583" spans="1:15" x14ac:dyDescent="0.25">
      <c r="A583" s="1" t="s">
        <v>479</v>
      </c>
      <c r="B583" s="1" t="str">
        <f t="shared" si="28"/>
        <v>USA-GOV-20140101</v>
      </c>
      <c r="C583" t="s">
        <v>622</v>
      </c>
      <c r="D583" t="s">
        <v>628</v>
      </c>
      <c r="E583" s="1" t="s">
        <v>15</v>
      </c>
      <c r="F583">
        <v>982</v>
      </c>
      <c r="G583" s="22">
        <v>0.13006619144602852</v>
      </c>
      <c r="H583" s="2">
        <f t="shared" si="29"/>
        <v>41640</v>
      </c>
      <c r="I583">
        <v>1</v>
      </c>
      <c r="J583">
        <v>1</v>
      </c>
      <c r="K583">
        <v>2014</v>
      </c>
      <c r="L583" s="23">
        <f>VLOOKUP(E583,Product!$A$1:$C$7,3,0)*'Order Raw'!F583</f>
        <v>14730</v>
      </c>
      <c r="M583" s="23">
        <f t="shared" si="27"/>
        <v>14729.869933808553</v>
      </c>
      <c r="N583" s="24">
        <f>M583-(VLOOKUP(E583,Product!$A$1:$C$7,2,0)*F583)</f>
        <v>9819.8699338085535</v>
      </c>
      <c r="O583" s="24"/>
    </row>
    <row r="584" spans="1:15" x14ac:dyDescent="0.25">
      <c r="A584" s="1" t="s">
        <v>480</v>
      </c>
      <c r="B584" s="1" t="str">
        <f t="shared" si="28"/>
        <v>USA-GOV-20140201</v>
      </c>
      <c r="C584" t="s">
        <v>622</v>
      </c>
      <c r="D584" t="s">
        <v>628</v>
      </c>
      <c r="E584" s="1" t="s">
        <v>15</v>
      </c>
      <c r="F584">
        <v>1298</v>
      </c>
      <c r="G584" s="22">
        <v>0.13</v>
      </c>
      <c r="H584" s="2">
        <f t="shared" si="29"/>
        <v>41671</v>
      </c>
      <c r="I584">
        <v>1</v>
      </c>
      <c r="J584">
        <v>2</v>
      </c>
      <c r="K584">
        <v>2014</v>
      </c>
      <c r="L584" s="23">
        <f>VLOOKUP(E584,Product!$A$1:$C$7,3,0)*'Order Raw'!F584</f>
        <v>19470</v>
      </c>
      <c r="M584" s="23">
        <f t="shared" si="27"/>
        <v>19469.87</v>
      </c>
      <c r="N584" s="24">
        <f>M584-(VLOOKUP(E584,Product!$A$1:$C$7,2,0)*F584)</f>
        <v>12979.869999999999</v>
      </c>
      <c r="O584" s="24"/>
    </row>
    <row r="585" spans="1:15" x14ac:dyDescent="0.25">
      <c r="A585" s="1" t="s">
        <v>481</v>
      </c>
      <c r="B585" s="1" t="str">
        <f t="shared" si="28"/>
        <v>MXC-CPR-20140601</v>
      </c>
      <c r="C585" t="s">
        <v>620</v>
      </c>
      <c r="D585" t="s">
        <v>632</v>
      </c>
      <c r="E585" s="1" t="s">
        <v>15</v>
      </c>
      <c r="F585">
        <v>604</v>
      </c>
      <c r="G585" s="22">
        <v>0.13</v>
      </c>
      <c r="H585" s="2">
        <f t="shared" si="29"/>
        <v>41791</v>
      </c>
      <c r="I585">
        <v>1</v>
      </c>
      <c r="J585">
        <v>6</v>
      </c>
      <c r="K585">
        <v>2014</v>
      </c>
      <c r="L585" s="23">
        <f>VLOOKUP(E585,Product!$A$1:$C$7,3,0)*'Order Raw'!F585</f>
        <v>9060</v>
      </c>
      <c r="M585" s="23">
        <f t="shared" si="27"/>
        <v>9059.8700000000008</v>
      </c>
      <c r="N585" s="24">
        <f>M585-(VLOOKUP(E585,Product!$A$1:$C$7,2,0)*F585)</f>
        <v>6039.8700000000008</v>
      </c>
      <c r="O585" s="24"/>
    </row>
    <row r="586" spans="1:15" x14ac:dyDescent="0.25">
      <c r="A586" s="1" t="s">
        <v>482</v>
      </c>
      <c r="B586" s="1" t="str">
        <f t="shared" si="28"/>
        <v>MXC-GOV-20140701</v>
      </c>
      <c r="C586" t="s">
        <v>620</v>
      </c>
      <c r="D586" t="s">
        <v>628</v>
      </c>
      <c r="E586" s="1" t="s">
        <v>15</v>
      </c>
      <c r="F586">
        <v>2255</v>
      </c>
      <c r="G586" s="22">
        <v>0.13</v>
      </c>
      <c r="H586" s="2">
        <f t="shared" si="29"/>
        <v>41821</v>
      </c>
      <c r="I586">
        <v>1</v>
      </c>
      <c r="J586">
        <v>7</v>
      </c>
      <c r="K586">
        <v>2014</v>
      </c>
      <c r="L586" s="23">
        <f>VLOOKUP(E586,Product!$A$1:$C$7,3,0)*'Order Raw'!F586</f>
        <v>33825</v>
      </c>
      <c r="M586" s="23">
        <f t="shared" si="27"/>
        <v>33824.870000000003</v>
      </c>
      <c r="N586" s="24">
        <f>M586-(VLOOKUP(E586,Product!$A$1:$C$7,2,0)*F586)</f>
        <v>22549.870000000003</v>
      </c>
      <c r="O586" s="24"/>
    </row>
    <row r="587" spans="1:15" x14ac:dyDescent="0.25">
      <c r="A587" s="1" t="s">
        <v>483</v>
      </c>
      <c r="B587" s="1" t="str">
        <f t="shared" si="28"/>
        <v>CND-GOV-20141001</v>
      </c>
      <c r="C587" t="s">
        <v>614</v>
      </c>
      <c r="D587" t="s">
        <v>628</v>
      </c>
      <c r="E587" s="1" t="s">
        <v>15</v>
      </c>
      <c r="F587">
        <v>1249</v>
      </c>
      <c r="G587" s="22">
        <v>0.13</v>
      </c>
      <c r="H587" s="2">
        <f t="shared" si="29"/>
        <v>41913</v>
      </c>
      <c r="I587">
        <v>1</v>
      </c>
      <c r="J587">
        <v>10</v>
      </c>
      <c r="K587">
        <v>2014</v>
      </c>
      <c r="L587" s="23">
        <f>VLOOKUP(E587,Product!$A$1:$C$7,3,0)*'Order Raw'!F587</f>
        <v>18735</v>
      </c>
      <c r="M587" s="23">
        <f t="shared" si="27"/>
        <v>18734.87</v>
      </c>
      <c r="N587" s="24">
        <f>M587-(VLOOKUP(E587,Product!$A$1:$C$7,2,0)*F587)</f>
        <v>12489.869999999999</v>
      </c>
      <c r="O587" s="24"/>
    </row>
    <row r="588" spans="1:15" x14ac:dyDescent="0.25">
      <c r="A588" s="1" t="s">
        <v>484</v>
      </c>
      <c r="B588" s="1" t="str">
        <f t="shared" si="28"/>
        <v>USA-GOV-20140101</v>
      </c>
      <c r="C588" t="s">
        <v>622</v>
      </c>
      <c r="D588" t="s">
        <v>628</v>
      </c>
      <c r="E588" s="1" t="s">
        <v>25</v>
      </c>
      <c r="F588">
        <v>1438</v>
      </c>
      <c r="G588" s="22">
        <v>0.13004569839062188</v>
      </c>
      <c r="H588" s="2">
        <f t="shared" si="29"/>
        <v>41640</v>
      </c>
      <c r="I588">
        <v>1</v>
      </c>
      <c r="J588">
        <v>1</v>
      </c>
      <c r="K588">
        <v>2014</v>
      </c>
      <c r="L588" s="23">
        <f>VLOOKUP(E588,Product!$A$1:$C$7,3,0)*'Order Raw'!F588</f>
        <v>28760</v>
      </c>
      <c r="M588" s="23">
        <f t="shared" si="27"/>
        <v>28759.869954301608</v>
      </c>
      <c r="N588" s="24">
        <f>M588-(VLOOKUP(E588,Product!$A$1:$C$7,2,0)*F588)</f>
        <v>14379.869954301608</v>
      </c>
      <c r="O588" s="24"/>
    </row>
    <row r="589" spans="1:15" x14ac:dyDescent="0.25">
      <c r="A589" s="1" t="s">
        <v>485</v>
      </c>
      <c r="B589" s="1" t="str">
        <f t="shared" si="28"/>
        <v>GER-SMB-20140101</v>
      </c>
      <c r="C589" t="s">
        <v>616</v>
      </c>
      <c r="D589" t="s">
        <v>636</v>
      </c>
      <c r="E589" s="1" t="s">
        <v>25</v>
      </c>
      <c r="F589">
        <v>807</v>
      </c>
      <c r="G589" s="22">
        <v>0.13</v>
      </c>
      <c r="H589" s="2">
        <f t="shared" si="29"/>
        <v>41640</v>
      </c>
      <c r="I589">
        <v>1</v>
      </c>
      <c r="J589">
        <v>1</v>
      </c>
      <c r="K589">
        <v>2014</v>
      </c>
      <c r="L589" s="23">
        <f>VLOOKUP(E589,Product!$A$1:$C$7,3,0)*'Order Raw'!F589</f>
        <v>16140</v>
      </c>
      <c r="M589" s="23">
        <f t="shared" si="27"/>
        <v>16139.87</v>
      </c>
      <c r="N589" s="24">
        <f>M589-(VLOOKUP(E589,Product!$A$1:$C$7,2,0)*F589)</f>
        <v>8069.8700000000008</v>
      </c>
      <c r="O589" s="24"/>
    </row>
    <row r="590" spans="1:15" x14ac:dyDescent="0.25">
      <c r="A590" s="1" t="s">
        <v>486</v>
      </c>
      <c r="B590" s="1" t="str">
        <f t="shared" si="28"/>
        <v>USA-GOV-20140201</v>
      </c>
      <c r="C590" t="s">
        <v>622</v>
      </c>
      <c r="D590" t="s">
        <v>628</v>
      </c>
      <c r="E590" s="1" t="s">
        <v>25</v>
      </c>
      <c r="F590">
        <v>2641</v>
      </c>
      <c r="G590" s="22">
        <v>0.13</v>
      </c>
      <c r="H590" s="2">
        <f t="shared" si="29"/>
        <v>41671</v>
      </c>
      <c r="I590">
        <v>1</v>
      </c>
      <c r="J590">
        <v>2</v>
      </c>
      <c r="K590">
        <v>2014</v>
      </c>
      <c r="L590" s="23">
        <f>VLOOKUP(E590,Product!$A$1:$C$7,3,0)*'Order Raw'!F590</f>
        <v>52820</v>
      </c>
      <c r="M590" s="23">
        <f t="shared" si="27"/>
        <v>52819.87</v>
      </c>
      <c r="N590" s="24">
        <f>M590-(VLOOKUP(E590,Product!$A$1:$C$7,2,0)*F590)</f>
        <v>26409.870000000003</v>
      </c>
      <c r="O590" s="24"/>
    </row>
    <row r="591" spans="1:15" x14ac:dyDescent="0.25">
      <c r="A591" s="1" t="s">
        <v>487</v>
      </c>
      <c r="B591" s="1" t="str">
        <f t="shared" si="28"/>
        <v>GER-GOV-20140201</v>
      </c>
      <c r="C591" t="s">
        <v>616</v>
      </c>
      <c r="D591" t="s">
        <v>628</v>
      </c>
      <c r="E591" s="1" t="s">
        <v>25</v>
      </c>
      <c r="F591">
        <v>2708</v>
      </c>
      <c r="G591" s="22">
        <v>0.13</v>
      </c>
      <c r="H591" s="2">
        <f t="shared" si="29"/>
        <v>41671</v>
      </c>
      <c r="I591">
        <v>1</v>
      </c>
      <c r="J591">
        <v>2</v>
      </c>
      <c r="K591">
        <v>2014</v>
      </c>
      <c r="L591" s="23">
        <f>VLOOKUP(E591,Product!$A$1:$C$7,3,0)*'Order Raw'!F591</f>
        <v>54160</v>
      </c>
      <c r="M591" s="23">
        <f t="shared" si="27"/>
        <v>54159.87</v>
      </c>
      <c r="N591" s="24">
        <f>M591-(VLOOKUP(E591,Product!$A$1:$C$7,2,0)*F591)</f>
        <v>27079.870000000003</v>
      </c>
      <c r="O591" s="24"/>
    </row>
    <row r="592" spans="1:15" x14ac:dyDescent="0.25">
      <c r="A592" s="1" t="s">
        <v>488</v>
      </c>
      <c r="B592" s="1" t="str">
        <f t="shared" si="28"/>
        <v>CND-GOV-20140601</v>
      </c>
      <c r="C592" t="s">
        <v>614</v>
      </c>
      <c r="D592" t="s">
        <v>628</v>
      </c>
      <c r="E592" s="1" t="s">
        <v>25</v>
      </c>
      <c r="F592">
        <v>2632</v>
      </c>
      <c r="G592" s="22">
        <v>0.13</v>
      </c>
      <c r="H592" s="2">
        <f t="shared" si="29"/>
        <v>41791</v>
      </c>
      <c r="I592">
        <v>1</v>
      </c>
      <c r="J592">
        <v>6</v>
      </c>
      <c r="K592">
        <v>2014</v>
      </c>
      <c r="L592" s="23">
        <f>VLOOKUP(E592,Product!$A$1:$C$7,3,0)*'Order Raw'!F592</f>
        <v>52640</v>
      </c>
      <c r="M592" s="23">
        <f t="shared" si="27"/>
        <v>52639.87</v>
      </c>
      <c r="N592" s="24">
        <f>M592-(VLOOKUP(E592,Product!$A$1:$C$7,2,0)*F592)</f>
        <v>26319.870000000003</v>
      </c>
      <c r="O592" s="24"/>
    </row>
    <row r="593" spans="1:15" x14ac:dyDescent="0.25">
      <c r="A593" s="1" t="s">
        <v>489</v>
      </c>
      <c r="B593" s="1" t="str">
        <f t="shared" si="28"/>
        <v>CND-ENT-20140601</v>
      </c>
      <c r="C593" t="s">
        <v>614</v>
      </c>
      <c r="D593" t="s">
        <v>634</v>
      </c>
      <c r="E593" s="1" t="s">
        <v>25</v>
      </c>
      <c r="F593">
        <v>1583</v>
      </c>
      <c r="G593" s="22">
        <v>0.13</v>
      </c>
      <c r="H593" s="2">
        <f t="shared" si="29"/>
        <v>41791</v>
      </c>
      <c r="I593">
        <v>1</v>
      </c>
      <c r="J593">
        <v>6</v>
      </c>
      <c r="K593">
        <v>2014</v>
      </c>
      <c r="L593" s="23">
        <f>VLOOKUP(E593,Product!$A$1:$C$7,3,0)*'Order Raw'!F593</f>
        <v>31660</v>
      </c>
      <c r="M593" s="23">
        <f t="shared" si="27"/>
        <v>31659.87</v>
      </c>
      <c r="N593" s="24">
        <f>M593-(VLOOKUP(E593,Product!$A$1:$C$7,2,0)*F593)</f>
        <v>15829.869999999999</v>
      </c>
      <c r="O593" s="24"/>
    </row>
    <row r="594" spans="1:15" x14ac:dyDescent="0.25">
      <c r="A594" s="1" t="s">
        <v>490</v>
      </c>
      <c r="B594" s="1" t="str">
        <f t="shared" si="28"/>
        <v>MXC-CPR-20140701</v>
      </c>
      <c r="C594" t="s">
        <v>620</v>
      </c>
      <c r="D594" t="s">
        <v>632</v>
      </c>
      <c r="E594" s="1" t="s">
        <v>25</v>
      </c>
      <c r="F594">
        <v>571</v>
      </c>
      <c r="G594" s="22">
        <v>0.13</v>
      </c>
      <c r="H594" s="2">
        <f t="shared" si="29"/>
        <v>41821</v>
      </c>
      <c r="I594">
        <v>1</v>
      </c>
      <c r="J594">
        <v>7</v>
      </c>
      <c r="K594">
        <v>2014</v>
      </c>
      <c r="L594" s="23">
        <f>VLOOKUP(E594,Product!$A$1:$C$7,3,0)*'Order Raw'!F594</f>
        <v>11420</v>
      </c>
      <c r="M594" s="23">
        <f t="shared" si="27"/>
        <v>11419.87</v>
      </c>
      <c r="N594" s="24">
        <f>M594-(VLOOKUP(E594,Product!$A$1:$C$7,2,0)*F594)</f>
        <v>5709.8700000000008</v>
      </c>
      <c r="O594" s="24"/>
    </row>
    <row r="595" spans="1:15" x14ac:dyDescent="0.25">
      <c r="A595" s="1" t="s">
        <v>491</v>
      </c>
      <c r="B595" s="1" t="str">
        <f t="shared" si="28"/>
        <v>FRA-GOV-20140801</v>
      </c>
      <c r="C595" t="s">
        <v>618</v>
      </c>
      <c r="D595" t="s">
        <v>628</v>
      </c>
      <c r="E595" s="1" t="s">
        <v>25</v>
      </c>
      <c r="F595">
        <v>2696</v>
      </c>
      <c r="G595" s="22">
        <v>0.13</v>
      </c>
      <c r="H595" s="2">
        <f t="shared" si="29"/>
        <v>41852</v>
      </c>
      <c r="I595">
        <v>1</v>
      </c>
      <c r="J595">
        <v>8</v>
      </c>
      <c r="K595">
        <v>2014</v>
      </c>
      <c r="L595" s="23">
        <f>VLOOKUP(E595,Product!$A$1:$C$7,3,0)*'Order Raw'!F595</f>
        <v>53920</v>
      </c>
      <c r="M595" s="23">
        <f t="shared" si="27"/>
        <v>53919.87</v>
      </c>
      <c r="N595" s="24">
        <f>M595-(VLOOKUP(E595,Product!$A$1:$C$7,2,0)*F595)</f>
        <v>26959.870000000003</v>
      </c>
      <c r="O595" s="24"/>
    </row>
    <row r="596" spans="1:15" x14ac:dyDescent="0.25">
      <c r="A596" s="1" t="s">
        <v>492</v>
      </c>
      <c r="B596" s="1" t="str">
        <f t="shared" si="28"/>
        <v>CND-MDM-20141001</v>
      </c>
      <c r="C596" t="s">
        <v>614</v>
      </c>
      <c r="D596" t="s">
        <v>630</v>
      </c>
      <c r="E596" s="1" t="s">
        <v>25</v>
      </c>
      <c r="F596">
        <v>1565</v>
      </c>
      <c r="G596" s="22">
        <v>0.13</v>
      </c>
      <c r="H596" s="2">
        <f t="shared" si="29"/>
        <v>41913</v>
      </c>
      <c r="I596">
        <v>1</v>
      </c>
      <c r="J596">
        <v>10</v>
      </c>
      <c r="K596">
        <v>2014</v>
      </c>
      <c r="L596" s="23">
        <f>VLOOKUP(E596,Product!$A$1:$C$7,3,0)*'Order Raw'!F596</f>
        <v>31300</v>
      </c>
      <c r="M596" s="23">
        <f t="shared" si="27"/>
        <v>31299.87</v>
      </c>
      <c r="N596" s="24">
        <f>M596-(VLOOKUP(E596,Product!$A$1:$C$7,2,0)*F596)</f>
        <v>15649.869999999999</v>
      </c>
      <c r="O596" s="24"/>
    </row>
    <row r="597" spans="1:15" x14ac:dyDescent="0.25">
      <c r="A597" s="1" t="s">
        <v>483</v>
      </c>
      <c r="B597" s="1" t="str">
        <f t="shared" si="28"/>
        <v>CND-GOV-20141001</v>
      </c>
      <c r="C597" t="s">
        <v>614</v>
      </c>
      <c r="D597" t="s">
        <v>628</v>
      </c>
      <c r="E597" s="1" t="s">
        <v>25</v>
      </c>
      <c r="F597">
        <v>1249</v>
      </c>
      <c r="G597" s="22">
        <v>0.13</v>
      </c>
      <c r="H597" s="2">
        <f t="shared" si="29"/>
        <v>41913</v>
      </c>
      <c r="I597">
        <v>1</v>
      </c>
      <c r="J597">
        <v>10</v>
      </c>
      <c r="K597">
        <v>2014</v>
      </c>
      <c r="L597" s="23">
        <f>VLOOKUP(E597,Product!$A$1:$C$7,3,0)*'Order Raw'!F597</f>
        <v>24980</v>
      </c>
      <c r="M597" s="23">
        <f t="shared" si="27"/>
        <v>24979.87</v>
      </c>
      <c r="N597" s="24">
        <f>M597-(VLOOKUP(E597,Product!$A$1:$C$7,2,0)*F597)</f>
        <v>12489.869999999999</v>
      </c>
      <c r="O597" s="24"/>
    </row>
    <row r="598" spans="1:15" x14ac:dyDescent="0.25">
      <c r="A598" s="1" t="s">
        <v>493</v>
      </c>
      <c r="B598" s="1" t="str">
        <f t="shared" si="28"/>
        <v>GER-GOV-20141101</v>
      </c>
      <c r="C598" t="s">
        <v>616</v>
      </c>
      <c r="D598" t="s">
        <v>628</v>
      </c>
      <c r="E598" s="1" t="s">
        <v>25</v>
      </c>
      <c r="F598">
        <v>357</v>
      </c>
      <c r="G598" s="22">
        <v>0.13</v>
      </c>
      <c r="H598" s="2">
        <f t="shared" si="29"/>
        <v>41944</v>
      </c>
      <c r="I598">
        <v>1</v>
      </c>
      <c r="J598">
        <v>11</v>
      </c>
      <c r="K598">
        <v>2014</v>
      </c>
      <c r="L598" s="23">
        <f>VLOOKUP(E598,Product!$A$1:$C$7,3,0)*'Order Raw'!F598</f>
        <v>7140</v>
      </c>
      <c r="M598" s="23">
        <f t="shared" si="27"/>
        <v>7139.87</v>
      </c>
      <c r="N598" s="24">
        <f>M598-(VLOOKUP(E598,Product!$A$1:$C$7,2,0)*F598)</f>
        <v>3569.87</v>
      </c>
      <c r="O598" s="24"/>
    </row>
    <row r="599" spans="1:15" x14ac:dyDescent="0.25">
      <c r="A599" s="1" t="s">
        <v>494</v>
      </c>
      <c r="B599" s="1" t="str">
        <f t="shared" si="28"/>
        <v>GER-CPR-20141201</v>
      </c>
      <c r="C599" t="s">
        <v>616</v>
      </c>
      <c r="D599" t="s">
        <v>632</v>
      </c>
      <c r="E599" s="1" t="s">
        <v>25</v>
      </c>
      <c r="F599">
        <v>1013</v>
      </c>
      <c r="G599" s="22">
        <v>0.13</v>
      </c>
      <c r="H599" s="2">
        <f t="shared" si="29"/>
        <v>41974</v>
      </c>
      <c r="I599">
        <v>1</v>
      </c>
      <c r="J599">
        <v>12</v>
      </c>
      <c r="K599">
        <v>2014</v>
      </c>
      <c r="L599" s="23">
        <f>VLOOKUP(E599,Product!$A$1:$C$7,3,0)*'Order Raw'!F599</f>
        <v>20260</v>
      </c>
      <c r="M599" s="23">
        <f t="shared" si="27"/>
        <v>20259.87</v>
      </c>
      <c r="N599" s="24">
        <f>M599-(VLOOKUP(E599,Product!$A$1:$C$7,2,0)*F599)</f>
        <v>10129.869999999999</v>
      </c>
      <c r="O599" s="24"/>
    </row>
    <row r="600" spans="1:15" x14ac:dyDescent="0.25">
      <c r="A600" s="1" t="s">
        <v>495</v>
      </c>
      <c r="B600" s="1" t="str">
        <f t="shared" si="28"/>
        <v>FRA-MDM-20140101</v>
      </c>
      <c r="C600" t="s">
        <v>618</v>
      </c>
      <c r="D600" t="s">
        <v>630</v>
      </c>
      <c r="E600" s="1" t="s">
        <v>39</v>
      </c>
      <c r="F600">
        <v>3997</v>
      </c>
      <c r="G600" s="22">
        <v>0.13001634559252773</v>
      </c>
      <c r="H600" s="2">
        <f t="shared" si="29"/>
        <v>41640</v>
      </c>
      <c r="I600">
        <v>1</v>
      </c>
      <c r="J600">
        <v>1</v>
      </c>
      <c r="K600">
        <v>2014</v>
      </c>
      <c r="L600" s="23">
        <f>VLOOKUP(E600,Product!$A$1:$C$7,3,0)*'Order Raw'!F600</f>
        <v>719460</v>
      </c>
      <c r="M600" s="23">
        <f t="shared" si="27"/>
        <v>719459.86998365435</v>
      </c>
      <c r="N600" s="24">
        <f>M600-(VLOOKUP(E600,Product!$A$1:$C$7,2,0)*F600)</f>
        <v>239819.86998365435</v>
      </c>
      <c r="O600" s="24"/>
    </row>
    <row r="601" spans="1:15" x14ac:dyDescent="0.25">
      <c r="A601" s="1" t="s">
        <v>488</v>
      </c>
      <c r="B601" s="1" t="str">
        <f t="shared" si="28"/>
        <v>CND-GOV-20140601</v>
      </c>
      <c r="C601" t="s">
        <v>614</v>
      </c>
      <c r="D601" t="s">
        <v>628</v>
      </c>
      <c r="E601" s="1" t="s">
        <v>39</v>
      </c>
      <c r="F601">
        <v>2632</v>
      </c>
      <c r="G601" s="22">
        <v>0.13</v>
      </c>
      <c r="H601" s="2">
        <f t="shared" si="29"/>
        <v>41791</v>
      </c>
      <c r="I601">
        <v>1</v>
      </c>
      <c r="J601">
        <v>6</v>
      </c>
      <c r="K601">
        <v>2014</v>
      </c>
      <c r="L601" s="23">
        <f>VLOOKUP(E601,Product!$A$1:$C$7,3,0)*'Order Raw'!F601</f>
        <v>473760</v>
      </c>
      <c r="M601" s="23">
        <f t="shared" si="27"/>
        <v>473759.87</v>
      </c>
      <c r="N601" s="24">
        <f>M601-(VLOOKUP(E601,Product!$A$1:$C$7,2,0)*F601)</f>
        <v>157919.87</v>
      </c>
      <c r="O601" s="24"/>
    </row>
    <row r="602" spans="1:15" x14ac:dyDescent="0.25">
      <c r="A602" s="1" t="s">
        <v>496</v>
      </c>
      <c r="B602" s="1" t="str">
        <f t="shared" si="28"/>
        <v>FRA-GOV-20140601</v>
      </c>
      <c r="C602" t="s">
        <v>618</v>
      </c>
      <c r="D602" t="s">
        <v>628</v>
      </c>
      <c r="E602" s="1" t="s">
        <v>39</v>
      </c>
      <c r="F602">
        <v>1190</v>
      </c>
      <c r="G602" s="22">
        <v>0.13</v>
      </c>
      <c r="H602" s="2">
        <f t="shared" si="29"/>
        <v>41791</v>
      </c>
      <c r="I602">
        <v>1</v>
      </c>
      <c r="J602">
        <v>6</v>
      </c>
      <c r="K602">
        <v>2014</v>
      </c>
      <c r="L602" s="23">
        <f>VLOOKUP(E602,Product!$A$1:$C$7,3,0)*'Order Raw'!F602</f>
        <v>214200</v>
      </c>
      <c r="M602" s="23">
        <f t="shared" si="27"/>
        <v>214199.87</v>
      </c>
      <c r="N602" s="24">
        <f>M602-(VLOOKUP(E602,Product!$A$1:$C$7,2,0)*F602)</f>
        <v>71399.87</v>
      </c>
      <c r="O602" s="24"/>
    </row>
    <row r="603" spans="1:15" x14ac:dyDescent="0.25">
      <c r="A603" s="1" t="s">
        <v>481</v>
      </c>
      <c r="B603" s="1" t="str">
        <f t="shared" si="28"/>
        <v>MXC-CPR-20140601</v>
      </c>
      <c r="C603" t="s">
        <v>620</v>
      </c>
      <c r="D603" t="s">
        <v>632</v>
      </c>
      <c r="E603" s="1" t="s">
        <v>39</v>
      </c>
      <c r="F603">
        <v>604</v>
      </c>
      <c r="G603" s="22">
        <v>0.13</v>
      </c>
      <c r="H603" s="2">
        <f t="shared" si="29"/>
        <v>41791</v>
      </c>
      <c r="I603">
        <v>1</v>
      </c>
      <c r="J603">
        <v>6</v>
      </c>
      <c r="K603">
        <v>2014</v>
      </c>
      <c r="L603" s="23">
        <f>VLOOKUP(E603,Product!$A$1:$C$7,3,0)*'Order Raw'!F603</f>
        <v>108720</v>
      </c>
      <c r="M603" s="23">
        <f t="shared" si="27"/>
        <v>108719.87</v>
      </c>
      <c r="N603" s="24">
        <f>M603-(VLOOKUP(E603,Product!$A$1:$C$7,2,0)*F603)</f>
        <v>36239.869999999995</v>
      </c>
      <c r="O603" s="24"/>
    </row>
    <row r="604" spans="1:15" x14ac:dyDescent="0.25">
      <c r="A604" s="1" t="s">
        <v>497</v>
      </c>
      <c r="B604" s="1" t="str">
        <f t="shared" si="28"/>
        <v>GER-MDM-20130901</v>
      </c>
      <c r="C604" t="s">
        <v>616</v>
      </c>
      <c r="D604" t="s">
        <v>630</v>
      </c>
      <c r="E604" s="1" t="s">
        <v>39</v>
      </c>
      <c r="F604">
        <v>660</v>
      </c>
      <c r="G604" s="22">
        <v>0.13</v>
      </c>
      <c r="H604" s="2">
        <f t="shared" si="29"/>
        <v>41518</v>
      </c>
      <c r="I604">
        <v>1</v>
      </c>
      <c r="J604">
        <v>9</v>
      </c>
      <c r="K604">
        <v>2013</v>
      </c>
      <c r="L604" s="23">
        <f>VLOOKUP(E604,Product!$A$1:$C$7,3,0)*'Order Raw'!F604</f>
        <v>118800</v>
      </c>
      <c r="M604" s="23">
        <f t="shared" si="27"/>
        <v>118799.87</v>
      </c>
      <c r="N604" s="24">
        <f>M604-(VLOOKUP(E604,Product!$A$1:$C$7,2,0)*F604)</f>
        <v>39599.869999999995</v>
      </c>
      <c r="O604" s="24"/>
    </row>
    <row r="605" spans="1:15" x14ac:dyDescent="0.25">
      <c r="A605" s="1" t="s">
        <v>498</v>
      </c>
      <c r="B605" s="1" t="str">
        <f t="shared" si="28"/>
        <v>MXC-CPR-20141001</v>
      </c>
      <c r="C605" t="s">
        <v>620</v>
      </c>
      <c r="D605" t="s">
        <v>632</v>
      </c>
      <c r="E605" s="1" t="s">
        <v>39</v>
      </c>
      <c r="F605">
        <v>410</v>
      </c>
      <c r="G605" s="22">
        <v>0.13</v>
      </c>
      <c r="H605" s="2">
        <f t="shared" si="29"/>
        <v>41913</v>
      </c>
      <c r="I605">
        <v>1</v>
      </c>
      <c r="J605">
        <v>10</v>
      </c>
      <c r="K605">
        <v>2014</v>
      </c>
      <c r="L605" s="23">
        <f>VLOOKUP(E605,Product!$A$1:$C$7,3,0)*'Order Raw'!F605</f>
        <v>73800</v>
      </c>
      <c r="M605" s="23">
        <f t="shared" si="27"/>
        <v>73799.87</v>
      </c>
      <c r="N605" s="24">
        <f>M605-(VLOOKUP(E605,Product!$A$1:$C$7,2,0)*F605)</f>
        <v>24599.869999999995</v>
      </c>
      <c r="O605" s="24"/>
    </row>
    <row r="606" spans="1:15" x14ac:dyDescent="0.25">
      <c r="A606" s="1" t="s">
        <v>499</v>
      </c>
      <c r="B606" s="1" t="str">
        <f t="shared" si="28"/>
        <v>MXC-SMB-20131101</v>
      </c>
      <c r="C606" t="s">
        <v>620</v>
      </c>
      <c r="D606" t="s">
        <v>636</v>
      </c>
      <c r="E606" s="1" t="s">
        <v>39</v>
      </c>
      <c r="F606">
        <v>2605</v>
      </c>
      <c r="G606" s="22">
        <v>0.13</v>
      </c>
      <c r="H606" s="2">
        <f t="shared" si="29"/>
        <v>41579</v>
      </c>
      <c r="I606">
        <v>1</v>
      </c>
      <c r="J606">
        <v>11</v>
      </c>
      <c r="K606">
        <v>2013</v>
      </c>
      <c r="L606" s="23">
        <f>VLOOKUP(E606,Product!$A$1:$C$7,3,0)*'Order Raw'!F606</f>
        <v>468900</v>
      </c>
      <c r="M606" s="23">
        <f t="shared" si="27"/>
        <v>468899.87</v>
      </c>
      <c r="N606" s="24">
        <f>M606-(VLOOKUP(E606,Product!$A$1:$C$7,2,0)*F606)</f>
        <v>156299.87</v>
      </c>
      <c r="O606" s="24"/>
    </row>
    <row r="607" spans="1:15" x14ac:dyDescent="0.25">
      <c r="A607" s="1" t="s">
        <v>494</v>
      </c>
      <c r="B607" s="1" t="str">
        <f t="shared" si="28"/>
        <v>GER-CPR-20141201</v>
      </c>
      <c r="C607" t="s">
        <v>616</v>
      </c>
      <c r="D607" t="s">
        <v>632</v>
      </c>
      <c r="E607" s="1" t="s">
        <v>39</v>
      </c>
      <c r="F607">
        <v>1013</v>
      </c>
      <c r="G607" s="22">
        <v>0.13</v>
      </c>
      <c r="H607" s="2">
        <f t="shared" si="29"/>
        <v>41974</v>
      </c>
      <c r="I607">
        <v>1</v>
      </c>
      <c r="J607">
        <v>12</v>
      </c>
      <c r="K607">
        <v>2014</v>
      </c>
      <c r="L607" s="23">
        <f>VLOOKUP(E607,Product!$A$1:$C$7,3,0)*'Order Raw'!F607</f>
        <v>182340</v>
      </c>
      <c r="M607" s="23">
        <f t="shared" si="27"/>
        <v>182339.87</v>
      </c>
      <c r="N607" s="24">
        <f>M607-(VLOOKUP(E607,Product!$A$1:$C$7,2,0)*F607)</f>
        <v>60779.869999999995</v>
      </c>
      <c r="O607" s="24"/>
    </row>
    <row r="608" spans="1:15" x14ac:dyDescent="0.25">
      <c r="A608" s="1" t="s">
        <v>489</v>
      </c>
      <c r="B608" s="1" t="str">
        <f t="shared" si="28"/>
        <v>CND-ENT-20140601</v>
      </c>
      <c r="C608" t="s">
        <v>614</v>
      </c>
      <c r="D608" t="s">
        <v>634</v>
      </c>
      <c r="E608" s="1" t="s">
        <v>44</v>
      </c>
      <c r="F608">
        <v>1583</v>
      </c>
      <c r="G608" s="22">
        <v>0.13</v>
      </c>
      <c r="H608" s="2">
        <f t="shared" si="29"/>
        <v>41791</v>
      </c>
      <c r="I608">
        <v>1</v>
      </c>
      <c r="J608">
        <v>6</v>
      </c>
      <c r="K608">
        <v>2014</v>
      </c>
      <c r="L608" s="23">
        <f>VLOOKUP(E608,Product!$A$1:$C$7,3,0)*'Order Raw'!F608</f>
        <v>474900</v>
      </c>
      <c r="M608" s="23">
        <f t="shared" si="27"/>
        <v>474899.87</v>
      </c>
      <c r="N608" s="24">
        <f>M608-(VLOOKUP(E608,Product!$A$1:$C$7,2,0)*F608)</f>
        <v>79149.87</v>
      </c>
      <c r="O608" s="24"/>
    </row>
    <row r="609" spans="1:15" x14ac:dyDescent="0.25">
      <c r="A609" s="1" t="s">
        <v>492</v>
      </c>
      <c r="B609" s="1" t="str">
        <f t="shared" si="28"/>
        <v>CND-MDM-20141001</v>
      </c>
      <c r="C609" t="s">
        <v>614</v>
      </c>
      <c r="D609" t="s">
        <v>630</v>
      </c>
      <c r="E609" s="1" t="s">
        <v>44</v>
      </c>
      <c r="F609">
        <v>1565</v>
      </c>
      <c r="G609" s="22">
        <v>0.13</v>
      </c>
      <c r="H609" s="2">
        <f t="shared" si="29"/>
        <v>41913</v>
      </c>
      <c r="I609">
        <v>1</v>
      </c>
      <c r="J609">
        <v>10</v>
      </c>
      <c r="K609">
        <v>2014</v>
      </c>
      <c r="L609" s="23">
        <f>VLOOKUP(E609,Product!$A$1:$C$7,3,0)*'Order Raw'!F609</f>
        <v>469500</v>
      </c>
      <c r="M609" s="23">
        <f t="shared" si="27"/>
        <v>469499.87</v>
      </c>
      <c r="N609" s="24">
        <f>M609-(VLOOKUP(E609,Product!$A$1:$C$7,2,0)*F609)</f>
        <v>78249.87</v>
      </c>
      <c r="O609" s="24"/>
    </row>
    <row r="610" spans="1:15" x14ac:dyDescent="0.25">
      <c r="A610" s="1" t="s">
        <v>500</v>
      </c>
      <c r="B610" s="1" t="str">
        <f t="shared" si="28"/>
        <v>CND-ENT-20140101</v>
      </c>
      <c r="C610" t="s">
        <v>614</v>
      </c>
      <c r="D610" t="s">
        <v>634</v>
      </c>
      <c r="E610" s="1" t="s">
        <v>49</v>
      </c>
      <c r="F610">
        <v>1659</v>
      </c>
      <c r="G610" s="22">
        <v>0.13</v>
      </c>
      <c r="H610" s="2">
        <f t="shared" si="29"/>
        <v>41640</v>
      </c>
      <c r="I610">
        <v>1</v>
      </c>
      <c r="J610">
        <v>1</v>
      </c>
      <c r="K610">
        <v>2014</v>
      </c>
      <c r="L610" s="23">
        <f>VLOOKUP(E610,Product!$A$1:$C$7,3,0)*'Order Raw'!F610</f>
        <v>580650</v>
      </c>
      <c r="M610" s="23">
        <f t="shared" si="27"/>
        <v>580649.87</v>
      </c>
      <c r="N610" s="24">
        <f>M610-(VLOOKUP(E610,Product!$A$1:$C$7,2,0)*F610)</f>
        <v>248849.87</v>
      </c>
      <c r="O610" s="24"/>
    </row>
    <row r="611" spans="1:15" x14ac:dyDescent="0.25">
      <c r="A611" s="1" t="s">
        <v>496</v>
      </c>
      <c r="B611" s="1" t="str">
        <f t="shared" si="28"/>
        <v>FRA-GOV-20140601</v>
      </c>
      <c r="C611" t="s">
        <v>618</v>
      </c>
      <c r="D611" t="s">
        <v>628</v>
      </c>
      <c r="E611" s="1" t="s">
        <v>49</v>
      </c>
      <c r="F611">
        <v>1190</v>
      </c>
      <c r="G611" s="22">
        <v>0.13</v>
      </c>
      <c r="H611" s="2">
        <f t="shared" si="29"/>
        <v>41791</v>
      </c>
      <c r="I611">
        <v>1</v>
      </c>
      <c r="J611">
        <v>6</v>
      </c>
      <c r="K611">
        <v>2014</v>
      </c>
      <c r="L611" s="23">
        <f>VLOOKUP(E611,Product!$A$1:$C$7,3,0)*'Order Raw'!F611</f>
        <v>416500</v>
      </c>
      <c r="M611" s="23">
        <f t="shared" si="27"/>
        <v>416499.87</v>
      </c>
      <c r="N611" s="24">
        <f>M611-(VLOOKUP(E611,Product!$A$1:$C$7,2,0)*F611)</f>
        <v>178499.87</v>
      </c>
      <c r="O611" s="24"/>
    </row>
    <row r="612" spans="1:15" x14ac:dyDescent="0.25">
      <c r="A612" s="1" t="s">
        <v>498</v>
      </c>
      <c r="B612" s="1" t="str">
        <f t="shared" si="28"/>
        <v>MXC-CPR-20141001</v>
      </c>
      <c r="C612" t="s">
        <v>620</v>
      </c>
      <c r="D612" t="s">
        <v>632</v>
      </c>
      <c r="E612" s="1" t="s">
        <v>49</v>
      </c>
      <c r="F612">
        <v>410</v>
      </c>
      <c r="G612" s="22">
        <v>0.13</v>
      </c>
      <c r="H612" s="2">
        <f t="shared" si="29"/>
        <v>41913</v>
      </c>
      <c r="I612">
        <v>1</v>
      </c>
      <c r="J612">
        <v>10</v>
      </c>
      <c r="K612">
        <v>2014</v>
      </c>
      <c r="L612" s="23">
        <f>VLOOKUP(E612,Product!$A$1:$C$7,3,0)*'Order Raw'!F612</f>
        <v>143500</v>
      </c>
      <c r="M612" s="23">
        <f t="shared" si="27"/>
        <v>143499.87</v>
      </c>
      <c r="N612" s="24">
        <f>M612-(VLOOKUP(E612,Product!$A$1:$C$7,2,0)*F612)</f>
        <v>61499.869999999995</v>
      </c>
      <c r="O612" s="24"/>
    </row>
    <row r="613" spans="1:15" x14ac:dyDescent="0.25">
      <c r="A613" s="1" t="s">
        <v>501</v>
      </c>
      <c r="B613" s="1" t="str">
        <f t="shared" si="28"/>
        <v>GER-CPR-20131201</v>
      </c>
      <c r="C613" t="s">
        <v>616</v>
      </c>
      <c r="D613" t="s">
        <v>632</v>
      </c>
      <c r="E613" s="1" t="s">
        <v>49</v>
      </c>
      <c r="F613">
        <v>1770</v>
      </c>
      <c r="G613" s="22">
        <v>0.13</v>
      </c>
      <c r="H613" s="2">
        <f t="shared" si="29"/>
        <v>41609</v>
      </c>
      <c r="I613">
        <v>1</v>
      </c>
      <c r="J613">
        <v>12</v>
      </c>
      <c r="K613">
        <v>2013</v>
      </c>
      <c r="L613" s="23">
        <f>VLOOKUP(E613,Product!$A$1:$C$7,3,0)*'Order Raw'!F613</f>
        <v>619500</v>
      </c>
      <c r="M613" s="23">
        <f t="shared" si="27"/>
        <v>619499.87</v>
      </c>
      <c r="N613" s="24">
        <f>M613-(VLOOKUP(E613,Product!$A$1:$C$7,2,0)*F613)</f>
        <v>265499.87</v>
      </c>
      <c r="O613" s="24"/>
    </row>
    <row r="614" spans="1:15" x14ac:dyDescent="0.25">
      <c r="A614" s="1" t="s">
        <v>502</v>
      </c>
      <c r="B614" s="1" t="str">
        <f t="shared" si="28"/>
        <v>MXC-GOV-20140401</v>
      </c>
      <c r="C614" t="s">
        <v>620</v>
      </c>
      <c r="D614" t="s">
        <v>628</v>
      </c>
      <c r="E614" s="1" t="s">
        <v>8</v>
      </c>
      <c r="F614">
        <v>2579</v>
      </c>
      <c r="G614" s="22">
        <v>0.13999999999999999</v>
      </c>
      <c r="H614" s="2">
        <f t="shared" si="29"/>
        <v>41730</v>
      </c>
      <c r="I614">
        <v>1</v>
      </c>
      <c r="J614">
        <v>4</v>
      </c>
      <c r="K614">
        <v>2014</v>
      </c>
      <c r="L614" s="23">
        <f>VLOOKUP(E614,Product!$A$1:$C$7,3,0)*'Order Raw'!F614</f>
        <v>51580</v>
      </c>
      <c r="M614" s="23">
        <f t="shared" si="27"/>
        <v>51579.86</v>
      </c>
      <c r="N614" s="24">
        <f>M614-(VLOOKUP(E614,Product!$A$1:$C$7,2,0)*F614)</f>
        <v>43842.86</v>
      </c>
      <c r="O614" s="24"/>
    </row>
    <row r="615" spans="1:15" x14ac:dyDescent="0.25">
      <c r="A615" s="1" t="s">
        <v>503</v>
      </c>
      <c r="B615" s="1" t="str">
        <f t="shared" si="28"/>
        <v>USA-GOV-20140501</v>
      </c>
      <c r="C615" t="s">
        <v>622</v>
      </c>
      <c r="D615" t="s">
        <v>628</v>
      </c>
      <c r="E615" s="1" t="s">
        <v>8</v>
      </c>
      <c r="F615">
        <v>1743</v>
      </c>
      <c r="G615" s="22">
        <v>0.13999999999999999</v>
      </c>
      <c r="H615" s="2">
        <f t="shared" si="29"/>
        <v>41760</v>
      </c>
      <c r="I615">
        <v>1</v>
      </c>
      <c r="J615">
        <v>5</v>
      </c>
      <c r="K615">
        <v>2014</v>
      </c>
      <c r="L615" s="23">
        <f>VLOOKUP(E615,Product!$A$1:$C$7,3,0)*'Order Raw'!F615</f>
        <v>34860</v>
      </c>
      <c r="M615" s="23">
        <f t="shared" si="27"/>
        <v>34859.86</v>
      </c>
      <c r="N615" s="24">
        <f>M615-(VLOOKUP(E615,Product!$A$1:$C$7,2,0)*F615)</f>
        <v>29630.86</v>
      </c>
      <c r="O615" s="24"/>
    </row>
    <row r="616" spans="1:15" x14ac:dyDescent="0.25">
      <c r="A616" s="1" t="s">
        <v>504</v>
      </c>
      <c r="B616" s="1" t="str">
        <f t="shared" si="28"/>
        <v>USA-GOV-20131001</v>
      </c>
      <c r="C616" t="s">
        <v>622</v>
      </c>
      <c r="D616" t="s">
        <v>628</v>
      </c>
      <c r="E616" s="1" t="s">
        <v>8</v>
      </c>
      <c r="F616">
        <v>2996</v>
      </c>
      <c r="G616" s="22">
        <v>0.13999999999999999</v>
      </c>
      <c r="H616" s="2">
        <f t="shared" si="29"/>
        <v>41548</v>
      </c>
      <c r="I616">
        <v>1</v>
      </c>
      <c r="J616">
        <v>10</v>
      </c>
      <c r="K616">
        <v>2013</v>
      </c>
      <c r="L616" s="23">
        <f>VLOOKUP(E616,Product!$A$1:$C$7,3,0)*'Order Raw'!F616</f>
        <v>59920</v>
      </c>
      <c r="M616" s="23">
        <f t="shared" si="27"/>
        <v>59919.86</v>
      </c>
      <c r="N616" s="24">
        <f>M616-(VLOOKUP(E616,Product!$A$1:$C$7,2,0)*F616)</f>
        <v>50931.86</v>
      </c>
      <c r="O616" s="24"/>
    </row>
    <row r="617" spans="1:15" x14ac:dyDescent="0.25">
      <c r="A617" s="1" t="s">
        <v>505</v>
      </c>
      <c r="B617" s="1" t="str">
        <f t="shared" si="28"/>
        <v>GER-GOV-20141201</v>
      </c>
      <c r="C617" t="s">
        <v>616</v>
      </c>
      <c r="D617" t="s">
        <v>628</v>
      </c>
      <c r="E617" s="1" t="s">
        <v>8</v>
      </c>
      <c r="F617">
        <v>280</v>
      </c>
      <c r="G617" s="22">
        <v>0.13999999999999999</v>
      </c>
      <c r="H617" s="2">
        <f t="shared" si="29"/>
        <v>41974</v>
      </c>
      <c r="I617">
        <v>1</v>
      </c>
      <c r="J617">
        <v>12</v>
      </c>
      <c r="K617">
        <v>2014</v>
      </c>
      <c r="L617" s="23">
        <f>VLOOKUP(E617,Product!$A$1:$C$7,3,0)*'Order Raw'!F617</f>
        <v>5600</v>
      </c>
      <c r="M617" s="23">
        <f t="shared" si="27"/>
        <v>5599.86</v>
      </c>
      <c r="N617" s="24">
        <f>M617-(VLOOKUP(E617,Product!$A$1:$C$7,2,0)*F617)</f>
        <v>4759.8599999999997</v>
      </c>
      <c r="O617" s="24"/>
    </row>
    <row r="618" spans="1:15" x14ac:dyDescent="0.25">
      <c r="A618" s="1" t="s">
        <v>506</v>
      </c>
      <c r="B618" s="1" t="str">
        <f t="shared" si="28"/>
        <v>FRA-GOV-20140201</v>
      </c>
      <c r="C618" t="s">
        <v>618</v>
      </c>
      <c r="D618" t="s">
        <v>628</v>
      </c>
      <c r="E618" s="1" t="s">
        <v>15</v>
      </c>
      <c r="F618">
        <v>293</v>
      </c>
      <c r="G618" s="22">
        <v>0.13999999999999999</v>
      </c>
      <c r="H618" s="2">
        <f t="shared" si="29"/>
        <v>41671</v>
      </c>
      <c r="I618">
        <v>1</v>
      </c>
      <c r="J618">
        <v>2</v>
      </c>
      <c r="K618">
        <v>2014</v>
      </c>
      <c r="L618" s="23">
        <f>VLOOKUP(E618,Product!$A$1:$C$7,3,0)*'Order Raw'!F618</f>
        <v>4395</v>
      </c>
      <c r="M618" s="23">
        <f t="shared" si="27"/>
        <v>4394.8599999999997</v>
      </c>
      <c r="N618" s="24">
        <f>M618-(VLOOKUP(E618,Product!$A$1:$C$7,2,0)*F618)</f>
        <v>2929.8599999999997</v>
      </c>
      <c r="O618" s="24"/>
    </row>
    <row r="619" spans="1:15" x14ac:dyDescent="0.25">
      <c r="A619" s="1" t="s">
        <v>504</v>
      </c>
      <c r="B619" s="1" t="str">
        <f t="shared" si="28"/>
        <v>USA-GOV-20131001</v>
      </c>
      <c r="C619" t="s">
        <v>622</v>
      </c>
      <c r="D619" t="s">
        <v>628</v>
      </c>
      <c r="E619" s="1" t="s">
        <v>15</v>
      </c>
      <c r="F619">
        <v>2996</v>
      </c>
      <c r="G619" s="22">
        <v>0.13999999999999999</v>
      </c>
      <c r="H619" s="2">
        <f t="shared" si="29"/>
        <v>41548</v>
      </c>
      <c r="I619">
        <v>1</v>
      </c>
      <c r="J619">
        <v>10</v>
      </c>
      <c r="K619">
        <v>2013</v>
      </c>
      <c r="L619" s="23">
        <f>VLOOKUP(E619,Product!$A$1:$C$7,3,0)*'Order Raw'!F619</f>
        <v>44940</v>
      </c>
      <c r="M619" s="23">
        <f t="shared" si="27"/>
        <v>44939.86</v>
      </c>
      <c r="N619" s="24">
        <f>M619-(VLOOKUP(E619,Product!$A$1:$C$7,2,0)*F619)</f>
        <v>29959.86</v>
      </c>
      <c r="O619" s="24"/>
    </row>
    <row r="620" spans="1:15" x14ac:dyDescent="0.25">
      <c r="A620" s="1" t="s">
        <v>507</v>
      </c>
      <c r="B620" s="1" t="str">
        <f t="shared" si="28"/>
        <v>GER-MDM-20140201</v>
      </c>
      <c r="C620" t="s">
        <v>616</v>
      </c>
      <c r="D620" t="s">
        <v>630</v>
      </c>
      <c r="E620" s="1" t="s">
        <v>25</v>
      </c>
      <c r="F620">
        <v>278</v>
      </c>
      <c r="G620" s="22">
        <v>0.13999999999999999</v>
      </c>
      <c r="H620" s="2">
        <f t="shared" si="29"/>
        <v>41671</v>
      </c>
      <c r="I620">
        <v>1</v>
      </c>
      <c r="J620">
        <v>2</v>
      </c>
      <c r="K620">
        <v>2014</v>
      </c>
      <c r="L620" s="23">
        <f>VLOOKUP(E620,Product!$A$1:$C$7,3,0)*'Order Raw'!F620</f>
        <v>5560</v>
      </c>
      <c r="M620" s="23">
        <f t="shared" si="27"/>
        <v>5559.86</v>
      </c>
      <c r="N620" s="24">
        <f>M620-(VLOOKUP(E620,Product!$A$1:$C$7,2,0)*F620)</f>
        <v>2779.8599999999997</v>
      </c>
      <c r="O620" s="24"/>
    </row>
    <row r="621" spans="1:15" x14ac:dyDescent="0.25">
      <c r="A621" s="1" t="s">
        <v>508</v>
      </c>
      <c r="B621" s="1" t="str">
        <f t="shared" si="28"/>
        <v>CND-GOV-20140301</v>
      </c>
      <c r="C621" t="s">
        <v>614</v>
      </c>
      <c r="D621" t="s">
        <v>628</v>
      </c>
      <c r="E621" s="1" t="s">
        <v>25</v>
      </c>
      <c r="F621">
        <v>2428</v>
      </c>
      <c r="G621" s="22">
        <v>0.13999999999999999</v>
      </c>
      <c r="H621" s="2">
        <f t="shared" si="29"/>
        <v>41699</v>
      </c>
      <c r="I621">
        <v>1</v>
      </c>
      <c r="J621">
        <v>3</v>
      </c>
      <c r="K621">
        <v>2014</v>
      </c>
      <c r="L621" s="23">
        <f>VLOOKUP(E621,Product!$A$1:$C$7,3,0)*'Order Raw'!F621</f>
        <v>48560</v>
      </c>
      <c r="M621" s="23">
        <f t="shared" si="27"/>
        <v>48559.86</v>
      </c>
      <c r="N621" s="24">
        <f>M621-(VLOOKUP(E621,Product!$A$1:$C$7,2,0)*F621)</f>
        <v>24279.86</v>
      </c>
      <c r="O621" s="24"/>
    </row>
    <row r="622" spans="1:15" x14ac:dyDescent="0.25">
      <c r="A622" s="1" t="s">
        <v>509</v>
      </c>
      <c r="B622" s="1" t="str">
        <f t="shared" si="28"/>
        <v>USA-MDM-20140901</v>
      </c>
      <c r="C622" t="s">
        <v>622</v>
      </c>
      <c r="D622" t="s">
        <v>630</v>
      </c>
      <c r="E622" s="1" t="s">
        <v>25</v>
      </c>
      <c r="F622">
        <v>1767</v>
      </c>
      <c r="G622" s="22">
        <v>0.13999999999999999</v>
      </c>
      <c r="H622" s="2">
        <f t="shared" si="29"/>
        <v>41883</v>
      </c>
      <c r="I622">
        <v>1</v>
      </c>
      <c r="J622">
        <v>9</v>
      </c>
      <c r="K622">
        <v>2014</v>
      </c>
      <c r="L622" s="23">
        <f>VLOOKUP(E622,Product!$A$1:$C$7,3,0)*'Order Raw'!F622</f>
        <v>35340</v>
      </c>
      <c r="M622" s="23">
        <f t="shared" si="27"/>
        <v>35339.86</v>
      </c>
      <c r="N622" s="24">
        <f>M622-(VLOOKUP(E622,Product!$A$1:$C$7,2,0)*F622)</f>
        <v>17669.86</v>
      </c>
      <c r="O622" s="24"/>
    </row>
    <row r="623" spans="1:15" x14ac:dyDescent="0.25">
      <c r="A623" s="1" t="s">
        <v>510</v>
      </c>
      <c r="B623" s="1" t="str">
        <f t="shared" si="28"/>
        <v>FRA-CPR-20141001</v>
      </c>
      <c r="C623" t="s">
        <v>618</v>
      </c>
      <c r="D623" t="s">
        <v>632</v>
      </c>
      <c r="E623" s="1" t="s">
        <v>25</v>
      </c>
      <c r="F623">
        <v>1393</v>
      </c>
      <c r="G623" s="22">
        <v>0.13999999999999999</v>
      </c>
      <c r="H623" s="2">
        <f t="shared" si="29"/>
        <v>41913</v>
      </c>
      <c r="I623">
        <v>1</v>
      </c>
      <c r="J623">
        <v>10</v>
      </c>
      <c r="K623">
        <v>2014</v>
      </c>
      <c r="L623" s="23">
        <f>VLOOKUP(E623,Product!$A$1:$C$7,3,0)*'Order Raw'!F623</f>
        <v>27860</v>
      </c>
      <c r="M623" s="23">
        <f t="shared" si="27"/>
        <v>27859.86</v>
      </c>
      <c r="N623" s="24">
        <f>M623-(VLOOKUP(E623,Product!$A$1:$C$7,2,0)*F623)</f>
        <v>13929.86</v>
      </c>
      <c r="O623" s="24"/>
    </row>
    <row r="624" spans="1:15" x14ac:dyDescent="0.25">
      <c r="A624" s="1" t="s">
        <v>505</v>
      </c>
      <c r="B624" s="1" t="str">
        <f t="shared" si="28"/>
        <v>GER-GOV-20141201</v>
      </c>
      <c r="C624" t="s">
        <v>616</v>
      </c>
      <c r="D624" t="s">
        <v>628</v>
      </c>
      <c r="E624" s="1" t="s">
        <v>44</v>
      </c>
      <c r="F624">
        <v>280</v>
      </c>
      <c r="G624" s="22">
        <v>0.13999999999999999</v>
      </c>
      <c r="H624" s="2">
        <f t="shared" si="29"/>
        <v>41974</v>
      </c>
      <c r="I624">
        <v>1</v>
      </c>
      <c r="J624">
        <v>12</v>
      </c>
      <c r="K624">
        <v>2014</v>
      </c>
      <c r="L624" s="23">
        <f>VLOOKUP(E624,Product!$A$1:$C$7,3,0)*'Order Raw'!F624</f>
        <v>84000</v>
      </c>
      <c r="M624" s="23">
        <f t="shared" si="27"/>
        <v>83999.86</v>
      </c>
      <c r="N624" s="24">
        <f>M624-(VLOOKUP(E624,Product!$A$1:$C$7,2,0)*F624)</f>
        <v>13999.86</v>
      </c>
      <c r="O624" s="24"/>
    </row>
    <row r="625" spans="1:15" x14ac:dyDescent="0.25">
      <c r="A625" s="1" t="s">
        <v>510</v>
      </c>
      <c r="B625" s="1" t="str">
        <f t="shared" si="28"/>
        <v>FRA-CPR-20141001</v>
      </c>
      <c r="C625" t="s">
        <v>618</v>
      </c>
      <c r="D625" t="s">
        <v>632</v>
      </c>
      <c r="E625" s="1" t="s">
        <v>49</v>
      </c>
      <c r="F625">
        <v>1393</v>
      </c>
      <c r="G625" s="22">
        <v>0.13999999999999999</v>
      </c>
      <c r="H625" s="2">
        <f t="shared" si="29"/>
        <v>41913</v>
      </c>
      <c r="I625">
        <v>1</v>
      </c>
      <c r="J625">
        <v>10</v>
      </c>
      <c r="K625">
        <v>2014</v>
      </c>
      <c r="L625" s="23">
        <f>VLOOKUP(E625,Product!$A$1:$C$7,3,0)*'Order Raw'!F625</f>
        <v>487550</v>
      </c>
      <c r="M625" s="23">
        <f t="shared" si="27"/>
        <v>487549.86</v>
      </c>
      <c r="N625" s="24">
        <f>M625-(VLOOKUP(E625,Product!$A$1:$C$7,2,0)*F625)</f>
        <v>208949.86</v>
      </c>
      <c r="O625" s="24"/>
    </row>
    <row r="626" spans="1:15" x14ac:dyDescent="0.25">
      <c r="A626" s="1" t="s">
        <v>511</v>
      </c>
      <c r="B626" s="1" t="str">
        <f t="shared" si="28"/>
        <v>USA-CPR-20131201</v>
      </c>
      <c r="C626" t="s">
        <v>622</v>
      </c>
      <c r="D626" t="s">
        <v>632</v>
      </c>
      <c r="E626" s="1" t="s">
        <v>49</v>
      </c>
      <c r="F626">
        <v>2015</v>
      </c>
      <c r="G626" s="22">
        <v>0.13999999999999999</v>
      </c>
      <c r="H626" s="2">
        <f t="shared" si="29"/>
        <v>41609</v>
      </c>
      <c r="I626">
        <v>1</v>
      </c>
      <c r="J626">
        <v>12</v>
      </c>
      <c r="K626">
        <v>2013</v>
      </c>
      <c r="L626" s="23">
        <f>VLOOKUP(E626,Product!$A$1:$C$7,3,0)*'Order Raw'!F626</f>
        <v>705250</v>
      </c>
      <c r="M626" s="23">
        <f t="shared" si="27"/>
        <v>705249.86</v>
      </c>
      <c r="N626" s="24">
        <f>M626-(VLOOKUP(E626,Product!$A$1:$C$7,2,0)*F626)</f>
        <v>302249.86</v>
      </c>
      <c r="O626" s="24"/>
    </row>
    <row r="627" spans="1:15" x14ac:dyDescent="0.25">
      <c r="A627" s="1" t="s">
        <v>512</v>
      </c>
      <c r="B627" s="1" t="str">
        <f t="shared" si="28"/>
        <v>MXC-SMB-20140701</v>
      </c>
      <c r="C627" t="s">
        <v>620</v>
      </c>
      <c r="D627" t="s">
        <v>636</v>
      </c>
      <c r="E627" s="1" t="s">
        <v>8</v>
      </c>
      <c r="F627">
        <v>801</v>
      </c>
      <c r="G627" s="22">
        <v>0.14000000000000001</v>
      </c>
      <c r="H627" s="2">
        <f t="shared" si="29"/>
        <v>41821</v>
      </c>
      <c r="I627">
        <v>1</v>
      </c>
      <c r="J627">
        <v>7</v>
      </c>
      <c r="K627">
        <v>2014</v>
      </c>
      <c r="L627" s="23">
        <f>VLOOKUP(E627,Product!$A$1:$C$7,3,0)*'Order Raw'!F627</f>
        <v>16020</v>
      </c>
      <c r="M627" s="23">
        <f t="shared" si="27"/>
        <v>16019.86</v>
      </c>
      <c r="N627" s="24">
        <f>M627-(VLOOKUP(E627,Product!$A$1:$C$7,2,0)*F627)</f>
        <v>13616.86</v>
      </c>
      <c r="O627" s="24"/>
    </row>
    <row r="628" spans="1:15" x14ac:dyDescent="0.25">
      <c r="A628" s="1" t="s">
        <v>513</v>
      </c>
      <c r="B628" s="1" t="str">
        <f t="shared" si="28"/>
        <v>FRA-ENT-20130901</v>
      </c>
      <c r="C628" t="s">
        <v>618</v>
      </c>
      <c r="D628" t="s">
        <v>634</v>
      </c>
      <c r="E628" s="1" t="s">
        <v>8</v>
      </c>
      <c r="F628">
        <v>1023</v>
      </c>
      <c r="G628" s="22">
        <v>0.14000000000000001</v>
      </c>
      <c r="H628" s="2">
        <f t="shared" si="29"/>
        <v>41518</v>
      </c>
      <c r="I628">
        <v>1</v>
      </c>
      <c r="J628">
        <v>9</v>
      </c>
      <c r="K628">
        <v>2013</v>
      </c>
      <c r="L628" s="23">
        <f>VLOOKUP(E628,Product!$A$1:$C$7,3,0)*'Order Raw'!F628</f>
        <v>20460</v>
      </c>
      <c r="M628" s="23">
        <f t="shared" si="27"/>
        <v>20459.86</v>
      </c>
      <c r="N628" s="24">
        <f>M628-(VLOOKUP(E628,Product!$A$1:$C$7,2,0)*F628)</f>
        <v>17390.86</v>
      </c>
      <c r="O628" s="24"/>
    </row>
    <row r="629" spans="1:15" x14ac:dyDescent="0.25">
      <c r="A629" s="1" t="s">
        <v>514</v>
      </c>
      <c r="B629" s="1" t="str">
        <f t="shared" si="28"/>
        <v>CND-SMB-20141001</v>
      </c>
      <c r="C629" t="s">
        <v>614</v>
      </c>
      <c r="D629" t="s">
        <v>636</v>
      </c>
      <c r="E629" s="1" t="s">
        <v>8</v>
      </c>
      <c r="F629">
        <v>1496</v>
      </c>
      <c r="G629" s="22">
        <v>0.14000000000000001</v>
      </c>
      <c r="H629" s="2">
        <f t="shared" si="29"/>
        <v>41913</v>
      </c>
      <c r="I629">
        <v>1</v>
      </c>
      <c r="J629">
        <v>10</v>
      </c>
      <c r="K629">
        <v>2014</v>
      </c>
      <c r="L629" s="23">
        <f>VLOOKUP(E629,Product!$A$1:$C$7,3,0)*'Order Raw'!F629</f>
        <v>29920</v>
      </c>
      <c r="M629" s="23">
        <f t="shared" si="27"/>
        <v>29919.86</v>
      </c>
      <c r="N629" s="24">
        <f>M629-(VLOOKUP(E629,Product!$A$1:$C$7,2,0)*F629)</f>
        <v>25431.86</v>
      </c>
      <c r="O629" s="24"/>
    </row>
    <row r="630" spans="1:15" x14ac:dyDescent="0.25">
      <c r="A630" s="1" t="s">
        <v>515</v>
      </c>
      <c r="B630" s="1" t="str">
        <f t="shared" si="28"/>
        <v>USA-SMB-20141001</v>
      </c>
      <c r="C630" t="s">
        <v>622</v>
      </c>
      <c r="D630" t="s">
        <v>636</v>
      </c>
      <c r="E630" s="1" t="s">
        <v>8</v>
      </c>
      <c r="F630">
        <v>1010</v>
      </c>
      <c r="G630" s="22">
        <v>0.14000000000000001</v>
      </c>
      <c r="H630" s="2">
        <f t="shared" si="29"/>
        <v>41913</v>
      </c>
      <c r="I630">
        <v>1</v>
      </c>
      <c r="J630">
        <v>10</v>
      </c>
      <c r="K630">
        <v>2014</v>
      </c>
      <c r="L630" s="23">
        <f>VLOOKUP(E630,Product!$A$1:$C$7,3,0)*'Order Raw'!F630</f>
        <v>20200</v>
      </c>
      <c r="M630" s="23">
        <f t="shared" si="27"/>
        <v>20199.86</v>
      </c>
      <c r="N630" s="24">
        <f>M630-(VLOOKUP(E630,Product!$A$1:$C$7,2,0)*F630)</f>
        <v>17169.86</v>
      </c>
      <c r="O630" s="24"/>
    </row>
    <row r="631" spans="1:15" x14ac:dyDescent="0.25">
      <c r="A631" s="1" t="s">
        <v>516</v>
      </c>
      <c r="B631" s="1" t="str">
        <f t="shared" si="28"/>
        <v>GER-MDM-20141101</v>
      </c>
      <c r="C631" t="s">
        <v>616</v>
      </c>
      <c r="D631" t="s">
        <v>630</v>
      </c>
      <c r="E631" s="1" t="s">
        <v>8</v>
      </c>
      <c r="F631">
        <v>1513</v>
      </c>
      <c r="G631" s="22">
        <v>0.14000000000000001</v>
      </c>
      <c r="H631" s="2">
        <f t="shared" si="29"/>
        <v>41944</v>
      </c>
      <c r="I631">
        <v>1</v>
      </c>
      <c r="J631">
        <v>11</v>
      </c>
      <c r="K631">
        <v>2014</v>
      </c>
      <c r="L631" s="23">
        <f>VLOOKUP(E631,Product!$A$1:$C$7,3,0)*'Order Raw'!F631</f>
        <v>30260</v>
      </c>
      <c r="M631" s="23">
        <f t="shared" si="27"/>
        <v>30259.86</v>
      </c>
      <c r="N631" s="24">
        <f>M631-(VLOOKUP(E631,Product!$A$1:$C$7,2,0)*F631)</f>
        <v>25720.86</v>
      </c>
      <c r="O631" s="24"/>
    </row>
    <row r="632" spans="1:15" x14ac:dyDescent="0.25">
      <c r="A632" s="1" t="s">
        <v>517</v>
      </c>
      <c r="B632" s="1" t="str">
        <f t="shared" si="28"/>
        <v>CND-MDM-20141201</v>
      </c>
      <c r="C632" t="s">
        <v>614</v>
      </c>
      <c r="D632" t="s">
        <v>630</v>
      </c>
      <c r="E632" s="1" t="s">
        <v>8</v>
      </c>
      <c r="F632">
        <v>2300</v>
      </c>
      <c r="G632" s="22">
        <v>0.14000000000000001</v>
      </c>
      <c r="H632" s="2">
        <f t="shared" si="29"/>
        <v>41974</v>
      </c>
      <c r="I632">
        <v>1</v>
      </c>
      <c r="J632">
        <v>12</v>
      </c>
      <c r="K632">
        <v>2014</v>
      </c>
      <c r="L632" s="23">
        <f>VLOOKUP(E632,Product!$A$1:$C$7,3,0)*'Order Raw'!F632</f>
        <v>46000</v>
      </c>
      <c r="M632" s="23">
        <f t="shared" si="27"/>
        <v>45999.86</v>
      </c>
      <c r="N632" s="24">
        <f>M632-(VLOOKUP(E632,Product!$A$1:$C$7,2,0)*F632)</f>
        <v>39099.86</v>
      </c>
      <c r="O632" s="24"/>
    </row>
    <row r="633" spans="1:15" x14ac:dyDescent="0.25">
      <c r="A633" s="1" t="s">
        <v>518</v>
      </c>
      <c r="B633" s="1" t="str">
        <f t="shared" si="28"/>
        <v>MXC-ENT-20131201</v>
      </c>
      <c r="C633" t="s">
        <v>620</v>
      </c>
      <c r="D633" t="s">
        <v>634</v>
      </c>
      <c r="E633" s="1" t="s">
        <v>8</v>
      </c>
      <c r="F633">
        <v>2821</v>
      </c>
      <c r="G633" s="22">
        <v>0.14000000000000001</v>
      </c>
      <c r="H633" s="2">
        <f t="shared" si="29"/>
        <v>41609</v>
      </c>
      <c r="I633">
        <v>1</v>
      </c>
      <c r="J633">
        <v>12</v>
      </c>
      <c r="K633">
        <v>2013</v>
      </c>
      <c r="L633" s="23">
        <f>VLOOKUP(E633,Product!$A$1:$C$7,3,0)*'Order Raw'!F633</f>
        <v>56420</v>
      </c>
      <c r="M633" s="23">
        <f t="shared" si="27"/>
        <v>56419.86</v>
      </c>
      <c r="N633" s="24">
        <f>M633-(VLOOKUP(E633,Product!$A$1:$C$7,2,0)*F633)</f>
        <v>47956.86</v>
      </c>
      <c r="O633" s="24"/>
    </row>
    <row r="634" spans="1:15" x14ac:dyDescent="0.25">
      <c r="A634" s="1" t="s">
        <v>519</v>
      </c>
      <c r="B634" s="1" t="str">
        <f t="shared" si="28"/>
        <v>CND-GOV-20140101</v>
      </c>
      <c r="C634" t="s">
        <v>614</v>
      </c>
      <c r="D634" t="s">
        <v>628</v>
      </c>
      <c r="E634" s="1" t="s">
        <v>15</v>
      </c>
      <c r="F634">
        <v>2227</v>
      </c>
      <c r="G634" s="22">
        <v>0.14003143242029636</v>
      </c>
      <c r="H634" s="2">
        <f t="shared" si="29"/>
        <v>41640</v>
      </c>
      <c r="I634">
        <v>1</v>
      </c>
      <c r="J634">
        <v>1</v>
      </c>
      <c r="K634">
        <v>2014</v>
      </c>
      <c r="L634" s="23">
        <f>VLOOKUP(E634,Product!$A$1:$C$7,3,0)*'Order Raw'!F634</f>
        <v>33405</v>
      </c>
      <c r="M634" s="23">
        <f t="shared" si="27"/>
        <v>33404.85996856758</v>
      </c>
      <c r="N634" s="24">
        <f>M634-(VLOOKUP(E634,Product!$A$1:$C$7,2,0)*F634)</f>
        <v>22269.85996856758</v>
      </c>
      <c r="O634" s="24"/>
    </row>
    <row r="635" spans="1:15" x14ac:dyDescent="0.25">
      <c r="A635" s="1" t="s">
        <v>520</v>
      </c>
      <c r="B635" s="1" t="str">
        <f t="shared" si="28"/>
        <v>GER-GOV-20140401</v>
      </c>
      <c r="C635" t="s">
        <v>616</v>
      </c>
      <c r="D635" t="s">
        <v>628</v>
      </c>
      <c r="E635" s="1" t="s">
        <v>15</v>
      </c>
      <c r="F635">
        <v>1199</v>
      </c>
      <c r="G635" s="22">
        <v>0.14000000000000001</v>
      </c>
      <c r="H635" s="2">
        <f t="shared" si="29"/>
        <v>41730</v>
      </c>
      <c r="I635">
        <v>1</v>
      </c>
      <c r="J635">
        <v>4</v>
      </c>
      <c r="K635">
        <v>2014</v>
      </c>
      <c r="L635" s="23">
        <f>VLOOKUP(E635,Product!$A$1:$C$7,3,0)*'Order Raw'!F635</f>
        <v>17985</v>
      </c>
      <c r="M635" s="23">
        <f t="shared" si="27"/>
        <v>17984.86</v>
      </c>
      <c r="N635" s="24">
        <f>M635-(VLOOKUP(E635,Product!$A$1:$C$7,2,0)*F635)</f>
        <v>11989.86</v>
      </c>
      <c r="O635" s="24"/>
    </row>
    <row r="636" spans="1:15" x14ac:dyDescent="0.25">
      <c r="A636" s="1" t="s">
        <v>521</v>
      </c>
      <c r="B636" s="1" t="str">
        <f t="shared" si="28"/>
        <v>CND-GOV-20140501</v>
      </c>
      <c r="C636" t="s">
        <v>614</v>
      </c>
      <c r="D636" t="s">
        <v>628</v>
      </c>
      <c r="E636" s="1" t="s">
        <v>15</v>
      </c>
      <c r="F636">
        <v>200</v>
      </c>
      <c r="G636" s="22">
        <v>0.14000000000000001</v>
      </c>
      <c r="H636" s="2">
        <f t="shared" si="29"/>
        <v>41760</v>
      </c>
      <c r="I636">
        <v>1</v>
      </c>
      <c r="J636">
        <v>5</v>
      </c>
      <c r="K636">
        <v>2014</v>
      </c>
      <c r="L636" s="23">
        <f>VLOOKUP(E636,Product!$A$1:$C$7,3,0)*'Order Raw'!F636</f>
        <v>3000</v>
      </c>
      <c r="M636" s="23">
        <f t="shared" si="27"/>
        <v>2999.86</v>
      </c>
      <c r="N636" s="24">
        <f>M636-(VLOOKUP(E636,Product!$A$1:$C$7,2,0)*F636)</f>
        <v>1999.8600000000001</v>
      </c>
      <c r="O636" s="24"/>
    </row>
    <row r="637" spans="1:15" x14ac:dyDescent="0.25">
      <c r="A637" s="1" t="s">
        <v>522</v>
      </c>
      <c r="B637" s="1" t="str">
        <f t="shared" si="28"/>
        <v>CND-GOV-20140901</v>
      </c>
      <c r="C637" t="s">
        <v>614</v>
      </c>
      <c r="D637" t="s">
        <v>628</v>
      </c>
      <c r="E637" s="1" t="s">
        <v>15</v>
      </c>
      <c r="F637">
        <v>388</v>
      </c>
      <c r="G637" s="22">
        <v>0.14000000000000001</v>
      </c>
      <c r="H637" s="2">
        <f t="shared" si="29"/>
        <v>41883</v>
      </c>
      <c r="I637">
        <v>1</v>
      </c>
      <c r="J637">
        <v>9</v>
      </c>
      <c r="K637">
        <v>2014</v>
      </c>
      <c r="L637" s="23">
        <f>VLOOKUP(E637,Product!$A$1:$C$7,3,0)*'Order Raw'!F637</f>
        <v>5820</v>
      </c>
      <c r="M637" s="23">
        <f t="shared" si="27"/>
        <v>5819.86</v>
      </c>
      <c r="N637" s="24">
        <f>M637-(VLOOKUP(E637,Product!$A$1:$C$7,2,0)*F637)</f>
        <v>3879.8599999999997</v>
      </c>
      <c r="O637" s="24"/>
    </row>
    <row r="638" spans="1:15" x14ac:dyDescent="0.25">
      <c r="A638" s="1" t="s">
        <v>523</v>
      </c>
      <c r="B638" s="1" t="str">
        <f t="shared" si="28"/>
        <v>MXC-GOV-20131001</v>
      </c>
      <c r="C638" t="s">
        <v>620</v>
      </c>
      <c r="D638" t="s">
        <v>628</v>
      </c>
      <c r="E638" s="1" t="s">
        <v>15</v>
      </c>
      <c r="F638">
        <v>1727</v>
      </c>
      <c r="G638" s="22">
        <v>0.14000000000000001</v>
      </c>
      <c r="H638" s="2">
        <f t="shared" si="29"/>
        <v>41548</v>
      </c>
      <c r="I638">
        <v>1</v>
      </c>
      <c r="J638">
        <v>10</v>
      </c>
      <c r="K638">
        <v>2013</v>
      </c>
      <c r="L638" s="23">
        <f>VLOOKUP(E638,Product!$A$1:$C$7,3,0)*'Order Raw'!F638</f>
        <v>25905</v>
      </c>
      <c r="M638" s="23">
        <f t="shared" si="27"/>
        <v>25904.86</v>
      </c>
      <c r="N638" s="24">
        <f>M638-(VLOOKUP(E638,Product!$A$1:$C$7,2,0)*F638)</f>
        <v>17269.86</v>
      </c>
      <c r="O638" s="24"/>
    </row>
    <row r="639" spans="1:15" x14ac:dyDescent="0.25">
      <c r="A639" s="1" t="s">
        <v>517</v>
      </c>
      <c r="B639" s="1" t="str">
        <f t="shared" si="28"/>
        <v>CND-MDM-20141201</v>
      </c>
      <c r="C639" t="s">
        <v>614</v>
      </c>
      <c r="D639" t="s">
        <v>630</v>
      </c>
      <c r="E639" s="1" t="s">
        <v>15</v>
      </c>
      <c r="F639">
        <v>2300</v>
      </c>
      <c r="G639" s="22">
        <v>0.14000000000000001</v>
      </c>
      <c r="H639" s="2">
        <f t="shared" si="29"/>
        <v>41974</v>
      </c>
      <c r="I639">
        <v>1</v>
      </c>
      <c r="J639">
        <v>12</v>
      </c>
      <c r="K639">
        <v>2014</v>
      </c>
      <c r="L639" s="23">
        <f>VLOOKUP(E639,Product!$A$1:$C$7,3,0)*'Order Raw'!F639</f>
        <v>34500</v>
      </c>
      <c r="M639" s="23">
        <f t="shared" si="27"/>
        <v>34499.86</v>
      </c>
      <c r="N639" s="24">
        <f>M639-(VLOOKUP(E639,Product!$A$1:$C$7,2,0)*F639)</f>
        <v>22999.86</v>
      </c>
      <c r="O639" s="24"/>
    </row>
    <row r="640" spans="1:15" x14ac:dyDescent="0.25">
      <c r="A640" s="1" t="s">
        <v>524</v>
      </c>
      <c r="B640" s="1" t="str">
        <f t="shared" si="28"/>
        <v>MXC-GOV-20140201</v>
      </c>
      <c r="C640" t="s">
        <v>620</v>
      </c>
      <c r="D640" t="s">
        <v>628</v>
      </c>
      <c r="E640" s="1" t="s">
        <v>25</v>
      </c>
      <c r="F640">
        <v>260</v>
      </c>
      <c r="G640" s="22">
        <v>0.14000000000000001</v>
      </c>
      <c r="H640" s="2">
        <f t="shared" si="29"/>
        <v>41671</v>
      </c>
      <c r="I640">
        <v>1</v>
      </c>
      <c r="J640">
        <v>2</v>
      </c>
      <c r="K640">
        <v>2014</v>
      </c>
      <c r="L640" s="23">
        <f>VLOOKUP(E640,Product!$A$1:$C$7,3,0)*'Order Raw'!F640</f>
        <v>5200</v>
      </c>
      <c r="M640" s="23">
        <f t="shared" si="27"/>
        <v>5199.8599999999997</v>
      </c>
      <c r="N640" s="24">
        <f>M640-(VLOOKUP(E640,Product!$A$1:$C$7,2,0)*F640)</f>
        <v>2599.8599999999997</v>
      </c>
      <c r="O640" s="24"/>
    </row>
    <row r="641" spans="1:15" x14ac:dyDescent="0.25">
      <c r="A641" s="1" t="s">
        <v>525</v>
      </c>
      <c r="B641" s="1" t="str">
        <f t="shared" si="28"/>
        <v>CND-MDM-20130901</v>
      </c>
      <c r="C641" t="s">
        <v>614</v>
      </c>
      <c r="D641" t="s">
        <v>630</v>
      </c>
      <c r="E641" s="1" t="s">
        <v>25</v>
      </c>
      <c r="F641">
        <v>2470</v>
      </c>
      <c r="G641" s="22">
        <v>0.14000000000000001</v>
      </c>
      <c r="H641" s="2">
        <f t="shared" si="29"/>
        <v>41518</v>
      </c>
      <c r="I641">
        <v>1</v>
      </c>
      <c r="J641">
        <v>9</v>
      </c>
      <c r="K641">
        <v>2013</v>
      </c>
      <c r="L641" s="23">
        <f>VLOOKUP(E641,Product!$A$1:$C$7,3,0)*'Order Raw'!F641</f>
        <v>49400</v>
      </c>
      <c r="M641" s="23">
        <f t="shared" si="27"/>
        <v>49399.86</v>
      </c>
      <c r="N641" s="24">
        <f>M641-(VLOOKUP(E641,Product!$A$1:$C$7,2,0)*F641)</f>
        <v>24699.86</v>
      </c>
      <c r="O641" s="24"/>
    </row>
    <row r="642" spans="1:15" x14ac:dyDescent="0.25">
      <c r="A642" s="1" t="s">
        <v>526</v>
      </c>
      <c r="B642" s="1" t="str">
        <f t="shared" si="28"/>
        <v>CND-MDM-20131001</v>
      </c>
      <c r="C642" t="s">
        <v>614</v>
      </c>
      <c r="D642" t="s">
        <v>630</v>
      </c>
      <c r="E642" s="1" t="s">
        <v>25</v>
      </c>
      <c r="F642">
        <v>1743</v>
      </c>
      <c r="G642" s="22">
        <v>0.14000000000000001</v>
      </c>
      <c r="H642" s="2">
        <f t="shared" si="29"/>
        <v>41548</v>
      </c>
      <c r="I642">
        <v>1</v>
      </c>
      <c r="J642">
        <v>10</v>
      </c>
      <c r="K642">
        <v>2013</v>
      </c>
      <c r="L642" s="23">
        <f>VLOOKUP(E642,Product!$A$1:$C$7,3,0)*'Order Raw'!F642</f>
        <v>34860</v>
      </c>
      <c r="M642" s="23">
        <f t="shared" ref="M642:M701" si="30">L642-G642</f>
        <v>34859.86</v>
      </c>
      <c r="N642" s="24">
        <f>M642-(VLOOKUP(E642,Product!$A$1:$C$7,2,0)*F642)</f>
        <v>17429.86</v>
      </c>
      <c r="O642" s="24"/>
    </row>
    <row r="643" spans="1:15" x14ac:dyDescent="0.25">
      <c r="A643" s="1" t="s">
        <v>527</v>
      </c>
      <c r="B643" s="1" t="str">
        <f t="shared" ref="B643:B701" si="31">_xlfn.IFS(C643="Canada","CND",C643="Germany","GER",C643="France","FRA",C643="Mexico","MXC",C643="United States of America","USA")&amp;"-"&amp;_xlfn.IFS(D643="Government","GOV",D643="Midmarket","MDM",D643="Channel Partners","CPR",D643="Enterprise","ENT",D643="Small Business","SMB")&amp;"-"&amp;TEXT(H643,"yyyymmdd")</f>
        <v>USA-CPR-20141001</v>
      </c>
      <c r="C643" t="s">
        <v>622</v>
      </c>
      <c r="D643" t="s">
        <v>632</v>
      </c>
      <c r="E643" s="1" t="s">
        <v>25</v>
      </c>
      <c r="F643">
        <v>2914</v>
      </c>
      <c r="G643" s="22">
        <v>0.14000000000000001</v>
      </c>
      <c r="H643" s="2">
        <f t="shared" ref="H643:H701" si="32">DATE(K643,J643,I643)</f>
        <v>41913</v>
      </c>
      <c r="I643">
        <v>1</v>
      </c>
      <c r="J643">
        <v>10</v>
      </c>
      <c r="K643">
        <v>2014</v>
      </c>
      <c r="L643" s="23">
        <f>VLOOKUP(E643,Product!$A$1:$C$7,3,0)*'Order Raw'!F643</f>
        <v>58280</v>
      </c>
      <c r="M643" s="23">
        <f t="shared" si="30"/>
        <v>58279.86</v>
      </c>
      <c r="N643" s="24">
        <f>M643-(VLOOKUP(E643,Product!$A$1:$C$7,2,0)*F643)</f>
        <v>29139.86</v>
      </c>
      <c r="O643" s="24"/>
    </row>
    <row r="644" spans="1:15" x14ac:dyDescent="0.25">
      <c r="A644" s="1" t="s">
        <v>528</v>
      </c>
      <c r="B644" s="1" t="str">
        <f t="shared" si="31"/>
        <v>FRA-GOV-20141001</v>
      </c>
      <c r="C644" t="s">
        <v>618</v>
      </c>
      <c r="D644" t="s">
        <v>628</v>
      </c>
      <c r="E644" s="1" t="s">
        <v>25</v>
      </c>
      <c r="F644">
        <v>1731</v>
      </c>
      <c r="G644" s="22">
        <v>0.14000000000000001</v>
      </c>
      <c r="H644" s="2">
        <f t="shared" si="32"/>
        <v>41913</v>
      </c>
      <c r="I644">
        <v>1</v>
      </c>
      <c r="J644">
        <v>10</v>
      </c>
      <c r="K644">
        <v>2014</v>
      </c>
      <c r="L644" s="23">
        <f>VLOOKUP(E644,Product!$A$1:$C$7,3,0)*'Order Raw'!F644</f>
        <v>34620</v>
      </c>
      <c r="M644" s="23">
        <f t="shared" si="30"/>
        <v>34619.86</v>
      </c>
      <c r="N644" s="24">
        <f>M644-(VLOOKUP(E644,Product!$A$1:$C$7,2,0)*F644)</f>
        <v>17309.86</v>
      </c>
      <c r="O644" s="24"/>
    </row>
    <row r="645" spans="1:15" x14ac:dyDescent="0.25">
      <c r="A645" s="1" t="s">
        <v>529</v>
      </c>
      <c r="B645" s="1" t="str">
        <f t="shared" si="31"/>
        <v>CND-GOV-20141101</v>
      </c>
      <c r="C645" t="s">
        <v>614</v>
      </c>
      <c r="D645" t="s">
        <v>628</v>
      </c>
      <c r="E645" s="1" t="s">
        <v>25</v>
      </c>
      <c r="F645">
        <v>700</v>
      </c>
      <c r="G645" s="22">
        <v>0.14000000000000001</v>
      </c>
      <c r="H645" s="2">
        <f t="shared" si="32"/>
        <v>41944</v>
      </c>
      <c r="I645">
        <v>1</v>
      </c>
      <c r="J645">
        <v>11</v>
      </c>
      <c r="K645">
        <v>2014</v>
      </c>
      <c r="L645" s="23">
        <f>VLOOKUP(E645,Product!$A$1:$C$7,3,0)*'Order Raw'!F645</f>
        <v>14000</v>
      </c>
      <c r="M645" s="23">
        <f t="shared" si="30"/>
        <v>13999.86</v>
      </c>
      <c r="N645" s="24">
        <f>M645-(VLOOKUP(E645,Product!$A$1:$C$7,2,0)*F645)</f>
        <v>6999.8600000000006</v>
      </c>
      <c r="O645" s="24"/>
    </row>
    <row r="646" spans="1:15" x14ac:dyDescent="0.25">
      <c r="A646" s="1" t="s">
        <v>530</v>
      </c>
      <c r="B646" s="1" t="str">
        <f t="shared" si="31"/>
        <v>CND-CPR-20131101</v>
      </c>
      <c r="C646" t="s">
        <v>614</v>
      </c>
      <c r="D646" t="s">
        <v>632</v>
      </c>
      <c r="E646" s="1" t="s">
        <v>25</v>
      </c>
      <c r="F646">
        <v>2222</v>
      </c>
      <c r="G646" s="22">
        <v>0.14000000000000001</v>
      </c>
      <c r="H646" s="2">
        <f t="shared" si="32"/>
        <v>41579</v>
      </c>
      <c r="I646">
        <v>1</v>
      </c>
      <c r="J646">
        <v>11</v>
      </c>
      <c r="K646">
        <v>2013</v>
      </c>
      <c r="L646" s="23">
        <f>VLOOKUP(E646,Product!$A$1:$C$7,3,0)*'Order Raw'!F646</f>
        <v>44440</v>
      </c>
      <c r="M646" s="23">
        <f t="shared" si="30"/>
        <v>44439.86</v>
      </c>
      <c r="N646" s="24">
        <f>M646-(VLOOKUP(E646,Product!$A$1:$C$7,2,0)*F646)</f>
        <v>22219.86</v>
      </c>
      <c r="O646" s="24"/>
    </row>
    <row r="647" spans="1:15" x14ac:dyDescent="0.25">
      <c r="A647" s="1" t="s">
        <v>531</v>
      </c>
      <c r="B647" s="1" t="str">
        <f t="shared" si="31"/>
        <v>USA-GOV-20141101</v>
      </c>
      <c r="C647" t="s">
        <v>622</v>
      </c>
      <c r="D647" t="s">
        <v>628</v>
      </c>
      <c r="E647" s="1" t="s">
        <v>25</v>
      </c>
      <c r="F647">
        <v>1177</v>
      </c>
      <c r="G647" s="22">
        <v>0.14000000000000001</v>
      </c>
      <c r="H647" s="2">
        <f t="shared" si="32"/>
        <v>41944</v>
      </c>
      <c r="I647">
        <v>1</v>
      </c>
      <c r="J647">
        <v>11</v>
      </c>
      <c r="K647">
        <v>2014</v>
      </c>
      <c r="L647" s="23">
        <f>VLOOKUP(E647,Product!$A$1:$C$7,3,0)*'Order Raw'!F647</f>
        <v>23540</v>
      </c>
      <c r="M647" s="23">
        <f t="shared" si="30"/>
        <v>23539.86</v>
      </c>
      <c r="N647" s="24">
        <f>M647-(VLOOKUP(E647,Product!$A$1:$C$7,2,0)*F647)</f>
        <v>11769.86</v>
      </c>
      <c r="O647" s="24"/>
    </row>
    <row r="648" spans="1:15" x14ac:dyDescent="0.25">
      <c r="A648" s="1" t="s">
        <v>532</v>
      </c>
      <c r="B648" s="1" t="str">
        <f t="shared" si="31"/>
        <v>FRA-GOV-20131101</v>
      </c>
      <c r="C648" t="s">
        <v>618</v>
      </c>
      <c r="D648" t="s">
        <v>628</v>
      </c>
      <c r="E648" s="1" t="s">
        <v>25</v>
      </c>
      <c r="F648">
        <v>1922</v>
      </c>
      <c r="G648" s="22">
        <v>0.14000000000000001</v>
      </c>
      <c r="H648" s="2">
        <f t="shared" si="32"/>
        <v>41579</v>
      </c>
      <c r="I648">
        <v>1</v>
      </c>
      <c r="J648">
        <v>11</v>
      </c>
      <c r="K648">
        <v>2013</v>
      </c>
      <c r="L648" s="23">
        <f>VLOOKUP(E648,Product!$A$1:$C$7,3,0)*'Order Raw'!F648</f>
        <v>38440</v>
      </c>
      <c r="M648" s="23">
        <f t="shared" si="30"/>
        <v>38439.86</v>
      </c>
      <c r="N648" s="24">
        <f>M648-(VLOOKUP(E648,Product!$A$1:$C$7,2,0)*F648)</f>
        <v>19219.86</v>
      </c>
      <c r="O648" s="24"/>
    </row>
    <row r="649" spans="1:15" x14ac:dyDescent="0.25">
      <c r="A649" s="1" t="s">
        <v>533</v>
      </c>
      <c r="B649" s="1" t="str">
        <f t="shared" si="31"/>
        <v>MXC-ENT-20140201</v>
      </c>
      <c r="C649" t="s">
        <v>620</v>
      </c>
      <c r="D649" t="s">
        <v>634</v>
      </c>
      <c r="E649" s="1" t="s">
        <v>39</v>
      </c>
      <c r="F649">
        <v>1575</v>
      </c>
      <c r="G649" s="22">
        <v>0.14000000000000001</v>
      </c>
      <c r="H649" s="2">
        <f t="shared" si="32"/>
        <v>41671</v>
      </c>
      <c r="I649">
        <v>1</v>
      </c>
      <c r="J649">
        <v>2</v>
      </c>
      <c r="K649">
        <v>2014</v>
      </c>
      <c r="L649" s="23">
        <f>VLOOKUP(E649,Product!$A$1:$C$7,3,0)*'Order Raw'!F649</f>
        <v>283500</v>
      </c>
      <c r="M649" s="23">
        <f t="shared" si="30"/>
        <v>283499.86</v>
      </c>
      <c r="N649" s="24">
        <f>M649-(VLOOKUP(E649,Product!$A$1:$C$7,2,0)*F649)</f>
        <v>94499.859999999986</v>
      </c>
      <c r="O649" s="24"/>
    </row>
    <row r="650" spans="1:15" x14ac:dyDescent="0.25">
      <c r="A650" s="1" t="s">
        <v>534</v>
      </c>
      <c r="B650" s="1" t="str">
        <f t="shared" si="31"/>
        <v>USA-GOV-20140401</v>
      </c>
      <c r="C650" t="s">
        <v>622</v>
      </c>
      <c r="D650" t="s">
        <v>628</v>
      </c>
      <c r="E650" s="1" t="s">
        <v>39</v>
      </c>
      <c r="F650">
        <v>606</v>
      </c>
      <c r="G650" s="22">
        <v>0.13999999999999999</v>
      </c>
      <c r="H650" s="2">
        <f t="shared" si="32"/>
        <v>41730</v>
      </c>
      <c r="I650">
        <v>1</v>
      </c>
      <c r="J650">
        <v>4</v>
      </c>
      <c r="K650">
        <v>2014</v>
      </c>
      <c r="L650" s="23">
        <f>VLOOKUP(E650,Product!$A$1:$C$7,3,0)*'Order Raw'!F650</f>
        <v>109080</v>
      </c>
      <c r="M650" s="23">
        <f t="shared" si="30"/>
        <v>109079.86</v>
      </c>
      <c r="N650" s="24">
        <f>M650-(VLOOKUP(E650,Product!$A$1:$C$7,2,0)*F650)</f>
        <v>36359.86</v>
      </c>
      <c r="O650" s="24"/>
    </row>
    <row r="651" spans="1:15" x14ac:dyDescent="0.25">
      <c r="A651" s="1" t="s">
        <v>535</v>
      </c>
      <c r="B651" s="1" t="str">
        <f t="shared" si="31"/>
        <v>USA-SMB-20140701</v>
      </c>
      <c r="C651" t="s">
        <v>622</v>
      </c>
      <c r="D651" t="s">
        <v>636</v>
      </c>
      <c r="E651" s="1" t="s">
        <v>39</v>
      </c>
      <c r="F651">
        <v>2460</v>
      </c>
      <c r="G651" s="22">
        <v>0.14000000000000001</v>
      </c>
      <c r="H651" s="2">
        <f t="shared" si="32"/>
        <v>41821</v>
      </c>
      <c r="I651">
        <v>1</v>
      </c>
      <c r="J651">
        <v>7</v>
      </c>
      <c r="K651">
        <v>2014</v>
      </c>
      <c r="L651" s="23">
        <f>VLOOKUP(E651,Product!$A$1:$C$7,3,0)*'Order Raw'!F651</f>
        <v>442800</v>
      </c>
      <c r="M651" s="23">
        <f t="shared" si="30"/>
        <v>442799.86</v>
      </c>
      <c r="N651" s="24">
        <f>M651-(VLOOKUP(E651,Product!$A$1:$C$7,2,0)*F651)</f>
        <v>147599.85999999999</v>
      </c>
      <c r="O651" s="24"/>
    </row>
    <row r="652" spans="1:15" x14ac:dyDescent="0.25">
      <c r="A652" s="1" t="s">
        <v>536</v>
      </c>
      <c r="B652" s="1" t="str">
        <f t="shared" si="31"/>
        <v>CND-SMB-20131001</v>
      </c>
      <c r="C652" t="s">
        <v>614</v>
      </c>
      <c r="D652" t="s">
        <v>636</v>
      </c>
      <c r="E652" s="1" t="s">
        <v>39</v>
      </c>
      <c r="F652">
        <v>269</v>
      </c>
      <c r="G652" s="22">
        <v>0.14000000000000001</v>
      </c>
      <c r="H652" s="2">
        <f t="shared" si="32"/>
        <v>41548</v>
      </c>
      <c r="I652">
        <v>1</v>
      </c>
      <c r="J652">
        <v>10</v>
      </c>
      <c r="K652">
        <v>2013</v>
      </c>
      <c r="L652" s="23">
        <f>VLOOKUP(E652,Product!$A$1:$C$7,3,0)*'Order Raw'!F652</f>
        <v>48420</v>
      </c>
      <c r="M652" s="23">
        <f t="shared" si="30"/>
        <v>48419.86</v>
      </c>
      <c r="N652" s="24">
        <f>M652-(VLOOKUP(E652,Product!$A$1:$C$7,2,0)*F652)</f>
        <v>16139.86</v>
      </c>
      <c r="O652" s="24"/>
    </row>
    <row r="653" spans="1:15" x14ac:dyDescent="0.25">
      <c r="A653" s="1" t="s">
        <v>537</v>
      </c>
      <c r="B653" s="1" t="str">
        <f t="shared" si="31"/>
        <v>GER-SMB-20131101</v>
      </c>
      <c r="C653" t="s">
        <v>616</v>
      </c>
      <c r="D653" t="s">
        <v>636</v>
      </c>
      <c r="E653" s="1" t="s">
        <v>39</v>
      </c>
      <c r="F653">
        <v>2536</v>
      </c>
      <c r="G653" s="22">
        <v>0.14000000000000001</v>
      </c>
      <c r="H653" s="2">
        <f t="shared" si="32"/>
        <v>41579</v>
      </c>
      <c r="I653">
        <v>1</v>
      </c>
      <c r="J653">
        <v>11</v>
      </c>
      <c r="K653">
        <v>2013</v>
      </c>
      <c r="L653" s="23">
        <f>VLOOKUP(E653,Product!$A$1:$C$7,3,0)*'Order Raw'!F653</f>
        <v>456480</v>
      </c>
      <c r="M653" s="23">
        <f t="shared" si="30"/>
        <v>456479.86</v>
      </c>
      <c r="N653" s="24">
        <f>M653-(VLOOKUP(E653,Product!$A$1:$C$7,2,0)*F653)</f>
        <v>152159.85999999999</v>
      </c>
      <c r="O653" s="24"/>
    </row>
    <row r="654" spans="1:15" x14ac:dyDescent="0.25">
      <c r="A654" s="1" t="s">
        <v>538</v>
      </c>
      <c r="B654" s="1" t="str">
        <f t="shared" si="31"/>
        <v>MXC-GOV-20140301</v>
      </c>
      <c r="C654" t="s">
        <v>620</v>
      </c>
      <c r="D654" t="s">
        <v>628</v>
      </c>
      <c r="E654" s="1" t="s">
        <v>44</v>
      </c>
      <c r="F654">
        <v>2903</v>
      </c>
      <c r="G654" s="22">
        <v>0.14000000000000001</v>
      </c>
      <c r="H654" s="2">
        <f t="shared" si="32"/>
        <v>41699</v>
      </c>
      <c r="I654">
        <v>1</v>
      </c>
      <c r="J654">
        <v>3</v>
      </c>
      <c r="K654">
        <v>2014</v>
      </c>
      <c r="L654" s="23">
        <f>VLOOKUP(E654,Product!$A$1:$C$7,3,0)*'Order Raw'!F654</f>
        <v>870900</v>
      </c>
      <c r="M654" s="23">
        <f t="shared" si="30"/>
        <v>870899.86</v>
      </c>
      <c r="N654" s="24">
        <f>M654-(VLOOKUP(E654,Product!$A$1:$C$7,2,0)*F654)</f>
        <v>145149.85999999999</v>
      </c>
      <c r="O654" s="24"/>
    </row>
    <row r="655" spans="1:15" x14ac:dyDescent="0.25">
      <c r="A655" s="1" t="s">
        <v>539</v>
      </c>
      <c r="B655" s="1" t="str">
        <f t="shared" si="31"/>
        <v>USA-SMB-20140801</v>
      </c>
      <c r="C655" t="s">
        <v>622</v>
      </c>
      <c r="D655" t="s">
        <v>636</v>
      </c>
      <c r="E655" s="1" t="s">
        <v>44</v>
      </c>
      <c r="F655">
        <v>2541</v>
      </c>
      <c r="G655" s="22">
        <v>0.14000000000000001</v>
      </c>
      <c r="H655" s="2">
        <f t="shared" si="32"/>
        <v>41852</v>
      </c>
      <c r="I655">
        <v>1</v>
      </c>
      <c r="J655">
        <v>8</v>
      </c>
      <c r="K655">
        <v>2014</v>
      </c>
      <c r="L655" s="23">
        <f>VLOOKUP(E655,Product!$A$1:$C$7,3,0)*'Order Raw'!F655</f>
        <v>762300</v>
      </c>
      <c r="M655" s="23">
        <f t="shared" si="30"/>
        <v>762299.86</v>
      </c>
      <c r="N655" s="24">
        <f>M655-(VLOOKUP(E655,Product!$A$1:$C$7,2,0)*F655)</f>
        <v>127049.85999999999</v>
      </c>
      <c r="O655" s="24"/>
    </row>
    <row r="656" spans="1:15" x14ac:dyDescent="0.25">
      <c r="A656" s="1" t="s">
        <v>536</v>
      </c>
      <c r="B656" s="1" t="str">
        <f t="shared" si="31"/>
        <v>CND-SMB-20131001</v>
      </c>
      <c r="C656" t="s">
        <v>614</v>
      </c>
      <c r="D656" t="s">
        <v>636</v>
      </c>
      <c r="E656" s="1" t="s">
        <v>44</v>
      </c>
      <c r="F656">
        <v>269</v>
      </c>
      <c r="G656" s="22">
        <v>0.14000000000000001</v>
      </c>
      <c r="H656" s="2">
        <f t="shared" si="32"/>
        <v>41548</v>
      </c>
      <c r="I656">
        <v>1</v>
      </c>
      <c r="J656">
        <v>10</v>
      </c>
      <c r="K656">
        <v>2013</v>
      </c>
      <c r="L656" s="23">
        <f>VLOOKUP(E656,Product!$A$1:$C$7,3,0)*'Order Raw'!F656</f>
        <v>80700</v>
      </c>
      <c r="M656" s="23">
        <f t="shared" si="30"/>
        <v>80699.86</v>
      </c>
      <c r="N656" s="24">
        <f>M656-(VLOOKUP(E656,Product!$A$1:$C$7,2,0)*F656)</f>
        <v>13449.86</v>
      </c>
      <c r="O656" s="24"/>
    </row>
    <row r="657" spans="1:15" x14ac:dyDescent="0.25">
      <c r="A657" s="1" t="s">
        <v>514</v>
      </c>
      <c r="B657" s="1" t="str">
        <f t="shared" si="31"/>
        <v>CND-SMB-20141001</v>
      </c>
      <c r="C657" t="s">
        <v>614</v>
      </c>
      <c r="D657" t="s">
        <v>636</v>
      </c>
      <c r="E657" s="1" t="s">
        <v>44</v>
      </c>
      <c r="F657">
        <v>1496</v>
      </c>
      <c r="G657" s="22">
        <v>0.14000000000000001</v>
      </c>
      <c r="H657" s="2">
        <f t="shared" si="32"/>
        <v>41913</v>
      </c>
      <c r="I657">
        <v>1</v>
      </c>
      <c r="J657">
        <v>10</v>
      </c>
      <c r="K657">
        <v>2014</v>
      </c>
      <c r="L657" s="23">
        <f>VLOOKUP(E657,Product!$A$1:$C$7,3,0)*'Order Raw'!F657</f>
        <v>448800</v>
      </c>
      <c r="M657" s="23">
        <f t="shared" si="30"/>
        <v>448799.86</v>
      </c>
      <c r="N657" s="24">
        <f>M657-(VLOOKUP(E657,Product!$A$1:$C$7,2,0)*F657)</f>
        <v>74799.859999999986</v>
      </c>
      <c r="O657" s="24"/>
    </row>
    <row r="658" spans="1:15" x14ac:dyDescent="0.25">
      <c r="A658" s="1" t="s">
        <v>515</v>
      </c>
      <c r="B658" s="1" t="str">
        <f t="shared" si="31"/>
        <v>USA-SMB-20141001</v>
      </c>
      <c r="C658" t="s">
        <v>622</v>
      </c>
      <c r="D658" t="s">
        <v>636</v>
      </c>
      <c r="E658" s="1" t="s">
        <v>44</v>
      </c>
      <c r="F658">
        <v>1010</v>
      </c>
      <c r="G658" s="22">
        <v>0.14000000000000001</v>
      </c>
      <c r="H658" s="2">
        <f t="shared" si="32"/>
        <v>41913</v>
      </c>
      <c r="I658">
        <v>1</v>
      </c>
      <c r="J658">
        <v>10</v>
      </c>
      <c r="K658">
        <v>2014</v>
      </c>
      <c r="L658" s="23">
        <f>VLOOKUP(E658,Product!$A$1:$C$7,3,0)*'Order Raw'!F658</f>
        <v>303000</v>
      </c>
      <c r="M658" s="23">
        <f t="shared" si="30"/>
        <v>302999.86</v>
      </c>
      <c r="N658" s="24">
        <f>M658-(VLOOKUP(E658,Product!$A$1:$C$7,2,0)*F658)</f>
        <v>50499.859999999986</v>
      </c>
      <c r="O658" s="24"/>
    </row>
    <row r="659" spans="1:15" x14ac:dyDescent="0.25">
      <c r="A659" s="1" t="s">
        <v>540</v>
      </c>
      <c r="B659" s="1" t="str">
        <f t="shared" si="31"/>
        <v>FRA-GOV-20131201</v>
      </c>
      <c r="C659" t="s">
        <v>618</v>
      </c>
      <c r="D659" t="s">
        <v>628</v>
      </c>
      <c r="E659" s="1" t="s">
        <v>44</v>
      </c>
      <c r="F659">
        <v>1281</v>
      </c>
      <c r="G659" s="22">
        <v>0.14000000000000001</v>
      </c>
      <c r="H659" s="2">
        <f t="shared" si="32"/>
        <v>41609</v>
      </c>
      <c r="I659">
        <v>1</v>
      </c>
      <c r="J659">
        <v>12</v>
      </c>
      <c r="K659">
        <v>2013</v>
      </c>
      <c r="L659" s="23">
        <f>VLOOKUP(E659,Product!$A$1:$C$7,3,0)*'Order Raw'!F659</f>
        <v>384300</v>
      </c>
      <c r="M659" s="23">
        <f t="shared" si="30"/>
        <v>384299.86</v>
      </c>
      <c r="N659" s="24">
        <f>M659-(VLOOKUP(E659,Product!$A$1:$C$7,2,0)*F659)</f>
        <v>64049.859999999986</v>
      </c>
      <c r="O659" s="24"/>
    </row>
    <row r="660" spans="1:15" x14ac:dyDescent="0.25">
      <c r="A660" s="1" t="s">
        <v>541</v>
      </c>
      <c r="B660" s="1" t="str">
        <f t="shared" si="31"/>
        <v>CND-SMB-20140301</v>
      </c>
      <c r="C660" t="s">
        <v>614</v>
      </c>
      <c r="D660" t="s">
        <v>636</v>
      </c>
      <c r="E660" s="1" t="s">
        <v>49</v>
      </c>
      <c r="F660">
        <v>888</v>
      </c>
      <c r="G660" s="22">
        <v>0.14000000000000001</v>
      </c>
      <c r="H660" s="2">
        <f t="shared" si="32"/>
        <v>41699</v>
      </c>
      <c r="I660">
        <v>1</v>
      </c>
      <c r="J660">
        <v>3</v>
      </c>
      <c r="K660">
        <v>2014</v>
      </c>
      <c r="L660" s="23">
        <f>VLOOKUP(E660,Product!$A$1:$C$7,3,0)*'Order Raw'!F660</f>
        <v>310800</v>
      </c>
      <c r="M660" s="23">
        <f t="shared" si="30"/>
        <v>310799.86</v>
      </c>
      <c r="N660" s="24">
        <f>M660-(VLOOKUP(E660,Product!$A$1:$C$7,2,0)*F660)</f>
        <v>133199.85999999999</v>
      </c>
      <c r="O660" s="24"/>
    </row>
    <row r="661" spans="1:15" x14ac:dyDescent="0.25">
      <c r="A661" s="1" t="s">
        <v>542</v>
      </c>
      <c r="B661" s="1" t="str">
        <f t="shared" si="31"/>
        <v>USA-ENT-20140501</v>
      </c>
      <c r="C661" t="s">
        <v>622</v>
      </c>
      <c r="D661" t="s">
        <v>634</v>
      </c>
      <c r="E661" s="1" t="s">
        <v>49</v>
      </c>
      <c r="F661">
        <v>2844</v>
      </c>
      <c r="G661" s="22">
        <v>0.14000000000000001</v>
      </c>
      <c r="H661" s="2">
        <f t="shared" si="32"/>
        <v>41760</v>
      </c>
      <c r="I661">
        <v>1</v>
      </c>
      <c r="J661">
        <v>5</v>
      </c>
      <c r="K661">
        <v>2014</v>
      </c>
      <c r="L661" s="23">
        <f>VLOOKUP(E661,Product!$A$1:$C$7,3,0)*'Order Raw'!F661</f>
        <v>995400</v>
      </c>
      <c r="M661" s="23">
        <f t="shared" si="30"/>
        <v>995399.86</v>
      </c>
      <c r="N661" s="24">
        <f>M661-(VLOOKUP(E661,Product!$A$1:$C$7,2,0)*F661)</f>
        <v>426599.86</v>
      </c>
      <c r="O661" s="24"/>
    </row>
    <row r="662" spans="1:15" x14ac:dyDescent="0.25">
      <c r="A662" s="1" t="s">
        <v>543</v>
      </c>
      <c r="B662" s="1" t="str">
        <f t="shared" si="31"/>
        <v>FRA-CPR-20140801</v>
      </c>
      <c r="C662" t="s">
        <v>618</v>
      </c>
      <c r="D662" t="s">
        <v>632</v>
      </c>
      <c r="E662" s="1" t="s">
        <v>49</v>
      </c>
      <c r="F662">
        <v>2475</v>
      </c>
      <c r="G662" s="22">
        <v>0.14000000000000001</v>
      </c>
      <c r="H662" s="2">
        <f t="shared" si="32"/>
        <v>41852</v>
      </c>
      <c r="I662">
        <v>1</v>
      </c>
      <c r="J662">
        <v>8</v>
      </c>
      <c r="K662">
        <v>2014</v>
      </c>
      <c r="L662" s="23">
        <f>VLOOKUP(E662,Product!$A$1:$C$7,3,0)*'Order Raw'!F662</f>
        <v>866250</v>
      </c>
      <c r="M662" s="23">
        <f t="shared" si="30"/>
        <v>866249.86</v>
      </c>
      <c r="N662" s="24">
        <f>M662-(VLOOKUP(E662,Product!$A$1:$C$7,2,0)*F662)</f>
        <v>371249.86</v>
      </c>
      <c r="O662" s="24"/>
    </row>
    <row r="663" spans="1:15" x14ac:dyDescent="0.25">
      <c r="A663" s="1" t="s">
        <v>526</v>
      </c>
      <c r="B663" s="1" t="str">
        <f t="shared" si="31"/>
        <v>CND-MDM-20131001</v>
      </c>
      <c r="C663" t="s">
        <v>614</v>
      </c>
      <c r="D663" t="s">
        <v>630</v>
      </c>
      <c r="E663" s="1" t="s">
        <v>49</v>
      </c>
      <c r="F663">
        <v>1743</v>
      </c>
      <c r="G663" s="22">
        <v>0.14000000000000001</v>
      </c>
      <c r="H663" s="2">
        <f t="shared" si="32"/>
        <v>41548</v>
      </c>
      <c r="I663">
        <v>1</v>
      </c>
      <c r="J663">
        <v>10</v>
      </c>
      <c r="K663">
        <v>2013</v>
      </c>
      <c r="L663" s="23">
        <f>VLOOKUP(E663,Product!$A$1:$C$7,3,0)*'Order Raw'!F663</f>
        <v>610050</v>
      </c>
      <c r="M663" s="23">
        <f t="shared" si="30"/>
        <v>610049.86</v>
      </c>
      <c r="N663" s="24">
        <f>M663-(VLOOKUP(E663,Product!$A$1:$C$7,2,0)*F663)</f>
        <v>261449.86</v>
      </c>
      <c r="O663" s="24"/>
    </row>
    <row r="664" spans="1:15" x14ac:dyDescent="0.25">
      <c r="A664" s="1" t="s">
        <v>527</v>
      </c>
      <c r="B664" s="1" t="str">
        <f t="shared" si="31"/>
        <v>USA-CPR-20141001</v>
      </c>
      <c r="C664" t="s">
        <v>622</v>
      </c>
      <c r="D664" t="s">
        <v>632</v>
      </c>
      <c r="E664" s="1" t="s">
        <v>49</v>
      </c>
      <c r="F664">
        <v>2914</v>
      </c>
      <c r="G664" s="22">
        <v>0.14000000000000001</v>
      </c>
      <c r="H664" s="2">
        <f t="shared" si="32"/>
        <v>41913</v>
      </c>
      <c r="I664">
        <v>1</v>
      </c>
      <c r="J664">
        <v>10</v>
      </c>
      <c r="K664">
        <v>2014</v>
      </c>
      <c r="L664" s="23">
        <f>VLOOKUP(E664,Product!$A$1:$C$7,3,0)*'Order Raw'!F664</f>
        <v>1019900</v>
      </c>
      <c r="M664" s="23">
        <f t="shared" si="30"/>
        <v>1019899.86</v>
      </c>
      <c r="N664" s="24">
        <f>M664-(VLOOKUP(E664,Product!$A$1:$C$7,2,0)*F664)</f>
        <v>437099.86</v>
      </c>
      <c r="O664" s="24"/>
    </row>
    <row r="665" spans="1:15" x14ac:dyDescent="0.25">
      <c r="A665" s="1" t="s">
        <v>528</v>
      </c>
      <c r="B665" s="1" t="str">
        <f t="shared" si="31"/>
        <v>FRA-GOV-20141001</v>
      </c>
      <c r="C665" t="s">
        <v>618</v>
      </c>
      <c r="D665" t="s">
        <v>628</v>
      </c>
      <c r="E665" s="1" t="s">
        <v>49</v>
      </c>
      <c r="F665">
        <v>1731</v>
      </c>
      <c r="G665" s="22">
        <v>0.14000000000000001</v>
      </c>
      <c r="H665" s="2">
        <f t="shared" si="32"/>
        <v>41913</v>
      </c>
      <c r="I665">
        <v>1</v>
      </c>
      <c r="J665">
        <v>10</v>
      </c>
      <c r="K665">
        <v>2014</v>
      </c>
      <c r="L665" s="23">
        <f>VLOOKUP(E665,Product!$A$1:$C$7,3,0)*'Order Raw'!F665</f>
        <v>605850</v>
      </c>
      <c r="M665" s="23">
        <f t="shared" si="30"/>
        <v>605849.86</v>
      </c>
      <c r="N665" s="24">
        <f>M665-(VLOOKUP(E665,Product!$A$1:$C$7,2,0)*F665)</f>
        <v>259649.86</v>
      </c>
      <c r="O665" s="24"/>
    </row>
    <row r="666" spans="1:15" x14ac:dyDescent="0.25">
      <c r="A666" s="1" t="s">
        <v>523</v>
      </c>
      <c r="B666" s="1" t="str">
        <f t="shared" si="31"/>
        <v>MXC-GOV-20131001</v>
      </c>
      <c r="C666" t="s">
        <v>620</v>
      </c>
      <c r="D666" t="s">
        <v>628</v>
      </c>
      <c r="E666" s="1" t="s">
        <v>49</v>
      </c>
      <c r="F666">
        <v>1727</v>
      </c>
      <c r="G666" s="22">
        <v>0.14000000000000001</v>
      </c>
      <c r="H666" s="2">
        <f t="shared" si="32"/>
        <v>41548</v>
      </c>
      <c r="I666">
        <v>1</v>
      </c>
      <c r="J666">
        <v>10</v>
      </c>
      <c r="K666">
        <v>2013</v>
      </c>
      <c r="L666" s="23">
        <f>VLOOKUP(E666,Product!$A$1:$C$7,3,0)*'Order Raw'!F666</f>
        <v>604450</v>
      </c>
      <c r="M666" s="23">
        <f t="shared" si="30"/>
        <v>604449.86</v>
      </c>
      <c r="N666" s="24">
        <f>M666-(VLOOKUP(E666,Product!$A$1:$C$7,2,0)*F666)</f>
        <v>259049.86</v>
      </c>
      <c r="O666" s="24"/>
    </row>
    <row r="667" spans="1:15" x14ac:dyDescent="0.25">
      <c r="A667" s="1" t="s">
        <v>544</v>
      </c>
      <c r="B667" s="1" t="str">
        <f t="shared" si="31"/>
        <v>MXC-MDM-20131101</v>
      </c>
      <c r="C667" t="s">
        <v>620</v>
      </c>
      <c r="D667" t="s">
        <v>630</v>
      </c>
      <c r="E667" s="1" t="s">
        <v>49</v>
      </c>
      <c r="F667">
        <v>1870</v>
      </c>
      <c r="G667" s="22">
        <v>0.14000000000000001</v>
      </c>
      <c r="H667" s="2">
        <f t="shared" si="32"/>
        <v>41579</v>
      </c>
      <c r="I667">
        <v>1</v>
      </c>
      <c r="J667">
        <v>11</v>
      </c>
      <c r="K667">
        <v>2013</v>
      </c>
      <c r="L667" s="23">
        <f>VLOOKUP(E667,Product!$A$1:$C$7,3,0)*'Order Raw'!F667</f>
        <v>654500</v>
      </c>
      <c r="M667" s="23">
        <f t="shared" si="30"/>
        <v>654499.86</v>
      </c>
      <c r="N667" s="24">
        <f>M667-(VLOOKUP(E667,Product!$A$1:$C$7,2,0)*F667)</f>
        <v>280499.86</v>
      </c>
      <c r="O667" s="24"/>
    </row>
    <row r="668" spans="1:15" x14ac:dyDescent="0.25">
      <c r="A668" s="1" t="s">
        <v>545</v>
      </c>
      <c r="B668" s="1" t="str">
        <f t="shared" si="31"/>
        <v>FRA-ENT-20140801</v>
      </c>
      <c r="C668" t="s">
        <v>618</v>
      </c>
      <c r="D668" t="s">
        <v>634</v>
      </c>
      <c r="E668" s="1" t="s">
        <v>8</v>
      </c>
      <c r="F668">
        <v>1174</v>
      </c>
      <c r="G668" s="22">
        <v>0.15</v>
      </c>
      <c r="H668" s="2">
        <f t="shared" si="32"/>
        <v>41852</v>
      </c>
      <c r="I668">
        <v>1</v>
      </c>
      <c r="J668">
        <v>8</v>
      </c>
      <c r="K668">
        <v>2014</v>
      </c>
      <c r="L668" s="23">
        <f>VLOOKUP(E668,Product!$A$1:$C$7,3,0)*'Order Raw'!F668</f>
        <v>23480</v>
      </c>
      <c r="M668" s="23">
        <f t="shared" si="30"/>
        <v>23479.85</v>
      </c>
      <c r="N668" s="24">
        <f>M668-(VLOOKUP(E668,Product!$A$1:$C$7,2,0)*F668)</f>
        <v>19957.849999999999</v>
      </c>
      <c r="O668" s="24"/>
    </row>
    <row r="669" spans="1:15" x14ac:dyDescent="0.25">
      <c r="A669" s="1" t="s">
        <v>546</v>
      </c>
      <c r="B669" s="1" t="str">
        <f t="shared" si="31"/>
        <v>GER-ENT-20140801</v>
      </c>
      <c r="C669" t="s">
        <v>616</v>
      </c>
      <c r="D669" t="s">
        <v>634</v>
      </c>
      <c r="E669" s="1" t="s">
        <v>8</v>
      </c>
      <c r="F669">
        <v>2767</v>
      </c>
      <c r="G669" s="22">
        <v>0.15</v>
      </c>
      <c r="H669" s="2">
        <f t="shared" si="32"/>
        <v>41852</v>
      </c>
      <c r="I669">
        <v>1</v>
      </c>
      <c r="J669">
        <v>8</v>
      </c>
      <c r="K669">
        <v>2014</v>
      </c>
      <c r="L669" s="23">
        <f>VLOOKUP(E669,Product!$A$1:$C$7,3,0)*'Order Raw'!F669</f>
        <v>55340</v>
      </c>
      <c r="M669" s="23">
        <f t="shared" si="30"/>
        <v>55339.85</v>
      </c>
      <c r="N669" s="24">
        <f>M669-(VLOOKUP(E669,Product!$A$1:$C$7,2,0)*F669)</f>
        <v>47038.85</v>
      </c>
      <c r="O669" s="24"/>
    </row>
    <row r="670" spans="1:15" x14ac:dyDescent="0.25">
      <c r="A670" s="1" t="s">
        <v>547</v>
      </c>
      <c r="B670" s="1" t="str">
        <f t="shared" si="31"/>
        <v>GER-ENT-20141001</v>
      </c>
      <c r="C670" t="s">
        <v>616</v>
      </c>
      <c r="D670" t="s">
        <v>634</v>
      </c>
      <c r="E670" s="1" t="s">
        <v>8</v>
      </c>
      <c r="F670">
        <v>1085</v>
      </c>
      <c r="G670" s="22">
        <v>0.15</v>
      </c>
      <c r="H670" s="2">
        <f t="shared" si="32"/>
        <v>41913</v>
      </c>
      <c r="I670">
        <v>1</v>
      </c>
      <c r="J670">
        <v>10</v>
      </c>
      <c r="K670">
        <v>2014</v>
      </c>
      <c r="L670" s="23">
        <f>VLOOKUP(E670,Product!$A$1:$C$7,3,0)*'Order Raw'!F670</f>
        <v>21700</v>
      </c>
      <c r="M670" s="23">
        <f t="shared" si="30"/>
        <v>21699.85</v>
      </c>
      <c r="N670" s="24">
        <f>M670-(VLOOKUP(E670,Product!$A$1:$C$7,2,0)*F670)</f>
        <v>18444.849999999999</v>
      </c>
      <c r="O670" s="24"/>
    </row>
    <row r="671" spans="1:15" x14ac:dyDescent="0.25">
      <c r="A671" s="1" t="s">
        <v>548</v>
      </c>
      <c r="B671" s="1" t="str">
        <f t="shared" si="31"/>
        <v>MXC-SMB-20141001</v>
      </c>
      <c r="C671" t="s">
        <v>620</v>
      </c>
      <c r="D671" t="s">
        <v>636</v>
      </c>
      <c r="E671" s="1" t="s">
        <v>15</v>
      </c>
      <c r="F671">
        <v>546</v>
      </c>
      <c r="G671" s="22">
        <v>0.15</v>
      </c>
      <c r="H671" s="2">
        <f t="shared" si="32"/>
        <v>41913</v>
      </c>
      <c r="I671">
        <v>1</v>
      </c>
      <c r="J671">
        <v>10</v>
      </c>
      <c r="K671">
        <v>2014</v>
      </c>
      <c r="L671" s="23">
        <f>VLOOKUP(E671,Product!$A$1:$C$7,3,0)*'Order Raw'!F671</f>
        <v>8190</v>
      </c>
      <c r="M671" s="23">
        <f t="shared" si="30"/>
        <v>8189.85</v>
      </c>
      <c r="N671" s="24">
        <f>M671-(VLOOKUP(E671,Product!$A$1:$C$7,2,0)*F671)</f>
        <v>5459.85</v>
      </c>
      <c r="O671" s="24"/>
    </row>
    <row r="672" spans="1:15" x14ac:dyDescent="0.25">
      <c r="A672" s="1" t="s">
        <v>549</v>
      </c>
      <c r="B672" s="1" t="str">
        <f t="shared" si="31"/>
        <v>GER-GOV-20140301</v>
      </c>
      <c r="C672" t="s">
        <v>616</v>
      </c>
      <c r="D672" t="s">
        <v>628</v>
      </c>
      <c r="E672" s="1" t="s">
        <v>25</v>
      </c>
      <c r="F672">
        <v>1158</v>
      </c>
      <c r="G672" s="22">
        <v>0.15</v>
      </c>
      <c r="H672" s="2">
        <f t="shared" si="32"/>
        <v>41699</v>
      </c>
      <c r="I672">
        <v>1</v>
      </c>
      <c r="J672">
        <v>3</v>
      </c>
      <c r="K672">
        <v>2014</v>
      </c>
      <c r="L672" s="23">
        <f>VLOOKUP(E672,Product!$A$1:$C$7,3,0)*'Order Raw'!F672</f>
        <v>23160</v>
      </c>
      <c r="M672" s="23">
        <f t="shared" si="30"/>
        <v>23159.85</v>
      </c>
      <c r="N672" s="24">
        <f>M672-(VLOOKUP(E672,Product!$A$1:$C$7,2,0)*F672)</f>
        <v>11579.849999999999</v>
      </c>
      <c r="O672" s="24"/>
    </row>
    <row r="673" spans="1:15" x14ac:dyDescent="0.25">
      <c r="A673" s="1" t="s">
        <v>550</v>
      </c>
      <c r="B673" s="1" t="str">
        <f t="shared" si="31"/>
        <v>CND-MDM-20140401</v>
      </c>
      <c r="C673" t="s">
        <v>614</v>
      </c>
      <c r="D673" t="s">
        <v>630</v>
      </c>
      <c r="E673" s="1" t="s">
        <v>25</v>
      </c>
      <c r="F673">
        <v>1614</v>
      </c>
      <c r="G673" s="22">
        <v>0.15</v>
      </c>
      <c r="H673" s="2">
        <f t="shared" si="32"/>
        <v>41730</v>
      </c>
      <c r="I673">
        <v>1</v>
      </c>
      <c r="J673">
        <v>4</v>
      </c>
      <c r="K673">
        <v>2014</v>
      </c>
      <c r="L673" s="23">
        <f>VLOOKUP(E673,Product!$A$1:$C$7,3,0)*'Order Raw'!F673</f>
        <v>32280</v>
      </c>
      <c r="M673" s="23">
        <f t="shared" si="30"/>
        <v>32279.85</v>
      </c>
      <c r="N673" s="24">
        <f>M673-(VLOOKUP(E673,Product!$A$1:$C$7,2,0)*F673)</f>
        <v>16139.849999999999</v>
      </c>
      <c r="O673" s="24"/>
    </row>
    <row r="674" spans="1:15" x14ac:dyDescent="0.25">
      <c r="A674" s="1" t="s">
        <v>551</v>
      </c>
      <c r="B674" s="1" t="str">
        <f t="shared" si="31"/>
        <v>MXC-GOV-20140401</v>
      </c>
      <c r="C674" t="s">
        <v>620</v>
      </c>
      <c r="D674" t="s">
        <v>628</v>
      </c>
      <c r="E674" s="1" t="s">
        <v>25</v>
      </c>
      <c r="F674">
        <v>2535</v>
      </c>
      <c r="G674" s="22">
        <v>0.15</v>
      </c>
      <c r="H674" s="2">
        <f t="shared" si="32"/>
        <v>41730</v>
      </c>
      <c r="I674">
        <v>1</v>
      </c>
      <c r="J674">
        <v>4</v>
      </c>
      <c r="K674">
        <v>2014</v>
      </c>
      <c r="L674" s="23">
        <f>VLOOKUP(E674,Product!$A$1:$C$7,3,0)*'Order Raw'!F674</f>
        <v>50700</v>
      </c>
      <c r="M674" s="23">
        <f t="shared" si="30"/>
        <v>50699.85</v>
      </c>
      <c r="N674" s="24">
        <f>M674-(VLOOKUP(E674,Product!$A$1:$C$7,2,0)*F674)</f>
        <v>25349.85</v>
      </c>
      <c r="O674" s="24"/>
    </row>
    <row r="675" spans="1:15" x14ac:dyDescent="0.25">
      <c r="A675" s="1" t="s">
        <v>552</v>
      </c>
      <c r="B675" s="1" t="str">
        <f t="shared" si="31"/>
        <v>MXC-GOV-20140501</v>
      </c>
      <c r="C675" t="s">
        <v>620</v>
      </c>
      <c r="D675" t="s">
        <v>628</v>
      </c>
      <c r="E675" s="1" t="s">
        <v>25</v>
      </c>
      <c r="F675">
        <v>2851</v>
      </c>
      <c r="G675" s="22">
        <v>0.15</v>
      </c>
      <c r="H675" s="2">
        <f t="shared" si="32"/>
        <v>41760</v>
      </c>
      <c r="I675">
        <v>1</v>
      </c>
      <c r="J675">
        <v>5</v>
      </c>
      <c r="K675">
        <v>2014</v>
      </c>
      <c r="L675" s="23">
        <f>VLOOKUP(E675,Product!$A$1:$C$7,3,0)*'Order Raw'!F675</f>
        <v>57020</v>
      </c>
      <c r="M675" s="23">
        <f t="shared" si="30"/>
        <v>57019.85</v>
      </c>
      <c r="N675" s="24">
        <f>M675-(VLOOKUP(E675,Product!$A$1:$C$7,2,0)*F675)</f>
        <v>28509.85</v>
      </c>
      <c r="O675" s="24"/>
    </row>
    <row r="676" spans="1:15" x14ac:dyDescent="0.25">
      <c r="A676" s="1" t="s">
        <v>553</v>
      </c>
      <c r="B676" s="1" t="str">
        <f t="shared" si="31"/>
        <v>CND-MDM-20140801</v>
      </c>
      <c r="C676" t="s">
        <v>614</v>
      </c>
      <c r="D676" t="s">
        <v>630</v>
      </c>
      <c r="E676" s="1" t="s">
        <v>25</v>
      </c>
      <c r="F676">
        <v>2559</v>
      </c>
      <c r="G676" s="22">
        <v>0.15</v>
      </c>
      <c r="H676" s="2">
        <f t="shared" si="32"/>
        <v>41852</v>
      </c>
      <c r="I676">
        <v>1</v>
      </c>
      <c r="J676">
        <v>8</v>
      </c>
      <c r="K676">
        <v>2014</v>
      </c>
      <c r="L676" s="23">
        <f>VLOOKUP(E676,Product!$A$1:$C$7,3,0)*'Order Raw'!F676</f>
        <v>51180</v>
      </c>
      <c r="M676" s="23">
        <f t="shared" si="30"/>
        <v>51179.85</v>
      </c>
      <c r="N676" s="24">
        <f>M676-(VLOOKUP(E676,Product!$A$1:$C$7,2,0)*F676)</f>
        <v>25589.85</v>
      </c>
      <c r="O676" s="24"/>
    </row>
    <row r="677" spans="1:15" x14ac:dyDescent="0.25">
      <c r="A677" s="1" t="s">
        <v>554</v>
      </c>
      <c r="B677" s="1" t="str">
        <f t="shared" si="31"/>
        <v>USA-GOV-20131001</v>
      </c>
      <c r="C677" t="s">
        <v>622</v>
      </c>
      <c r="D677" t="s">
        <v>628</v>
      </c>
      <c r="E677" s="1" t="s">
        <v>25</v>
      </c>
      <c r="F677">
        <v>267</v>
      </c>
      <c r="G677" s="22">
        <v>0.15</v>
      </c>
      <c r="H677" s="2">
        <f t="shared" si="32"/>
        <v>41548</v>
      </c>
      <c r="I677">
        <v>1</v>
      </c>
      <c r="J677">
        <v>10</v>
      </c>
      <c r="K677">
        <v>2013</v>
      </c>
      <c r="L677" s="23">
        <f>VLOOKUP(E677,Product!$A$1:$C$7,3,0)*'Order Raw'!F677</f>
        <v>5340</v>
      </c>
      <c r="M677" s="23">
        <f t="shared" si="30"/>
        <v>5339.85</v>
      </c>
      <c r="N677" s="24">
        <f>M677-(VLOOKUP(E677,Product!$A$1:$C$7,2,0)*F677)</f>
        <v>2669.8500000000004</v>
      </c>
      <c r="O677" s="24"/>
    </row>
    <row r="678" spans="1:15" x14ac:dyDescent="0.25">
      <c r="A678" s="1" t="s">
        <v>547</v>
      </c>
      <c r="B678" s="1" t="str">
        <f t="shared" si="31"/>
        <v>GER-ENT-20141001</v>
      </c>
      <c r="C678" t="s">
        <v>616</v>
      </c>
      <c r="D678" t="s">
        <v>634</v>
      </c>
      <c r="E678" s="1" t="s">
        <v>25</v>
      </c>
      <c r="F678">
        <v>1085</v>
      </c>
      <c r="G678" s="22">
        <v>0.15</v>
      </c>
      <c r="H678" s="2">
        <f t="shared" si="32"/>
        <v>41913</v>
      </c>
      <c r="I678">
        <v>1</v>
      </c>
      <c r="J678">
        <v>10</v>
      </c>
      <c r="K678">
        <v>2014</v>
      </c>
      <c r="L678" s="23">
        <f>VLOOKUP(E678,Product!$A$1:$C$7,3,0)*'Order Raw'!F678</f>
        <v>21700</v>
      </c>
      <c r="M678" s="23">
        <f t="shared" si="30"/>
        <v>21699.85</v>
      </c>
      <c r="N678" s="24">
        <f>M678-(VLOOKUP(E678,Product!$A$1:$C$7,2,0)*F678)</f>
        <v>10849.849999999999</v>
      </c>
      <c r="O678" s="24"/>
    </row>
    <row r="679" spans="1:15" x14ac:dyDescent="0.25">
      <c r="A679" s="1" t="s">
        <v>555</v>
      </c>
      <c r="B679" s="1" t="str">
        <f t="shared" si="31"/>
        <v>GER-MDM-20141001</v>
      </c>
      <c r="C679" t="s">
        <v>616</v>
      </c>
      <c r="D679" t="s">
        <v>630</v>
      </c>
      <c r="E679" s="1" t="s">
        <v>25</v>
      </c>
      <c r="F679">
        <v>1175</v>
      </c>
      <c r="G679" s="22">
        <v>0.15</v>
      </c>
      <c r="H679" s="2">
        <f t="shared" si="32"/>
        <v>41913</v>
      </c>
      <c r="I679">
        <v>1</v>
      </c>
      <c r="J679">
        <v>10</v>
      </c>
      <c r="K679">
        <v>2014</v>
      </c>
      <c r="L679" s="23">
        <f>VLOOKUP(E679,Product!$A$1:$C$7,3,0)*'Order Raw'!F679</f>
        <v>23500</v>
      </c>
      <c r="M679" s="23">
        <f t="shared" si="30"/>
        <v>23499.85</v>
      </c>
      <c r="N679" s="24">
        <f>M679-(VLOOKUP(E679,Product!$A$1:$C$7,2,0)*F679)</f>
        <v>11749.849999999999</v>
      </c>
      <c r="O679" s="24"/>
    </row>
    <row r="680" spans="1:15" x14ac:dyDescent="0.25">
      <c r="A680" s="1" t="s">
        <v>556</v>
      </c>
      <c r="B680" s="1" t="str">
        <f t="shared" si="31"/>
        <v>USA-GOV-20131101</v>
      </c>
      <c r="C680" t="s">
        <v>622</v>
      </c>
      <c r="D680" t="s">
        <v>628</v>
      </c>
      <c r="E680" s="1" t="s">
        <v>25</v>
      </c>
      <c r="F680">
        <v>2007</v>
      </c>
      <c r="G680" s="22">
        <v>0.15</v>
      </c>
      <c r="H680" s="2">
        <f t="shared" si="32"/>
        <v>41579</v>
      </c>
      <c r="I680">
        <v>1</v>
      </c>
      <c r="J680">
        <v>11</v>
      </c>
      <c r="K680">
        <v>2013</v>
      </c>
      <c r="L680" s="23">
        <f>VLOOKUP(E680,Product!$A$1:$C$7,3,0)*'Order Raw'!F680</f>
        <v>40140</v>
      </c>
      <c r="M680" s="23">
        <f t="shared" si="30"/>
        <v>40139.85</v>
      </c>
      <c r="N680" s="24">
        <f>M680-(VLOOKUP(E680,Product!$A$1:$C$7,2,0)*F680)</f>
        <v>20069.849999999999</v>
      </c>
      <c r="O680" s="24"/>
    </row>
    <row r="681" spans="1:15" x14ac:dyDescent="0.25">
      <c r="A681" s="1" t="s">
        <v>557</v>
      </c>
      <c r="B681" s="1" t="str">
        <f t="shared" si="31"/>
        <v>MXC-GOV-20131101</v>
      </c>
      <c r="C681" t="s">
        <v>620</v>
      </c>
      <c r="D681" t="s">
        <v>628</v>
      </c>
      <c r="E681" s="1" t="s">
        <v>25</v>
      </c>
      <c r="F681">
        <v>2151</v>
      </c>
      <c r="G681" s="22">
        <v>0.15</v>
      </c>
      <c r="H681" s="2">
        <f t="shared" si="32"/>
        <v>41579</v>
      </c>
      <c r="I681">
        <v>1</v>
      </c>
      <c r="J681">
        <v>11</v>
      </c>
      <c r="K681">
        <v>2013</v>
      </c>
      <c r="L681" s="23">
        <f>VLOOKUP(E681,Product!$A$1:$C$7,3,0)*'Order Raw'!F681</f>
        <v>43020</v>
      </c>
      <c r="M681" s="23">
        <f t="shared" si="30"/>
        <v>43019.85</v>
      </c>
      <c r="N681" s="24">
        <f>M681-(VLOOKUP(E681,Product!$A$1:$C$7,2,0)*F681)</f>
        <v>21509.85</v>
      </c>
      <c r="O681" s="24"/>
    </row>
    <row r="682" spans="1:15" x14ac:dyDescent="0.25">
      <c r="A682" s="1" t="s">
        <v>558</v>
      </c>
      <c r="B682" s="1" t="str">
        <f t="shared" si="31"/>
        <v>USA-CPR-20141201</v>
      </c>
      <c r="C682" t="s">
        <v>622</v>
      </c>
      <c r="D682" t="s">
        <v>632</v>
      </c>
      <c r="E682" s="1" t="s">
        <v>25</v>
      </c>
      <c r="F682">
        <v>914</v>
      </c>
      <c r="G682" s="22">
        <v>0.15</v>
      </c>
      <c r="H682" s="2">
        <f t="shared" si="32"/>
        <v>41974</v>
      </c>
      <c r="I682">
        <v>1</v>
      </c>
      <c r="J682">
        <v>12</v>
      </c>
      <c r="K682">
        <v>2014</v>
      </c>
      <c r="L682" s="23">
        <f>VLOOKUP(E682,Product!$A$1:$C$7,3,0)*'Order Raw'!F682</f>
        <v>18280</v>
      </c>
      <c r="M682" s="23">
        <f t="shared" si="30"/>
        <v>18279.849999999999</v>
      </c>
      <c r="N682" s="24">
        <f>M682-(VLOOKUP(E682,Product!$A$1:$C$7,2,0)*F682)</f>
        <v>9139.8499999999985</v>
      </c>
      <c r="O682" s="24"/>
    </row>
    <row r="683" spans="1:15" x14ac:dyDescent="0.25">
      <c r="A683" s="1" t="s">
        <v>559</v>
      </c>
      <c r="B683" s="1" t="str">
        <f t="shared" si="31"/>
        <v>FRA-GOV-20141201</v>
      </c>
      <c r="C683" t="s">
        <v>618</v>
      </c>
      <c r="D683" t="s">
        <v>628</v>
      </c>
      <c r="E683" s="1" t="s">
        <v>25</v>
      </c>
      <c r="F683">
        <v>293</v>
      </c>
      <c r="G683" s="22">
        <v>0.15</v>
      </c>
      <c r="H683" s="2">
        <f t="shared" si="32"/>
        <v>41974</v>
      </c>
      <c r="I683">
        <v>1</v>
      </c>
      <c r="J683">
        <v>12</v>
      </c>
      <c r="K683">
        <v>2014</v>
      </c>
      <c r="L683" s="23">
        <f>VLOOKUP(E683,Product!$A$1:$C$7,3,0)*'Order Raw'!F683</f>
        <v>5860</v>
      </c>
      <c r="M683" s="23">
        <f t="shared" si="30"/>
        <v>5859.85</v>
      </c>
      <c r="N683" s="24">
        <f>M683-(VLOOKUP(E683,Product!$A$1:$C$7,2,0)*F683)</f>
        <v>2929.8500000000004</v>
      </c>
      <c r="O683" s="24"/>
    </row>
    <row r="684" spans="1:15" x14ac:dyDescent="0.25">
      <c r="A684" s="1" t="s">
        <v>560</v>
      </c>
      <c r="B684" s="1" t="str">
        <f t="shared" si="31"/>
        <v>MXC-CPR-20140301</v>
      </c>
      <c r="C684" t="s">
        <v>620</v>
      </c>
      <c r="D684" t="s">
        <v>632</v>
      </c>
      <c r="E684" s="1" t="s">
        <v>39</v>
      </c>
      <c r="F684">
        <v>500</v>
      </c>
      <c r="G684" s="22">
        <v>0.15</v>
      </c>
      <c r="H684" s="2">
        <f t="shared" si="32"/>
        <v>41699</v>
      </c>
      <c r="I684">
        <v>1</v>
      </c>
      <c r="J684">
        <v>3</v>
      </c>
      <c r="K684">
        <v>2014</v>
      </c>
      <c r="L684" s="23">
        <f>VLOOKUP(E684,Product!$A$1:$C$7,3,0)*'Order Raw'!F684</f>
        <v>90000</v>
      </c>
      <c r="M684" s="23">
        <f t="shared" si="30"/>
        <v>89999.85</v>
      </c>
      <c r="N684" s="24">
        <f>M684-(VLOOKUP(E684,Product!$A$1:$C$7,2,0)*F684)</f>
        <v>29999.850000000006</v>
      </c>
      <c r="O684" s="24"/>
    </row>
    <row r="685" spans="1:15" x14ac:dyDescent="0.25">
      <c r="A685" s="1" t="s">
        <v>561</v>
      </c>
      <c r="B685" s="1" t="str">
        <f t="shared" si="31"/>
        <v>FRA-MDM-20140501</v>
      </c>
      <c r="C685" t="s">
        <v>618</v>
      </c>
      <c r="D685" t="s">
        <v>630</v>
      </c>
      <c r="E685" s="1" t="s">
        <v>39</v>
      </c>
      <c r="F685">
        <v>2826</v>
      </c>
      <c r="G685" s="22">
        <v>0.15</v>
      </c>
      <c r="H685" s="2">
        <f t="shared" si="32"/>
        <v>41760</v>
      </c>
      <c r="I685">
        <v>1</v>
      </c>
      <c r="J685">
        <v>5</v>
      </c>
      <c r="K685">
        <v>2014</v>
      </c>
      <c r="L685" s="23">
        <f>VLOOKUP(E685,Product!$A$1:$C$7,3,0)*'Order Raw'!F685</f>
        <v>508680</v>
      </c>
      <c r="M685" s="23">
        <f t="shared" si="30"/>
        <v>508679.85</v>
      </c>
      <c r="N685" s="24">
        <f>M685-(VLOOKUP(E685,Product!$A$1:$C$7,2,0)*F685)</f>
        <v>169559.84999999998</v>
      </c>
      <c r="O685" s="24"/>
    </row>
    <row r="686" spans="1:15" x14ac:dyDescent="0.25">
      <c r="A686" s="1" t="s">
        <v>562</v>
      </c>
      <c r="B686" s="1" t="str">
        <f t="shared" si="31"/>
        <v>FRA-ENT-20140901</v>
      </c>
      <c r="C686" t="s">
        <v>618</v>
      </c>
      <c r="D686" t="s">
        <v>634</v>
      </c>
      <c r="E686" s="1" t="s">
        <v>39</v>
      </c>
      <c r="F686">
        <v>663</v>
      </c>
      <c r="G686" s="22">
        <v>0.15</v>
      </c>
      <c r="H686" s="2">
        <f t="shared" si="32"/>
        <v>41883</v>
      </c>
      <c r="I686">
        <v>1</v>
      </c>
      <c r="J686">
        <v>9</v>
      </c>
      <c r="K686">
        <v>2014</v>
      </c>
      <c r="L686" s="23">
        <f>VLOOKUP(E686,Product!$A$1:$C$7,3,0)*'Order Raw'!F686</f>
        <v>119340</v>
      </c>
      <c r="M686" s="23">
        <f t="shared" si="30"/>
        <v>119339.85</v>
      </c>
      <c r="N686" s="24">
        <f>M686-(VLOOKUP(E686,Product!$A$1:$C$7,2,0)*F686)</f>
        <v>39779.850000000006</v>
      </c>
      <c r="O686" s="24"/>
    </row>
    <row r="687" spans="1:15" x14ac:dyDescent="0.25">
      <c r="A687" s="1" t="s">
        <v>563</v>
      </c>
      <c r="B687" s="1" t="str">
        <f t="shared" si="31"/>
        <v>USA-SMB-20131101</v>
      </c>
      <c r="C687" t="s">
        <v>622</v>
      </c>
      <c r="D687" t="s">
        <v>636</v>
      </c>
      <c r="E687" s="1" t="s">
        <v>39</v>
      </c>
      <c r="F687">
        <v>2574</v>
      </c>
      <c r="G687" s="22">
        <v>0.15</v>
      </c>
      <c r="H687" s="2">
        <f t="shared" si="32"/>
        <v>41579</v>
      </c>
      <c r="I687">
        <v>1</v>
      </c>
      <c r="J687">
        <v>11</v>
      </c>
      <c r="K687">
        <v>2013</v>
      </c>
      <c r="L687" s="23">
        <f>VLOOKUP(E687,Product!$A$1:$C$7,3,0)*'Order Raw'!F687</f>
        <v>463320</v>
      </c>
      <c r="M687" s="23">
        <f t="shared" si="30"/>
        <v>463319.85</v>
      </c>
      <c r="N687" s="24">
        <f>M687-(VLOOKUP(E687,Product!$A$1:$C$7,2,0)*F687)</f>
        <v>154439.84999999998</v>
      </c>
      <c r="O687" s="24"/>
    </row>
    <row r="688" spans="1:15" x14ac:dyDescent="0.25">
      <c r="A688" s="1" t="s">
        <v>564</v>
      </c>
      <c r="B688" s="1" t="str">
        <f t="shared" si="31"/>
        <v>USA-ENT-20131201</v>
      </c>
      <c r="C688" t="s">
        <v>622</v>
      </c>
      <c r="D688" t="s">
        <v>634</v>
      </c>
      <c r="E688" s="1" t="s">
        <v>39</v>
      </c>
      <c r="F688">
        <v>2438</v>
      </c>
      <c r="G688" s="22">
        <v>0.15</v>
      </c>
      <c r="H688" s="2">
        <f t="shared" si="32"/>
        <v>41609</v>
      </c>
      <c r="I688">
        <v>1</v>
      </c>
      <c r="J688">
        <v>12</v>
      </c>
      <c r="K688">
        <v>2013</v>
      </c>
      <c r="L688" s="23">
        <f>VLOOKUP(E688,Product!$A$1:$C$7,3,0)*'Order Raw'!F688</f>
        <v>438840</v>
      </c>
      <c r="M688" s="23">
        <f t="shared" si="30"/>
        <v>438839.85</v>
      </c>
      <c r="N688" s="24">
        <f>M688-(VLOOKUP(E688,Product!$A$1:$C$7,2,0)*F688)</f>
        <v>146279.84999999998</v>
      </c>
      <c r="O688" s="24"/>
    </row>
    <row r="689" spans="1:15" x14ac:dyDescent="0.25">
      <c r="A689" s="1" t="s">
        <v>558</v>
      </c>
      <c r="B689" s="1" t="str">
        <f t="shared" si="31"/>
        <v>USA-CPR-20141201</v>
      </c>
      <c r="C689" t="s">
        <v>622</v>
      </c>
      <c r="D689" t="s">
        <v>632</v>
      </c>
      <c r="E689" s="1" t="s">
        <v>39</v>
      </c>
      <c r="F689">
        <v>914</v>
      </c>
      <c r="G689" s="22">
        <v>0.15</v>
      </c>
      <c r="H689" s="2">
        <f t="shared" si="32"/>
        <v>41974</v>
      </c>
      <c r="I689">
        <v>1</v>
      </c>
      <c r="J689">
        <v>12</v>
      </c>
      <c r="K689">
        <v>2014</v>
      </c>
      <c r="L689" s="23">
        <f>VLOOKUP(E689,Product!$A$1:$C$7,3,0)*'Order Raw'!F689</f>
        <v>164520</v>
      </c>
      <c r="M689" s="23">
        <f t="shared" si="30"/>
        <v>164519.85</v>
      </c>
      <c r="N689" s="24">
        <f>M689-(VLOOKUP(E689,Product!$A$1:$C$7,2,0)*F689)</f>
        <v>54839.850000000006</v>
      </c>
      <c r="O689" s="24"/>
    </row>
    <row r="690" spans="1:15" x14ac:dyDescent="0.25">
      <c r="A690" s="1" t="s">
        <v>565</v>
      </c>
      <c r="B690" s="1" t="str">
        <f t="shared" si="31"/>
        <v>CND-GOV-20140701</v>
      </c>
      <c r="C690" t="s">
        <v>614</v>
      </c>
      <c r="D690" t="s">
        <v>628</v>
      </c>
      <c r="E690" s="1" t="s">
        <v>44</v>
      </c>
      <c r="F690">
        <v>865</v>
      </c>
      <c r="G690" s="22">
        <v>0.15008670520231213</v>
      </c>
      <c r="H690" s="2">
        <f t="shared" si="32"/>
        <v>41821</v>
      </c>
      <c r="I690">
        <v>1</v>
      </c>
      <c r="J690">
        <v>7</v>
      </c>
      <c r="K690">
        <v>2014</v>
      </c>
      <c r="L690" s="23">
        <f>VLOOKUP(E690,Product!$A$1:$C$7,3,0)*'Order Raw'!F690</f>
        <v>259500</v>
      </c>
      <c r="M690" s="23">
        <f t="shared" si="30"/>
        <v>259499.84991329481</v>
      </c>
      <c r="N690" s="24">
        <f>M690-(VLOOKUP(E690,Product!$A$1:$C$7,2,0)*F690)</f>
        <v>43249.849913294805</v>
      </c>
      <c r="O690" s="24"/>
    </row>
    <row r="691" spans="1:15" x14ac:dyDescent="0.25">
      <c r="A691" s="1" t="s">
        <v>566</v>
      </c>
      <c r="B691" s="1" t="str">
        <f t="shared" si="31"/>
        <v>GER-MDM-20140701</v>
      </c>
      <c r="C691" t="s">
        <v>616</v>
      </c>
      <c r="D691" t="s">
        <v>630</v>
      </c>
      <c r="E691" s="1" t="s">
        <v>44</v>
      </c>
      <c r="F691">
        <v>492</v>
      </c>
      <c r="G691" s="22">
        <v>0.15</v>
      </c>
      <c r="H691" s="2">
        <f t="shared" si="32"/>
        <v>41821</v>
      </c>
      <c r="I691">
        <v>1</v>
      </c>
      <c r="J691">
        <v>7</v>
      </c>
      <c r="K691">
        <v>2014</v>
      </c>
      <c r="L691" s="23">
        <f>VLOOKUP(E691,Product!$A$1:$C$7,3,0)*'Order Raw'!F691</f>
        <v>147600</v>
      </c>
      <c r="M691" s="23">
        <f t="shared" si="30"/>
        <v>147599.85</v>
      </c>
      <c r="N691" s="24">
        <f>M691-(VLOOKUP(E691,Product!$A$1:$C$7,2,0)*F691)</f>
        <v>24599.850000000006</v>
      </c>
      <c r="O691" s="24"/>
    </row>
    <row r="692" spans="1:15" x14ac:dyDescent="0.25">
      <c r="A692" s="1" t="s">
        <v>554</v>
      </c>
      <c r="B692" s="1" t="str">
        <f t="shared" si="31"/>
        <v>USA-GOV-20131001</v>
      </c>
      <c r="C692" t="s">
        <v>622</v>
      </c>
      <c r="D692" t="s">
        <v>628</v>
      </c>
      <c r="E692" s="1" t="s">
        <v>44</v>
      </c>
      <c r="F692">
        <v>267</v>
      </c>
      <c r="G692" s="22">
        <v>0.15</v>
      </c>
      <c r="H692" s="2">
        <f t="shared" si="32"/>
        <v>41548</v>
      </c>
      <c r="I692">
        <v>1</v>
      </c>
      <c r="J692">
        <v>10</v>
      </c>
      <c r="K692">
        <v>2013</v>
      </c>
      <c r="L692" s="23">
        <f>VLOOKUP(E692,Product!$A$1:$C$7,3,0)*'Order Raw'!F692</f>
        <v>80100</v>
      </c>
      <c r="M692" s="23">
        <f t="shared" si="30"/>
        <v>80099.850000000006</v>
      </c>
      <c r="N692" s="24">
        <f>M692-(VLOOKUP(E692,Product!$A$1:$C$7,2,0)*F692)</f>
        <v>13349.850000000006</v>
      </c>
      <c r="O692" s="24"/>
    </row>
    <row r="693" spans="1:15" x14ac:dyDescent="0.25">
      <c r="A693" s="1" t="s">
        <v>555</v>
      </c>
      <c r="B693" s="1" t="str">
        <f t="shared" si="31"/>
        <v>GER-MDM-20141001</v>
      </c>
      <c r="C693" t="s">
        <v>616</v>
      </c>
      <c r="D693" t="s">
        <v>630</v>
      </c>
      <c r="E693" s="1" t="s">
        <v>44</v>
      </c>
      <c r="F693">
        <v>1175</v>
      </c>
      <c r="G693" s="22">
        <v>0.15</v>
      </c>
      <c r="H693" s="2">
        <f t="shared" si="32"/>
        <v>41913</v>
      </c>
      <c r="I693">
        <v>1</v>
      </c>
      <c r="J693">
        <v>10</v>
      </c>
      <c r="K693">
        <v>2014</v>
      </c>
      <c r="L693" s="23">
        <f>VLOOKUP(E693,Product!$A$1:$C$7,3,0)*'Order Raw'!F693</f>
        <v>352500</v>
      </c>
      <c r="M693" s="23">
        <f t="shared" si="30"/>
        <v>352499.85</v>
      </c>
      <c r="N693" s="24">
        <f>M693-(VLOOKUP(E693,Product!$A$1:$C$7,2,0)*F693)</f>
        <v>58749.849999999977</v>
      </c>
      <c r="O693" s="24"/>
    </row>
    <row r="694" spans="1:15" x14ac:dyDescent="0.25">
      <c r="A694" s="1" t="s">
        <v>567</v>
      </c>
      <c r="B694" s="1" t="str">
        <f t="shared" si="31"/>
        <v>CND-ENT-20131101</v>
      </c>
      <c r="C694" t="s">
        <v>614</v>
      </c>
      <c r="D694" t="s">
        <v>634</v>
      </c>
      <c r="E694" s="1" t="s">
        <v>44</v>
      </c>
      <c r="F694">
        <v>2954</v>
      </c>
      <c r="G694" s="22">
        <v>0.15</v>
      </c>
      <c r="H694" s="2">
        <f t="shared" si="32"/>
        <v>41579</v>
      </c>
      <c r="I694">
        <v>1</v>
      </c>
      <c r="J694">
        <v>11</v>
      </c>
      <c r="K694">
        <v>2013</v>
      </c>
      <c r="L694" s="23">
        <f>VLOOKUP(E694,Product!$A$1:$C$7,3,0)*'Order Raw'!F694</f>
        <v>886200</v>
      </c>
      <c r="M694" s="23">
        <f t="shared" si="30"/>
        <v>886199.85</v>
      </c>
      <c r="N694" s="24">
        <f>M694-(VLOOKUP(E694,Product!$A$1:$C$7,2,0)*F694)</f>
        <v>147699.84999999998</v>
      </c>
      <c r="O694" s="24"/>
    </row>
    <row r="695" spans="1:15" x14ac:dyDescent="0.25">
      <c r="A695" s="1" t="s">
        <v>568</v>
      </c>
      <c r="B695" s="1" t="str">
        <f t="shared" si="31"/>
        <v>GER-ENT-20141101</v>
      </c>
      <c r="C695" t="s">
        <v>616</v>
      </c>
      <c r="D695" t="s">
        <v>634</v>
      </c>
      <c r="E695" s="1" t="s">
        <v>44</v>
      </c>
      <c r="F695">
        <v>552</v>
      </c>
      <c r="G695" s="22">
        <v>0.15</v>
      </c>
      <c r="H695" s="2">
        <f t="shared" si="32"/>
        <v>41944</v>
      </c>
      <c r="I695">
        <v>1</v>
      </c>
      <c r="J695">
        <v>11</v>
      </c>
      <c r="K695">
        <v>2014</v>
      </c>
      <c r="L695" s="23">
        <f>VLOOKUP(E695,Product!$A$1:$C$7,3,0)*'Order Raw'!F695</f>
        <v>165600</v>
      </c>
      <c r="M695" s="23">
        <f t="shared" si="30"/>
        <v>165599.85</v>
      </c>
      <c r="N695" s="24">
        <f>M695-(VLOOKUP(E695,Product!$A$1:$C$7,2,0)*F695)</f>
        <v>27599.850000000006</v>
      </c>
      <c r="O695" s="24"/>
    </row>
    <row r="696" spans="1:15" x14ac:dyDescent="0.25">
      <c r="A696" s="1" t="s">
        <v>559</v>
      </c>
      <c r="B696" s="1" t="str">
        <f t="shared" si="31"/>
        <v>FRA-GOV-20141201</v>
      </c>
      <c r="C696" t="s">
        <v>618</v>
      </c>
      <c r="D696" t="s">
        <v>628</v>
      </c>
      <c r="E696" s="1" t="s">
        <v>44</v>
      </c>
      <c r="F696">
        <v>293</v>
      </c>
      <c r="G696" s="22">
        <v>0.15</v>
      </c>
      <c r="H696" s="2">
        <f t="shared" si="32"/>
        <v>41974</v>
      </c>
      <c r="I696">
        <v>1</v>
      </c>
      <c r="J696">
        <v>12</v>
      </c>
      <c r="K696">
        <v>2014</v>
      </c>
      <c r="L696" s="23">
        <f>VLOOKUP(E696,Product!$A$1:$C$7,3,0)*'Order Raw'!F696</f>
        <v>87900</v>
      </c>
      <c r="M696" s="23">
        <f t="shared" si="30"/>
        <v>87899.85</v>
      </c>
      <c r="N696" s="24">
        <f>M696-(VLOOKUP(E696,Product!$A$1:$C$7,2,0)*F696)</f>
        <v>14649.850000000006</v>
      </c>
      <c r="O696" s="24"/>
    </row>
    <row r="697" spans="1:15" x14ac:dyDescent="0.25">
      <c r="A697" s="1" t="s">
        <v>569</v>
      </c>
      <c r="B697" s="1" t="str">
        <f t="shared" si="31"/>
        <v>FRA-SMB-20140301</v>
      </c>
      <c r="C697" t="s">
        <v>618</v>
      </c>
      <c r="D697" t="s">
        <v>636</v>
      </c>
      <c r="E697" s="1" t="s">
        <v>49</v>
      </c>
      <c r="F697">
        <v>2475</v>
      </c>
      <c r="G697" s="22">
        <v>0.15</v>
      </c>
      <c r="H697" s="2">
        <f t="shared" si="32"/>
        <v>41699</v>
      </c>
      <c r="I697">
        <v>1</v>
      </c>
      <c r="J697">
        <v>3</v>
      </c>
      <c r="K697">
        <v>2014</v>
      </c>
      <c r="L697" s="23">
        <f>VLOOKUP(E697,Product!$A$1:$C$7,3,0)*'Order Raw'!F697</f>
        <v>866250</v>
      </c>
      <c r="M697" s="23">
        <f t="shared" si="30"/>
        <v>866249.85</v>
      </c>
      <c r="N697" s="24">
        <f>M697-(VLOOKUP(E697,Product!$A$1:$C$7,2,0)*F697)</f>
        <v>371249.85</v>
      </c>
      <c r="O697" s="24"/>
    </row>
    <row r="698" spans="1:15" x14ac:dyDescent="0.25">
      <c r="A698" s="1" t="s">
        <v>548</v>
      </c>
      <c r="B698" s="1" t="str">
        <f t="shared" si="31"/>
        <v>MXC-SMB-20141001</v>
      </c>
      <c r="C698" t="s">
        <v>620</v>
      </c>
      <c r="D698" t="s">
        <v>636</v>
      </c>
      <c r="E698" s="1" t="s">
        <v>49</v>
      </c>
      <c r="F698">
        <v>546</v>
      </c>
      <c r="G698" s="22">
        <v>0.15</v>
      </c>
      <c r="H698" s="2">
        <f t="shared" si="32"/>
        <v>41913</v>
      </c>
      <c r="I698">
        <v>1</v>
      </c>
      <c r="J698">
        <v>10</v>
      </c>
      <c r="K698">
        <v>2014</v>
      </c>
      <c r="L698" s="23">
        <f>VLOOKUP(E698,Product!$A$1:$C$7,3,0)*'Order Raw'!F698</f>
        <v>191100</v>
      </c>
      <c r="M698" s="23">
        <f t="shared" si="30"/>
        <v>191099.85</v>
      </c>
      <c r="N698" s="24">
        <f>M698-(VLOOKUP(E698,Product!$A$1:$C$7,2,0)*F698)</f>
        <v>81899.850000000006</v>
      </c>
      <c r="O698" s="24"/>
    </row>
    <row r="699" spans="1:15" x14ac:dyDescent="0.25">
      <c r="A699" s="1" t="s">
        <v>570</v>
      </c>
      <c r="B699" s="1" t="str">
        <f t="shared" si="31"/>
        <v>MXC-GOV-20140201</v>
      </c>
      <c r="C699" t="s">
        <v>620</v>
      </c>
      <c r="D699" t="s">
        <v>628</v>
      </c>
      <c r="E699" s="1" t="s">
        <v>15</v>
      </c>
      <c r="F699">
        <v>1368</v>
      </c>
      <c r="G699" s="22">
        <v>0.15000000000000002</v>
      </c>
      <c r="H699" s="2">
        <f t="shared" si="32"/>
        <v>41671</v>
      </c>
      <c r="I699">
        <v>1</v>
      </c>
      <c r="J699">
        <v>2</v>
      </c>
      <c r="K699">
        <v>2014</v>
      </c>
      <c r="L699" s="23">
        <f>VLOOKUP(E699,Product!$A$1:$C$7,3,0)*'Order Raw'!F699</f>
        <v>20520</v>
      </c>
      <c r="M699" s="23">
        <f t="shared" si="30"/>
        <v>20519.849999999999</v>
      </c>
      <c r="N699" s="24">
        <f>M699-(VLOOKUP(E699,Product!$A$1:$C$7,2,0)*F699)</f>
        <v>13679.849999999999</v>
      </c>
      <c r="O699" s="24"/>
    </row>
    <row r="700" spans="1:15" x14ac:dyDescent="0.25">
      <c r="A700" s="1" t="s">
        <v>571</v>
      </c>
      <c r="B700" s="1" t="str">
        <f t="shared" si="31"/>
        <v>CND-GOV-20140401</v>
      </c>
      <c r="C700" t="s">
        <v>614</v>
      </c>
      <c r="D700" t="s">
        <v>628</v>
      </c>
      <c r="E700" s="1" t="s">
        <v>25</v>
      </c>
      <c r="F700">
        <v>723</v>
      </c>
      <c r="G700" s="22">
        <v>0.15</v>
      </c>
      <c r="H700" s="2">
        <f t="shared" si="32"/>
        <v>41730</v>
      </c>
      <c r="I700">
        <v>1</v>
      </c>
      <c r="J700">
        <v>4</v>
      </c>
      <c r="K700">
        <v>2014</v>
      </c>
      <c r="L700" s="23">
        <f>VLOOKUP(E700,Product!$A$1:$C$7,3,0)*'Order Raw'!F700</f>
        <v>14460</v>
      </c>
      <c r="M700" s="23">
        <f t="shared" si="30"/>
        <v>14459.85</v>
      </c>
      <c r="N700" s="24">
        <f>M700-(VLOOKUP(E700,Product!$A$1:$C$7,2,0)*F700)</f>
        <v>7229.85</v>
      </c>
      <c r="O700" s="24"/>
    </row>
    <row r="701" spans="1:15" x14ac:dyDescent="0.25">
      <c r="A701" s="1" t="s">
        <v>572</v>
      </c>
      <c r="B701" s="1" t="str">
        <f t="shared" si="31"/>
        <v>USA-CPR-20140501</v>
      </c>
      <c r="C701" t="s">
        <v>622</v>
      </c>
      <c r="D701" t="s">
        <v>632</v>
      </c>
      <c r="E701" s="1" t="s">
        <v>44</v>
      </c>
      <c r="F701">
        <v>1806</v>
      </c>
      <c r="G701" s="22">
        <v>0.15000000000000002</v>
      </c>
      <c r="H701" s="2">
        <f t="shared" si="32"/>
        <v>41760</v>
      </c>
      <c r="I701">
        <v>1</v>
      </c>
      <c r="J701">
        <v>5</v>
      </c>
      <c r="K701">
        <v>2014</v>
      </c>
      <c r="L701" s="23">
        <f>VLOOKUP(E701,Product!$A$1:$C$7,3,0)*'Order Raw'!F701</f>
        <v>541800</v>
      </c>
      <c r="M701" s="23">
        <f t="shared" si="30"/>
        <v>541799.85</v>
      </c>
      <c r="N701" s="24">
        <f>M701-(VLOOKUP(E701,Product!$A$1:$C$7,2,0)*F701)</f>
        <v>90299.849999999977</v>
      </c>
      <c r="O701" s="24"/>
    </row>
  </sheetData>
  <phoneticPr fontId="9" type="noConversion"/>
  <pageMargins left="0.7" right="0.7" top="0.75" bottom="0.75" header="0.3" footer="0.3"/>
  <ignoredErrors>
    <ignoredError sqref="R3:R4" calculatedColumn="1"/>
  </ignoredErrors>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E803-F347-1A40-9814-9BF0AFB801AF}">
  <dimension ref="A1:C7"/>
  <sheetViews>
    <sheetView zoomScale="199" workbookViewId="0">
      <selection activeCell="C2" sqref="C2"/>
    </sheetView>
  </sheetViews>
  <sheetFormatPr defaultColWidth="11.42578125" defaultRowHeight="13.5" x14ac:dyDescent="0.25"/>
  <cols>
    <col min="2" max="2" width="17.85546875" bestFit="1" customWidth="1"/>
    <col min="3" max="3" width="11.85546875" bestFit="1" customWidth="1"/>
  </cols>
  <sheetData>
    <row r="1" spans="1:3" x14ac:dyDescent="0.25">
      <c r="A1" s="7" t="s">
        <v>580</v>
      </c>
      <c r="B1" s="7" t="s">
        <v>652</v>
      </c>
      <c r="C1" s="7" t="s">
        <v>581</v>
      </c>
    </row>
    <row r="2" spans="1:3" x14ac:dyDescent="0.25">
      <c r="A2" s="8" t="s">
        <v>8</v>
      </c>
      <c r="B2" s="9">
        <v>3</v>
      </c>
      <c r="C2" s="9">
        <v>20</v>
      </c>
    </row>
    <row r="3" spans="1:3" x14ac:dyDescent="0.25">
      <c r="A3" s="8" t="s">
        <v>15</v>
      </c>
      <c r="B3" s="9">
        <v>5</v>
      </c>
      <c r="C3" s="9">
        <v>15</v>
      </c>
    </row>
    <row r="4" spans="1:3" x14ac:dyDescent="0.25">
      <c r="A4" s="8" t="s">
        <v>25</v>
      </c>
      <c r="B4" s="9">
        <v>10</v>
      </c>
      <c r="C4" s="9">
        <v>20</v>
      </c>
    </row>
    <row r="5" spans="1:3" x14ac:dyDescent="0.25">
      <c r="A5" s="8" t="s">
        <v>39</v>
      </c>
      <c r="B5" s="9">
        <v>120</v>
      </c>
      <c r="C5" s="9">
        <v>180</v>
      </c>
    </row>
    <row r="6" spans="1:3" x14ac:dyDescent="0.25">
      <c r="A6" s="8" t="s">
        <v>44</v>
      </c>
      <c r="B6" s="9">
        <v>250</v>
      </c>
      <c r="C6" s="9">
        <v>300</v>
      </c>
    </row>
    <row r="7" spans="1:3" x14ac:dyDescent="0.25">
      <c r="A7" s="8" t="s">
        <v>49</v>
      </c>
      <c r="B7" s="9">
        <v>200</v>
      </c>
      <c r="C7" s="9">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87F9B-E0A5-054D-8059-4CA7975FE696}">
  <dimension ref="A1:B4"/>
  <sheetViews>
    <sheetView zoomScale="210" workbookViewId="0">
      <selection activeCell="A8" sqref="A8"/>
    </sheetView>
  </sheetViews>
  <sheetFormatPr defaultColWidth="11.42578125" defaultRowHeight="13.5" x14ac:dyDescent="0.25"/>
  <cols>
    <col min="1" max="1" width="15" bestFit="1" customWidth="1"/>
    <col min="2" max="2" width="16.140625" bestFit="1" customWidth="1"/>
  </cols>
  <sheetData>
    <row r="1" spans="1:2" x14ac:dyDescent="0.25">
      <c r="A1" s="6" t="s">
        <v>3</v>
      </c>
      <c r="B1" s="6" t="s">
        <v>573</v>
      </c>
    </row>
    <row r="2" spans="1:2" x14ac:dyDescent="0.25">
      <c r="A2" s="5" t="s">
        <v>574</v>
      </c>
      <c r="B2" s="5" t="s">
        <v>575</v>
      </c>
    </row>
    <row r="3" spans="1:2" x14ac:dyDescent="0.25">
      <c r="A3" s="5" t="s">
        <v>576</v>
      </c>
      <c r="B3" s="5" t="s">
        <v>577</v>
      </c>
    </row>
    <row r="4" spans="1:2" x14ac:dyDescent="0.25">
      <c r="A4" s="5" t="s">
        <v>578</v>
      </c>
      <c r="B4" s="5" t="s">
        <v>579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0268-8192-CE42-BC62-12366A759286}">
  <dimension ref="A1:I14"/>
  <sheetViews>
    <sheetView zoomScale="109" workbookViewId="0">
      <selection activeCell="B17" sqref="B17"/>
    </sheetView>
  </sheetViews>
  <sheetFormatPr defaultColWidth="11.42578125" defaultRowHeight="13.5" x14ac:dyDescent="0.25"/>
  <cols>
    <col min="1" max="1" width="13.42578125" bestFit="1" customWidth="1"/>
    <col min="2" max="2" width="37.42578125" bestFit="1" customWidth="1"/>
    <col min="3" max="3" width="23.140625" bestFit="1" customWidth="1"/>
    <col min="6" max="6" width="12" bestFit="1" customWidth="1"/>
    <col min="7" max="7" width="15.85546875" bestFit="1" customWidth="1"/>
    <col min="8" max="8" width="19.140625" bestFit="1" customWidth="1"/>
    <col min="9" max="9" width="14.140625" bestFit="1" customWidth="1"/>
  </cols>
  <sheetData>
    <row r="1" spans="1:9" x14ac:dyDescent="0.25">
      <c r="A1" s="14" t="s">
        <v>600</v>
      </c>
      <c r="B1" s="14" t="s">
        <v>598</v>
      </c>
      <c r="C1" s="14" t="s">
        <v>599</v>
      </c>
      <c r="D1" s="14" t="s">
        <v>651</v>
      </c>
      <c r="F1" s="14" t="s">
        <v>651</v>
      </c>
      <c r="G1" s="14" t="s">
        <v>662</v>
      </c>
      <c r="H1" s="14" t="s">
        <v>663</v>
      </c>
      <c r="I1" s="14" t="s">
        <v>655</v>
      </c>
    </row>
    <row r="2" spans="1:9" x14ac:dyDescent="0.25">
      <c r="A2" s="8" t="s">
        <v>601</v>
      </c>
      <c r="B2" s="8" t="s">
        <v>602</v>
      </c>
      <c r="C2" s="9">
        <v>854023</v>
      </c>
      <c r="D2" s="8">
        <v>2013</v>
      </c>
      <c r="F2">
        <v>2013</v>
      </c>
      <c r="G2" s="17" t="e">
        <f>SUMIFS(#REF!,#REF!,'Other financials'!F2)</f>
        <v>#REF!</v>
      </c>
      <c r="H2" s="15" t="e">
        <f>G2-C2-C3</f>
        <v>#REF!</v>
      </c>
      <c r="I2" s="15" t="e">
        <f>H2-C4</f>
        <v>#REF!</v>
      </c>
    </row>
    <row r="3" spans="1:9" x14ac:dyDescent="0.25">
      <c r="A3" s="8" t="s">
        <v>603</v>
      </c>
      <c r="B3" s="8" t="s">
        <v>604</v>
      </c>
      <c r="C3" s="9">
        <v>2895322</v>
      </c>
      <c r="D3" s="8">
        <v>2013</v>
      </c>
      <c r="F3">
        <v>2014</v>
      </c>
      <c r="G3" s="17" t="e">
        <f>SUMIFS(#REF!,#REF!,'Other financials'!F3)</f>
        <v>#REF!</v>
      </c>
      <c r="H3" s="15" t="e">
        <f>G3-C5-C6</f>
        <v>#REF!</v>
      </c>
      <c r="I3" s="15" t="e">
        <f>H3-C7</f>
        <v>#REF!</v>
      </c>
    </row>
    <row r="4" spans="1:9" x14ac:dyDescent="0.25">
      <c r="A4" s="8" t="s">
        <v>653</v>
      </c>
      <c r="B4" s="8" t="s">
        <v>654</v>
      </c>
      <c r="C4" s="9">
        <v>1037476</v>
      </c>
      <c r="D4" s="8">
        <v>2013</v>
      </c>
      <c r="F4">
        <v>2015</v>
      </c>
    </row>
    <row r="5" spans="1:9" x14ac:dyDescent="0.25">
      <c r="A5" s="8" t="s">
        <v>601</v>
      </c>
      <c r="B5" s="8" t="s">
        <v>602</v>
      </c>
      <c r="C5" s="9">
        <v>3532853</v>
      </c>
      <c r="D5" s="8">
        <v>2014</v>
      </c>
    </row>
    <row r="6" spans="1:9" x14ac:dyDescent="0.25">
      <c r="A6" s="8" t="s">
        <v>603</v>
      </c>
      <c r="B6" s="8" t="s">
        <v>604</v>
      </c>
      <c r="C6" s="9">
        <v>9213451</v>
      </c>
      <c r="D6" s="8">
        <v>2014</v>
      </c>
      <c r="F6" s="18" t="s">
        <v>664</v>
      </c>
      <c r="G6" t="s">
        <v>667</v>
      </c>
      <c r="H6" t="s">
        <v>669</v>
      </c>
      <c r="I6" t="s">
        <v>670</v>
      </c>
    </row>
    <row r="7" spans="1:9" x14ac:dyDescent="0.25">
      <c r="A7" s="8" t="s">
        <v>653</v>
      </c>
      <c r="B7" s="8" t="s">
        <v>654</v>
      </c>
      <c r="C7" s="9">
        <v>3659693</v>
      </c>
      <c r="D7" s="8">
        <v>2014</v>
      </c>
      <c r="F7" s="19">
        <v>2013</v>
      </c>
      <c r="G7" s="20" t="e">
        <v>#REF!</v>
      </c>
      <c r="H7" s="15" t="e">
        <v>#REF!</v>
      </c>
      <c r="I7" s="15" t="e">
        <v>#REF!</v>
      </c>
    </row>
    <row r="8" spans="1:9" x14ac:dyDescent="0.25">
      <c r="A8" s="8" t="s">
        <v>587</v>
      </c>
      <c r="B8" s="8" t="s">
        <v>656</v>
      </c>
      <c r="C8" s="9">
        <v>39582132</v>
      </c>
      <c r="D8" s="8">
        <v>2015</v>
      </c>
      <c r="F8" s="19">
        <v>2014</v>
      </c>
      <c r="G8" s="20" t="e">
        <v>#REF!</v>
      </c>
      <c r="H8" s="15" t="e">
        <v>#REF!</v>
      </c>
      <c r="I8" s="15" t="e">
        <v>#REF!</v>
      </c>
    </row>
    <row r="9" spans="1:9" x14ac:dyDescent="0.25">
      <c r="A9" s="8" t="s">
        <v>655</v>
      </c>
      <c r="B9" s="8" t="s">
        <v>657</v>
      </c>
      <c r="C9" s="9">
        <v>16652123</v>
      </c>
      <c r="D9" s="8">
        <v>2015</v>
      </c>
      <c r="F9" s="19" t="s">
        <v>665</v>
      </c>
      <c r="G9" s="20" t="e">
        <v>#REF!</v>
      </c>
      <c r="H9" s="15" t="e">
        <v>#REF!</v>
      </c>
      <c r="I9" s="15" t="e">
        <v>#REF!</v>
      </c>
    </row>
    <row r="13" spans="1:9" x14ac:dyDescent="0.25">
      <c r="A13" s="3"/>
    </row>
    <row r="14" spans="1:9" x14ac:dyDescent="0.25">
      <c r="A14"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16BD09A-1043-4A3B-8E16-660F4427290C}">
  <ds:schemaRefs/>
</ds:datastoreItem>
</file>

<file path=customXml/itemProps2.xml><?xml version="1.0" encoding="utf-8"?>
<ds:datastoreItem xmlns:ds="http://schemas.openxmlformats.org/officeDocument/2006/customXml" ds:itemID="{1FDB5864-3C8D-4406-A074-BF52A4C2E5E1}">
  <ds:schemaRefs/>
</ds:datastoreItem>
</file>

<file path=customXml/itemProps3.xml><?xml version="1.0" encoding="utf-8"?>
<ds:datastoreItem xmlns:ds="http://schemas.openxmlformats.org/officeDocument/2006/customXml" ds:itemID="{F801D0A1-1093-4201-B756-13435643D927}">
  <ds:schemaRefs/>
</ds:datastoreItem>
</file>

<file path=customXml/itemProps4.xml><?xml version="1.0" encoding="utf-8"?>
<ds:datastoreItem xmlns:ds="http://schemas.openxmlformats.org/officeDocument/2006/customXml" ds:itemID="{A25B8DE6-1A32-4802-8409-A17F1C30264D}">
  <ds:schemaRefs/>
</ds:datastoreItem>
</file>

<file path=customXml/itemProps5.xml><?xml version="1.0" encoding="utf-8"?>
<ds:datastoreItem xmlns:ds="http://schemas.openxmlformats.org/officeDocument/2006/customXml" ds:itemID="{725AF4AB-B87F-464D-8011-5E3403FE345D}">
  <ds:schemaRefs/>
</ds:datastoreItem>
</file>

<file path=customXml/itemProps6.xml><?xml version="1.0" encoding="utf-8"?>
<ds:datastoreItem xmlns:ds="http://schemas.openxmlformats.org/officeDocument/2006/customXml" ds:itemID="{7F851CFF-046D-4E19-AD34-3651B4B29751}">
  <ds:schemaRefs/>
</ds:datastoreItem>
</file>

<file path=customXml/itemProps7.xml><?xml version="1.0" encoding="utf-8"?>
<ds:datastoreItem xmlns:ds="http://schemas.openxmlformats.org/officeDocument/2006/customXml" ds:itemID="{A7255312-4F41-4897-A4B2-9C2EDF55B3CD}">
  <ds:schemaRefs/>
</ds:datastoreItem>
</file>

<file path=customXml/itemProps8.xml><?xml version="1.0" encoding="utf-8"?>
<ds:datastoreItem xmlns:ds="http://schemas.openxmlformats.org/officeDocument/2006/customXml" ds:itemID="{981BBCA6-85F5-4D65-8229-61868057BA31}">
  <ds:schemaRefs/>
</ds:datastoreItem>
</file>

<file path=customXml/itemProps9.xml><?xml version="1.0" encoding="utf-8"?>
<ds:datastoreItem xmlns:ds="http://schemas.openxmlformats.org/officeDocument/2006/customXml" ds:itemID="{E547E345-A21F-4948-9C57-72DE7E398194}">
  <ds:schemaRefs/>
</ds:datastoreItem>
</file>

<file path=customXml/itemProps10.xml><?xml version="1.0" encoding="utf-8"?>
<ds:datastoreItem xmlns:ds="http://schemas.openxmlformats.org/officeDocument/2006/customXml" ds:itemID="{50C7E95F-1766-4744-8CDB-CCA9DF62867E}">
  <ds:schemaRefs/>
</ds:datastoreItem>
</file>

<file path=customXml/itemProps11.xml><?xml version="1.0" encoding="utf-8"?>
<ds:datastoreItem xmlns:ds="http://schemas.openxmlformats.org/officeDocument/2006/customXml" ds:itemID="{7725E391-1B0B-493B-8CB5-A4822F9EDF91}">
  <ds:schemaRefs/>
</ds:datastoreItem>
</file>

<file path=customXml/itemProps12.xml><?xml version="1.0" encoding="utf-8"?>
<ds:datastoreItem xmlns:ds="http://schemas.openxmlformats.org/officeDocument/2006/customXml" ds:itemID="{2E4DD2AE-BBF7-497F-BA95-3324BDFEAA08}">
  <ds:schemaRefs/>
</ds:datastoreItem>
</file>

<file path=customXml/itemProps13.xml><?xml version="1.0" encoding="utf-8"?>
<ds:datastoreItem xmlns:ds="http://schemas.openxmlformats.org/officeDocument/2006/customXml" ds:itemID="{23EB9B23-BF1B-4FAC-9438-784473CDAD91}">
  <ds:schemaRefs/>
</ds:datastoreItem>
</file>

<file path=customXml/itemProps14.xml><?xml version="1.0" encoding="utf-8"?>
<ds:datastoreItem xmlns:ds="http://schemas.openxmlformats.org/officeDocument/2006/customXml" ds:itemID="{193BF8B4-C32C-4370-A98D-CE25040E6092}">
  <ds:schemaRefs/>
</ds:datastoreItem>
</file>

<file path=customXml/itemProps15.xml><?xml version="1.0" encoding="utf-8"?>
<ds:datastoreItem xmlns:ds="http://schemas.openxmlformats.org/officeDocument/2006/customXml" ds:itemID="{CCE1EC64-664A-4F40-91D7-EC090D14CE15}">
  <ds:schemaRefs/>
</ds:datastoreItem>
</file>

<file path=customXml/itemProps16.xml><?xml version="1.0" encoding="utf-8"?>
<ds:datastoreItem xmlns:ds="http://schemas.openxmlformats.org/officeDocument/2006/customXml" ds:itemID="{64DB7908-6819-4CB6-8930-52C1E942401D}">
  <ds:schemaRefs/>
</ds:datastoreItem>
</file>

<file path=customXml/itemProps17.xml><?xml version="1.0" encoding="utf-8"?>
<ds:datastoreItem xmlns:ds="http://schemas.openxmlformats.org/officeDocument/2006/customXml" ds:itemID="{B69DBDD3-1AC4-4C6A-8250-CBB00093CC42}">
  <ds:schemaRefs/>
</ds:datastoreItem>
</file>

<file path=customXml/itemProps18.xml><?xml version="1.0" encoding="utf-8"?>
<ds:datastoreItem xmlns:ds="http://schemas.openxmlformats.org/officeDocument/2006/customXml" ds:itemID="{778E2053-7392-47BF-9601-37A37743F1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PVTB (2)</vt:lpstr>
      <vt:lpstr>Dashboard (2)</vt:lpstr>
      <vt:lpstr>Dashboard</vt:lpstr>
      <vt:lpstr>PVTB</vt:lpstr>
      <vt:lpstr>Concept</vt:lpstr>
      <vt:lpstr>Guide</vt:lpstr>
      <vt:lpstr>Order Raw</vt:lpstr>
      <vt:lpstr>Product</vt:lpstr>
      <vt:lpstr>Discount</vt:lpstr>
      <vt:lpstr>Other financials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Adib</dc:creator>
  <cp:lastModifiedBy>Devira Dieda</cp:lastModifiedBy>
  <dcterms:created xsi:type="dcterms:W3CDTF">2024-08-16T11:14:02Z</dcterms:created>
  <dcterms:modified xsi:type="dcterms:W3CDTF">2026-08-10T08:51:36Z</dcterms:modified>
</cp:coreProperties>
</file>