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0" windowWidth="20490" windowHeight="7905" tabRatio="704" activeTab="4"/>
  </bookViews>
  <sheets>
    <sheet name="Version History" sheetId="17" r:id="rId1"/>
    <sheet name="Project Profile" sheetId="14" r:id="rId2"/>
    <sheet name="Schedule Metrics" sheetId="1" r:id="rId3"/>
    <sheet name="Effort Metrics" sheetId="16" r:id="rId4"/>
    <sheet name="Defects Metrics" sheetId="8" r:id="rId5"/>
    <sheet name="Requirements Metrics" sheetId="13" r:id="rId6"/>
    <sheet name="Customer Metrics" sheetId="15" r:id="rId7"/>
    <sheet name="Metrics Report" sheetId="9" r:id="rId8"/>
    <sheet name="ProjectData-GraphicalView" sheetId="6" state="hidden" r:id="rId9"/>
  </sheets>
  <definedNames>
    <definedName name="_xlnm.Print_Area" localSheetId="1">'Project Profile'!$A$2:$E$11</definedName>
    <definedName name="_xlnm.Print_Area" localSheetId="2">'Schedule Metrics'!$A$5:$L$45</definedName>
  </definedNames>
  <calcPr calcId="125725"/>
</workbook>
</file>

<file path=xl/calcChain.xml><?xml version="1.0" encoding="utf-8"?>
<calcChain xmlns="http://schemas.openxmlformats.org/spreadsheetml/2006/main">
  <c r="F11" i="16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J11" i="1"/>
  <c r="J12"/>
  <c r="J13"/>
  <c r="J14"/>
  <c r="J15"/>
  <c r="J16"/>
  <c r="J17"/>
  <c r="J18"/>
  <c r="K18" s="1"/>
  <c r="L5" i="6" s="1"/>
  <c r="J19" i="1"/>
  <c r="J20"/>
  <c r="J21"/>
  <c r="J22"/>
  <c r="J23"/>
  <c r="J24"/>
  <c r="I12"/>
  <c r="I13"/>
  <c r="I14"/>
  <c r="I15"/>
  <c r="I16"/>
  <c r="I17"/>
  <c r="I18"/>
  <c r="I19"/>
  <c r="I20"/>
  <c r="I21"/>
  <c r="I22"/>
  <c r="I23"/>
  <c r="I24"/>
  <c r="H11"/>
  <c r="H12"/>
  <c r="H13"/>
  <c r="H14"/>
  <c r="H15"/>
  <c r="H16"/>
  <c r="H17"/>
  <c r="H18"/>
  <c r="H19"/>
  <c r="H20"/>
  <c r="H21"/>
  <c r="H22"/>
  <c r="H23"/>
  <c r="H24"/>
  <c r="J9"/>
  <c r="J10"/>
  <c r="I9"/>
  <c r="I10"/>
  <c r="I11"/>
  <c r="H9"/>
  <c r="H10"/>
  <c r="K14"/>
  <c r="H5" i="6" s="1"/>
  <c r="J8" i="1"/>
  <c r="I8"/>
  <c r="H8"/>
  <c r="D54" i="16"/>
  <c r="C54"/>
  <c r="B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F54" s="1"/>
  <c r="E32"/>
  <c r="E54"/>
  <c r="D30"/>
  <c r="D55" s="1"/>
  <c r="C30"/>
  <c r="C55" s="1"/>
  <c r="F10"/>
  <c r="E10"/>
  <c r="F9"/>
  <c r="F8"/>
  <c r="E8"/>
  <c r="L21" i="1"/>
  <c r="O13" i="6" s="1"/>
  <c r="B25" i="1"/>
  <c r="C25"/>
  <c r="D25"/>
  <c r="E25"/>
  <c r="F25"/>
  <c r="G25"/>
  <c r="H27"/>
  <c r="I27"/>
  <c r="J27"/>
  <c r="L27" s="1"/>
  <c r="H28"/>
  <c r="I28"/>
  <c r="L28" s="1"/>
  <c r="C14" i="6" s="1"/>
  <c r="J28" i="1"/>
  <c r="H29"/>
  <c r="K29" s="1"/>
  <c r="D6" i="6" s="1"/>
  <c r="I29" i="1"/>
  <c r="L29"/>
  <c r="D14" i="6" s="1"/>
  <c r="J29" i="1"/>
  <c r="H30"/>
  <c r="I30"/>
  <c r="J30"/>
  <c r="H31"/>
  <c r="I31"/>
  <c r="L31" s="1"/>
  <c r="J31"/>
  <c r="H32"/>
  <c r="I32"/>
  <c r="J32"/>
  <c r="H33"/>
  <c r="I33"/>
  <c r="J33"/>
  <c r="H34"/>
  <c r="K34" s="1"/>
  <c r="I6" i="6" s="1"/>
  <c r="I34" i="1"/>
  <c r="J34"/>
  <c r="L34"/>
  <c r="I14" i="6" s="1"/>
  <c r="H35" i="1"/>
  <c r="I35"/>
  <c r="J35"/>
  <c r="L35" s="1"/>
  <c r="J14" i="6" s="1"/>
  <c r="H36" i="1"/>
  <c r="I36"/>
  <c r="J36"/>
  <c r="K36" s="1"/>
  <c r="K6" i="6" s="1"/>
  <c r="H37" i="1"/>
  <c r="I37"/>
  <c r="J37"/>
  <c r="L37" s="1"/>
  <c r="H38"/>
  <c r="I38"/>
  <c r="L38" s="1"/>
  <c r="J38"/>
  <c r="H39"/>
  <c r="I39"/>
  <c r="J39"/>
  <c r="L39" s="1"/>
  <c r="N14" i="6" s="1"/>
  <c r="H40" i="1"/>
  <c r="I40"/>
  <c r="J40"/>
  <c r="K40"/>
  <c r="O6" i="6" s="1"/>
  <c r="H41" i="1"/>
  <c r="I41"/>
  <c r="J41"/>
  <c r="H42"/>
  <c r="K42" s="1"/>
  <c r="R6" i="6" s="1"/>
  <c r="I42" i="1"/>
  <c r="J42"/>
  <c r="H43"/>
  <c r="I43"/>
  <c r="J43"/>
  <c r="B44"/>
  <c r="C44"/>
  <c r="D44"/>
  <c r="E44"/>
  <c r="F44"/>
  <c r="G44"/>
  <c r="C75" i="9"/>
  <c r="D75"/>
  <c r="C76"/>
  <c r="D76"/>
  <c r="D32"/>
  <c r="D33"/>
  <c r="D25"/>
  <c r="D26"/>
  <c r="D27"/>
  <c r="D30"/>
  <c r="D31"/>
  <c r="D34"/>
  <c r="D35"/>
  <c r="D36"/>
  <c r="C24"/>
  <c r="C37" s="1"/>
  <c r="C38" s="1"/>
  <c r="C25"/>
  <c r="C26"/>
  <c r="C28"/>
  <c r="C30"/>
  <c r="C31"/>
  <c r="C32"/>
  <c r="C33"/>
  <c r="C34"/>
  <c r="C35"/>
  <c r="C36"/>
  <c r="E84"/>
  <c r="E85"/>
  <c r="F85" s="1"/>
  <c r="E83"/>
  <c r="C84"/>
  <c r="D84" s="1"/>
  <c r="C85"/>
  <c r="C83"/>
  <c r="E63"/>
  <c r="E64"/>
  <c r="E65"/>
  <c r="E66"/>
  <c r="E67"/>
  <c r="E68"/>
  <c r="E62"/>
  <c r="C63"/>
  <c r="C64"/>
  <c r="C65"/>
  <c r="C66"/>
  <c r="C67"/>
  <c r="C68"/>
  <c r="C62"/>
  <c r="C14" i="8"/>
  <c r="C99" i="6" s="1"/>
  <c r="C47" i="9"/>
  <c r="B45"/>
  <c r="B46"/>
  <c r="B47"/>
  <c r="B44"/>
  <c r="D11" i="13"/>
  <c r="D10"/>
  <c r="D9"/>
  <c r="D8"/>
  <c r="D7"/>
  <c r="C12"/>
  <c r="B12"/>
  <c r="D29" i="9"/>
  <c r="C29"/>
  <c r="D93" i="6"/>
  <c r="D94"/>
  <c r="D95"/>
  <c r="D96"/>
  <c r="D97"/>
  <c r="D98"/>
  <c r="D99"/>
  <c r="B94"/>
  <c r="C94"/>
  <c r="B95"/>
  <c r="C95"/>
  <c r="B96"/>
  <c r="C96"/>
  <c r="B97"/>
  <c r="C97"/>
  <c r="B98"/>
  <c r="C98"/>
  <c r="C93"/>
  <c r="B93"/>
  <c r="B14" i="8"/>
  <c r="B99" i="6" s="1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C66"/>
  <c r="B66"/>
  <c r="E94"/>
  <c r="E95"/>
  <c r="E98"/>
  <c r="E96"/>
  <c r="E97"/>
  <c r="E99"/>
  <c r="E93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Q39"/>
  <c r="O39"/>
  <c r="N39"/>
  <c r="L39"/>
  <c r="J39"/>
  <c r="I39"/>
  <c r="G39"/>
  <c r="F39"/>
  <c r="D39"/>
  <c r="C39"/>
  <c r="Q38"/>
  <c r="O38"/>
  <c r="N38"/>
  <c r="L38"/>
  <c r="J38"/>
  <c r="I38"/>
  <c r="G38"/>
  <c r="F38"/>
  <c r="C38"/>
  <c r="B38"/>
  <c r="E39"/>
  <c r="K39"/>
  <c r="M39"/>
  <c r="S39"/>
  <c r="U39"/>
  <c r="W39"/>
  <c r="H39"/>
  <c r="P39"/>
  <c r="R39"/>
  <c r="T39"/>
  <c r="V39"/>
  <c r="B39"/>
  <c r="E38"/>
  <c r="K38"/>
  <c r="M38"/>
  <c r="S38"/>
  <c r="U38"/>
  <c r="W38"/>
  <c r="D38"/>
  <c r="H38"/>
  <c r="P38"/>
  <c r="R38"/>
  <c r="T38"/>
  <c r="V38"/>
  <c r="Q6"/>
  <c r="S6"/>
  <c r="T6"/>
  <c r="U6"/>
  <c r="V6"/>
  <c r="W6"/>
  <c r="V14"/>
  <c r="Q14"/>
  <c r="U14"/>
  <c r="S14"/>
  <c r="T14"/>
  <c r="W14"/>
  <c r="S5"/>
  <c r="U5"/>
  <c r="V5"/>
  <c r="W5"/>
  <c r="S13"/>
  <c r="Q5"/>
  <c r="W13"/>
  <c r="Q13"/>
  <c r="V13"/>
  <c r="T13"/>
  <c r="U13"/>
  <c r="T5"/>
  <c r="K38" i="1"/>
  <c r="M6" i="6" s="1"/>
  <c r="L33" i="1"/>
  <c r="H14" i="6" s="1"/>
  <c r="K32" i="1"/>
  <c r="G6" i="6" s="1"/>
  <c r="K31" i="1"/>
  <c r="F6" i="6" s="1"/>
  <c r="F14"/>
  <c r="L13" i="1"/>
  <c r="G13" i="6" s="1"/>
  <c r="D24" i="9"/>
  <c r="C27"/>
  <c r="D28"/>
  <c r="D37"/>
  <c r="L14" i="6"/>
  <c r="J25" i="1" l="1"/>
  <c r="I25"/>
  <c r="H25"/>
  <c r="H45" s="1"/>
  <c r="K39"/>
  <c r="N6" i="6" s="1"/>
  <c r="K35" i="1"/>
  <c r="J6" i="6" s="1"/>
  <c r="K30" i="1"/>
  <c r="E6" i="6" s="1"/>
  <c r="K27" i="1"/>
  <c r="F45"/>
  <c r="D45"/>
  <c r="H44"/>
  <c r="L43"/>
  <c r="D15" i="9" s="1"/>
  <c r="K43" i="1"/>
  <c r="L42"/>
  <c r="L40"/>
  <c r="O14" i="6" s="1"/>
  <c r="K33" i="1"/>
  <c r="H6" i="6" s="1"/>
  <c r="L32" i="1"/>
  <c r="G14" i="6" s="1"/>
  <c r="L30" i="1"/>
  <c r="E14" i="6" s="1"/>
  <c r="K28" i="1"/>
  <c r="C6" i="6" s="1"/>
  <c r="G45" i="1"/>
  <c r="E45"/>
  <c r="C45"/>
  <c r="L8"/>
  <c r="B13" i="6" s="1"/>
  <c r="D12" i="13"/>
  <c r="L14" i="1"/>
  <c r="H13" i="6" s="1"/>
  <c r="L15" i="1"/>
  <c r="I13" i="6" s="1"/>
  <c r="F30" i="16"/>
  <c r="F55" s="1"/>
  <c r="L24" i="1"/>
  <c r="C15" i="9" s="1"/>
  <c r="K24" i="1"/>
  <c r="L20"/>
  <c r="N13" i="6" s="1"/>
  <c r="L11" i="1"/>
  <c r="E13" i="6" s="1"/>
  <c r="K22" i="1"/>
  <c r="P5" i="6" s="1"/>
  <c r="K20" i="1"/>
  <c r="N5" i="6" s="1"/>
  <c r="K16" i="1"/>
  <c r="J5" i="6" s="1"/>
  <c r="L22" i="1"/>
  <c r="P13" i="6" s="1"/>
  <c r="K21" i="1"/>
  <c r="O5" i="6" s="1"/>
  <c r="K19" i="1"/>
  <c r="M5" i="6" s="1"/>
  <c r="K17" i="1"/>
  <c r="K5" i="6" s="1"/>
  <c r="L16" i="1"/>
  <c r="J13" i="6" s="1"/>
  <c r="K15" i="1"/>
  <c r="I5" i="6" s="1"/>
  <c r="K13" i="1"/>
  <c r="G5" i="6" s="1"/>
  <c r="K11" i="1"/>
  <c r="E5" i="6" s="1"/>
  <c r="K9" i="1"/>
  <c r="C5" i="6" s="1"/>
  <c r="K8" i="1"/>
  <c r="B5" i="6" s="1"/>
  <c r="L23" i="1"/>
  <c r="C14" i="9" s="1"/>
  <c r="L19" i="1"/>
  <c r="M13" i="6" s="1"/>
  <c r="L17" i="1"/>
  <c r="K13" i="6" s="1"/>
  <c r="L12" i="1"/>
  <c r="L9"/>
  <c r="C13" i="6" s="1"/>
  <c r="B45" i="1"/>
  <c r="F83" i="9"/>
  <c r="G64"/>
  <c r="G66"/>
  <c r="E76"/>
  <c r="G62"/>
  <c r="F84"/>
  <c r="E75"/>
  <c r="G68"/>
  <c r="G63"/>
  <c r="D83"/>
  <c r="D85"/>
  <c r="C69"/>
  <c r="D66" s="1"/>
  <c r="E69"/>
  <c r="F67" s="1"/>
  <c r="G65"/>
  <c r="G67"/>
  <c r="D9"/>
  <c r="R14" i="6"/>
  <c r="D14" i="9"/>
  <c r="L41" i="1"/>
  <c r="K41"/>
  <c r="P6" i="6" s="1"/>
  <c r="I44" i="1"/>
  <c r="L10"/>
  <c r="D13" i="6" s="1"/>
  <c r="K10" i="1"/>
  <c r="K12"/>
  <c r="F5" i="6" s="1"/>
  <c r="L36" i="1"/>
  <c r="D8" i="9"/>
  <c r="B6" i="6"/>
  <c r="K23" i="1"/>
  <c r="R5" i="6" s="1"/>
  <c r="D12" i="9"/>
  <c r="M14" i="6"/>
  <c r="D10" i="9"/>
  <c r="L44" i="1"/>
  <c r="B14" i="6"/>
  <c r="L18" i="1"/>
  <c r="L13" i="6" s="1"/>
  <c r="K37" i="1"/>
  <c r="L6" i="6" s="1"/>
  <c r="J44" i="1"/>
  <c r="C13" i="9" l="1"/>
  <c r="C10"/>
  <c r="C12"/>
  <c r="R13" i="6"/>
  <c r="F13"/>
  <c r="C9" i="9"/>
  <c r="I45" i="1"/>
  <c r="L25"/>
  <c r="L45" s="1"/>
  <c r="F64" i="9"/>
  <c r="D65"/>
  <c r="D62"/>
  <c r="D68"/>
  <c r="F66"/>
  <c r="D67"/>
  <c r="D64"/>
  <c r="D63"/>
  <c r="F62"/>
  <c r="G69"/>
  <c r="H64" s="1"/>
  <c r="F65"/>
  <c r="F68"/>
  <c r="F63"/>
  <c r="K25" i="1"/>
  <c r="D5" i="6"/>
  <c r="J45" i="1"/>
  <c r="K14" i="6"/>
  <c r="D11" i="9"/>
  <c r="D13"/>
  <c r="P14" i="6"/>
  <c r="C8" i="9"/>
  <c r="C11"/>
  <c r="K44" i="1"/>
  <c r="H63" i="9" l="1"/>
  <c r="K45" i="1"/>
  <c r="D16" i="9"/>
  <c r="H66"/>
  <c r="H65"/>
  <c r="H67"/>
  <c r="H62"/>
  <c r="H68"/>
  <c r="C16"/>
  <c r="C17" l="1"/>
  <c r="B30" i="16"/>
  <c r="B55" s="1"/>
  <c r="E9"/>
  <c r="E30" s="1"/>
  <c r="E55" s="1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b/>
            <sz val="8"/>
            <color indexed="81"/>
            <rFont val="Tahoma"/>
            <family val="2"/>
          </rPr>
          <t xml:space="preserve">Format : dd-mmm-yyyy
</t>
        </r>
      </text>
    </comment>
  </commentList>
</comments>
</file>

<file path=xl/comments2.xml><?xml version="1.0" encoding="utf-8"?>
<comments xmlns="http://schemas.openxmlformats.org/spreadsheetml/2006/main">
  <authors>
    <author>Ramesh Gupta</author>
    <author>ajetty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Review Defects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Review Defects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 xml:space="preserve">Estimated effort / Total no.of requirements
</t>
        </r>
      </text>
    </comment>
    <comment ref="C17" authorId="1">
      <text>
        <r>
          <rPr>
            <b/>
            <sz val="8"/>
            <color indexed="81"/>
            <rFont val="Tahoma"/>
            <family val="2"/>
          </rPr>
          <t>Planned effort / Total no.of requirements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</commentList>
</comments>
</file>

<file path=xl/comments3.xml><?xml version="1.0" encoding="utf-8"?>
<comments xmlns="http://schemas.openxmlformats.org/spreadsheetml/2006/main">
  <authors>
    <author>Channel9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Number of initial requirements </t>
        </r>
      </text>
    </comment>
    <comment ref="A8" authorId="0">
      <text>
        <r>
          <rPr>
            <sz val="8"/>
            <color indexed="81"/>
            <rFont val="Tahoma"/>
            <family val="2"/>
          </rPr>
          <t>Number of requirements added by customer</t>
        </r>
      </text>
    </comment>
    <comment ref="A9" authorId="0">
      <text>
        <r>
          <rPr>
            <sz val="8"/>
            <color indexed="81"/>
            <rFont val="Tahoma"/>
            <family val="2"/>
          </rPr>
          <t>Number of requirements added internally by project manager</t>
        </r>
      </text>
    </comment>
    <comment ref="A10" authorId="0">
      <text>
        <r>
          <rPr>
            <sz val="8"/>
            <color indexed="81"/>
            <rFont val="Tahoma"/>
            <family val="2"/>
          </rPr>
          <t>Number of requirements deleted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Number of requirements changed</t>
        </r>
      </text>
    </comment>
  </commentList>
</comments>
</file>

<file path=xl/comments4.xml><?xml version="1.0" encoding="utf-8"?>
<comments xmlns="http://schemas.openxmlformats.org/spreadsheetml/2006/main">
  <authors>
    <author>Ramesh Gupta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Quarter/Year (QxYyyyy)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/>
    <author>Ramesh Gupta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Specify the Lower &amp; Upper Specification limits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Specify the Lower &amp; Upper Specification limits</t>
        </r>
      </text>
    </comment>
    <comment ref="B43" authorId="1">
      <text>
        <r>
          <rPr>
            <b/>
            <sz val="8"/>
            <color indexed="81"/>
            <rFont val="Tahoma"/>
            <family val="2"/>
          </rPr>
          <t>Quarter/Year (QxYyyyy)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3" authorId="1">
      <text>
        <r>
          <rPr>
            <b/>
            <sz val="8"/>
            <color indexed="81"/>
            <rFont val="Tahoma"/>
            <family val="2"/>
          </rPr>
          <t>Specify the Lower &amp; Upper Specification limits</t>
        </r>
      </text>
    </comment>
    <comment ref="C61" authorId="1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  <comment ref="E61" authorId="1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  <comment ref="G61" authorId="1">
      <text>
        <r>
          <rPr>
            <b/>
            <sz val="8"/>
            <color indexed="81"/>
            <rFont val="Tahoma"/>
            <family val="2"/>
          </rPr>
          <t>Reviews+Testing Defects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Specify the Lower &amp; Upper Specification limits</t>
        </r>
      </text>
    </comment>
    <comment ref="H81" authorId="1">
      <text>
        <r>
          <rPr>
            <b/>
            <sz val="8"/>
            <color indexed="81"/>
            <rFont val="Tahoma"/>
            <family val="2"/>
          </rPr>
          <t>Specify the Lower &amp; Upper Specification limits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<sst xmlns="http://schemas.openxmlformats.org/spreadsheetml/2006/main" count="393" uniqueCount="131">
  <si>
    <t>SCHEDULE VARIANCE</t>
  </si>
  <si>
    <t>% Variance (against planned)</t>
  </si>
  <si>
    <t>Design</t>
  </si>
  <si>
    <t>Testing</t>
  </si>
  <si>
    <t>Requirements</t>
  </si>
  <si>
    <t>Unit Testing</t>
  </si>
  <si>
    <t>Code Review</t>
  </si>
  <si>
    <t>EFFORT VARIANCE</t>
  </si>
  <si>
    <t>Requirements Review</t>
  </si>
  <si>
    <t>Design Review</t>
  </si>
  <si>
    <t xml:space="preserve">%variance against planned </t>
  </si>
  <si>
    <t>Ver. or Release No.
/ Phases</t>
  </si>
  <si>
    <t>Total Schedule Variance for the Project</t>
  </si>
  <si>
    <t>Total Effort Variance for the Project</t>
  </si>
  <si>
    <t>PROJECT METRICS - GRAPHICAL VIEW</t>
  </si>
  <si>
    <t>Revised Planned Start Date</t>
  </si>
  <si>
    <t>% Variance (against revised estimate)</t>
  </si>
  <si>
    <t>UCL</t>
  </si>
  <si>
    <t>LCL</t>
  </si>
  <si>
    <t>Requirements Rework</t>
  </si>
  <si>
    <t>Design Rework</t>
  </si>
  <si>
    <t>Code Rework</t>
  </si>
  <si>
    <t>Test case Design</t>
  </si>
  <si>
    <t>Test case Review</t>
  </si>
  <si>
    <t>Test case Rework</t>
  </si>
  <si>
    <t>Testing Rework</t>
  </si>
  <si>
    <t>Iteration-1</t>
  </si>
  <si>
    <t xml:space="preserve">Planned Start Date
</t>
  </si>
  <si>
    <t xml:space="preserve">Planned End Date
</t>
  </si>
  <si>
    <t xml:space="preserve">Actual Start Date
</t>
  </si>
  <si>
    <t xml:space="preserve">Actual End Date
</t>
  </si>
  <si>
    <t>Acceptance</t>
  </si>
  <si>
    <t>Project Management</t>
  </si>
  <si>
    <t>PPQA (Audits)</t>
  </si>
  <si>
    <t>Config Mgmt</t>
  </si>
  <si>
    <t>Risk Mgmt</t>
  </si>
  <si>
    <t>Others (DAR, Analysis &amp; Resolution, Misc)</t>
  </si>
  <si>
    <t>Schedule Variance for Iteration-1</t>
  </si>
  <si>
    <t>Unit test case Review</t>
  </si>
  <si>
    <t>Coding</t>
  </si>
  <si>
    <t>Iteration-2</t>
  </si>
  <si>
    <t>Schedule Variance for Iteration-2</t>
  </si>
  <si>
    <t>Effort Variance for Iteration No: &lt;1&gt;</t>
  </si>
  <si>
    <t>Effort Variance for Iteration No: &lt;2&gt;</t>
  </si>
  <si>
    <t>Iteration No. &lt;&lt;2&gt;&gt;</t>
  </si>
  <si>
    <t>Iteration No. &lt;&lt;1&gt;&gt;</t>
  </si>
  <si>
    <t>Within Iteration - Against Planned</t>
  </si>
  <si>
    <t>Iteration 1</t>
  </si>
  <si>
    <t>Iteration 2</t>
  </si>
  <si>
    <t>Iterations</t>
  </si>
  <si>
    <t>Within Iteration - Against Revised Plan (Schedule)</t>
  </si>
  <si>
    <t>Defect Metrics</t>
  </si>
  <si>
    <t>Documentation</t>
  </si>
  <si>
    <t>Total number of Defects</t>
  </si>
  <si>
    <t>Within Iteration - Against  Revised Planned(Effort)</t>
  </si>
  <si>
    <t>Total No of Defects</t>
  </si>
  <si>
    <t>Phase</t>
  </si>
  <si>
    <t>Iteration No. &lt;&lt;3&gt;&gt;</t>
  </si>
  <si>
    <t>Iteration1</t>
  </si>
  <si>
    <t>Iteration2</t>
  </si>
  <si>
    <t>Phase/Iterations</t>
  </si>
  <si>
    <t>Schedule Variance</t>
  </si>
  <si>
    <t>Effort Variance</t>
  </si>
  <si>
    <t>Support</t>
  </si>
  <si>
    <t>Requirements stability index</t>
  </si>
  <si>
    <t>Added-Internal</t>
  </si>
  <si>
    <t>Added-Customer</t>
  </si>
  <si>
    <t>Deleted</t>
  </si>
  <si>
    <t>Changed</t>
  </si>
  <si>
    <t>RS Index</t>
  </si>
  <si>
    <t>Project Name</t>
  </si>
  <si>
    <t>Project Code</t>
  </si>
  <si>
    <t>Project Manager</t>
  </si>
  <si>
    <t>Project Start Date</t>
  </si>
  <si>
    <t>Project tentative end date</t>
  </si>
  <si>
    <t>Team Lead</t>
  </si>
  <si>
    <t xml:space="preserve">Planned Effort 
(Person days) </t>
  </si>
  <si>
    <t xml:space="preserve">Actual Effort (Person Days)  </t>
  </si>
  <si>
    <t>Revised Planned Effort (Person Days)</t>
  </si>
  <si>
    <t>Planned Duration (against revised estimate) (Person days)</t>
  </si>
  <si>
    <t>Planned Duration (Person Days)</t>
  </si>
  <si>
    <t>Actual Duration (Person Days)</t>
  </si>
  <si>
    <t>Total No of Requirements</t>
  </si>
  <si>
    <t>Project Objective: Customer Satisfaction Rating</t>
  </si>
  <si>
    <t>Period</t>
  </si>
  <si>
    <t>Feedbck Date</t>
  </si>
  <si>
    <t>Overall Feedback Rating</t>
  </si>
  <si>
    <t>Customer Satisfaction Rating</t>
  </si>
  <si>
    <t>Overall  Rating</t>
  </si>
  <si>
    <t>Baselined</t>
  </si>
  <si>
    <t>SIZE VARIANCE</t>
  </si>
  <si>
    <t>Version / Release No.</t>
  </si>
  <si>
    <t>Estimated Size (size units)</t>
  </si>
  <si>
    <t>Actual Size (size units)</t>
  </si>
  <si>
    <t>Average Size Variance %</t>
  </si>
  <si>
    <t>Analysis</t>
  </si>
  <si>
    <t>Defect Density (Defects / Size Unit)</t>
  </si>
  <si>
    <t>DEFECT DENSITY</t>
  </si>
  <si>
    <t>Review Effectiveness</t>
  </si>
  <si>
    <t>No. of Defects</t>
  </si>
  <si>
    <t>Phase/Iteration</t>
  </si>
  <si>
    <t>No. of Reviews</t>
  </si>
  <si>
    <t>Overall</t>
  </si>
  <si>
    <t>Total no. of Reviews</t>
  </si>
  <si>
    <t>%Variance against Revised planned</t>
  </si>
  <si>
    <t>No. of Reviews
Iteration No. &lt;&lt;1&gt;&gt;</t>
  </si>
  <si>
    <t>No. of Reviews
Iteration No. &lt;&lt;2&gt;&gt;</t>
  </si>
  <si>
    <t>No. of Defects
Iteration No. &lt;&lt;1&gt;&gt;</t>
  </si>
  <si>
    <t>No. of Defects
Iteration No. &lt;&lt;2&gt;&gt;</t>
  </si>
  <si>
    <t>LSL</t>
  </si>
  <si>
    <t>USL</t>
  </si>
  <si>
    <t>Revised Planned End Date</t>
  </si>
  <si>
    <t>Sl. No.</t>
  </si>
  <si>
    <t>Version No</t>
  </si>
  <si>
    <t>Date</t>
  </si>
  <si>
    <t>Prepared by</t>
  </si>
  <si>
    <t>Reviewed by</t>
  </si>
  <si>
    <t>Change Details</t>
  </si>
  <si>
    <t>Metrics Analysis Report - Development Projects v 1.0</t>
  </si>
  <si>
    <t>Reviewed On</t>
  </si>
  <si>
    <t>Approved by</t>
  </si>
  <si>
    <t>Approved on</t>
  </si>
  <si>
    <r>
      <rPr>
        <sz val="11"/>
        <rFont val="Calibri"/>
        <family val="2"/>
      </rPr>
      <t>Classification:   Luminous Infoways Pvt. Ltd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</si>
  <si>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Debasish Mishra</t>
  </si>
  <si>
    <t>Sarada Prasana Behera</t>
  </si>
  <si>
    <t>Initial Release</t>
  </si>
  <si>
    <t>OMMCOM NEWS</t>
  </si>
  <si>
    <t>LIPL/PR/SD/0246</t>
  </si>
  <si>
    <t>Subrat Rout</t>
  </si>
  <si>
    <t>Beta Version</t>
  </si>
  <si>
    <t>Final Release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</si>
</sst>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dd\-mmm\-yyyy"/>
    <numFmt numFmtId="166" formatCode="0.0%"/>
    <numFmt numFmtId="167" formatCode="_(* #,##0.0_);_(* \(#,##0.0\);_(* &quot;-&quot;??_);_(@_)"/>
    <numFmt numFmtId="168" formatCode="[$-409]d\-mmm\-yy;@"/>
  </numFmts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9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5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55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15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Border="1"/>
    <xf numFmtId="0" fontId="1" fillId="0" borderId="0" xfId="0" applyFont="1" applyProtection="1"/>
    <xf numFmtId="0" fontId="2" fillId="0" borderId="0" xfId="0" applyFont="1" applyFill="1" applyBorder="1" applyAlignment="1" applyProtection="1">
      <alignment horizontal="center" vertical="top" wrapText="1"/>
      <protection locked="0"/>
    </xf>
    <xf numFmtId="2" fontId="2" fillId="0" borderId="0" xfId="0" applyNumberFormat="1" applyFont="1" applyFill="1" applyBorder="1" applyAlignment="1" applyProtection="1">
      <alignment horizontal="center"/>
    </xf>
    <xf numFmtId="2" fontId="2" fillId="0" borderId="1" xfId="0" applyNumberFormat="1" applyFont="1" applyFill="1" applyBorder="1" applyAlignment="1" applyProtection="1">
      <alignment horizontal="center"/>
    </xf>
    <xf numFmtId="2" fontId="2" fillId="4" borderId="1" xfId="0" applyNumberFormat="1" applyFont="1" applyFill="1" applyBorder="1" applyAlignment="1" applyProtection="1">
      <alignment horizontal="center" vertical="top" wrapText="1"/>
      <protection locked="0"/>
    </xf>
    <xf numFmtId="2" fontId="1" fillId="4" borderId="1" xfId="0" applyNumberFormat="1" applyFont="1" applyFill="1" applyBorder="1" applyAlignment="1" applyProtection="1">
      <alignment horizontal="center" vertical="top" wrapText="1"/>
      <protection locked="0"/>
    </xf>
    <xf numFmtId="2" fontId="1" fillId="0" borderId="1" xfId="0" applyNumberFormat="1" applyFont="1" applyBorder="1" applyProtection="1"/>
    <xf numFmtId="2" fontId="1" fillId="4" borderId="1" xfId="0" applyNumberFormat="1" applyFont="1" applyFill="1" applyBorder="1" applyAlignment="1" applyProtection="1">
      <alignment horizontal="center" wrapText="1"/>
      <protection locked="0"/>
    </xf>
    <xf numFmtId="2" fontId="1" fillId="0" borderId="1" xfId="0" applyNumberFormat="1" applyFont="1" applyBorder="1" applyAlignment="1" applyProtection="1"/>
    <xf numFmtId="2" fontId="2" fillId="4" borderId="1" xfId="0" applyNumberFormat="1" applyFont="1" applyFill="1" applyBorder="1" applyAlignment="1" applyProtection="1">
      <alignment horizontal="center" wrapText="1"/>
      <protection locked="0"/>
    </xf>
    <xf numFmtId="0" fontId="2" fillId="5" borderId="1" xfId="0" applyFont="1" applyFill="1" applyBorder="1" applyAlignment="1" applyProtection="1">
      <alignment horizontal="center" wrapText="1"/>
      <protection locked="0"/>
    </xf>
    <xf numFmtId="0" fontId="2" fillId="5" borderId="1" xfId="0" applyFont="1" applyFill="1" applyBorder="1" applyAlignment="1" applyProtection="1">
      <alignment horizontal="center" vertical="top" wrapText="1"/>
      <protection locked="0"/>
    </xf>
    <xf numFmtId="164" fontId="2" fillId="5" borderId="1" xfId="0" applyNumberFormat="1" applyFont="1" applyFill="1" applyBorder="1" applyAlignment="1" applyProtection="1">
      <alignment horizontal="center"/>
    </xf>
    <xf numFmtId="1" fontId="2" fillId="6" borderId="1" xfId="0" applyNumberFormat="1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vertical="center" wrapText="1"/>
    </xf>
    <xf numFmtId="0" fontId="7" fillId="2" borderId="4" xfId="0" applyFont="1" applyFill="1" applyBorder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top" wrapText="1"/>
      <protection locked="0"/>
    </xf>
    <xf numFmtId="2" fontId="1" fillId="0" borderId="6" xfId="0" applyNumberFormat="1" applyFont="1" applyBorder="1" applyProtection="1"/>
    <xf numFmtId="0" fontId="2" fillId="5" borderId="5" xfId="0" applyFont="1" applyFill="1" applyBorder="1" applyAlignment="1" applyProtection="1">
      <alignment horizontal="center" vertical="top" wrapText="1"/>
      <protection locked="0"/>
    </xf>
    <xf numFmtId="164" fontId="2" fillId="5" borderId="6" xfId="0" applyNumberFormat="1" applyFont="1" applyFill="1" applyBorder="1" applyAlignment="1" applyProtection="1">
      <alignment horizontal="center"/>
    </xf>
    <xf numFmtId="0" fontId="2" fillId="8" borderId="7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7" borderId="5" xfId="0" applyFont="1" applyFill="1" applyBorder="1" applyAlignment="1" applyProtection="1">
      <alignment horizontal="center" wrapText="1"/>
      <protection locked="0"/>
    </xf>
    <xf numFmtId="2" fontId="1" fillId="0" borderId="6" xfId="0" applyNumberFormat="1" applyFont="1" applyBorder="1" applyAlignment="1" applyProtection="1"/>
    <xf numFmtId="0" fontId="2" fillId="5" borderId="5" xfId="0" applyFont="1" applyFill="1" applyBorder="1" applyAlignment="1" applyProtection="1">
      <alignment horizontal="center" wrapText="1"/>
      <protection locked="0"/>
    </xf>
    <xf numFmtId="0" fontId="2" fillId="5" borderId="6" xfId="0" applyFont="1" applyFill="1" applyBorder="1" applyAlignment="1" applyProtection="1">
      <alignment horizontal="center" wrapText="1"/>
      <protection locked="0"/>
    </xf>
    <xf numFmtId="0" fontId="2" fillId="8" borderId="7" xfId="0" applyFont="1" applyFill="1" applyBorder="1" applyAlignment="1" applyProtection="1">
      <alignment horizontal="center" wrapText="1"/>
      <protection locked="0"/>
    </xf>
    <xf numFmtId="0" fontId="2" fillId="8" borderId="8" xfId="0" applyFont="1" applyFill="1" applyBorder="1" applyAlignment="1" applyProtection="1">
      <alignment horizontal="center" wrapText="1"/>
      <protection locked="0"/>
    </xf>
    <xf numFmtId="0" fontId="2" fillId="8" borderId="9" xfId="0" applyFont="1" applyFill="1" applyBorder="1" applyAlignment="1" applyProtection="1">
      <alignment horizontal="center" wrapText="1"/>
      <protection locked="0"/>
    </xf>
    <xf numFmtId="0" fontId="2" fillId="9" borderId="1" xfId="0" applyFont="1" applyFill="1" applyBorder="1" applyAlignment="1" applyProtection="1">
      <alignment horizontal="center" vertical="center" wrapText="1"/>
    </xf>
    <xf numFmtId="0" fontId="6" fillId="9" borderId="1" xfId="0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0" fontId="2" fillId="8" borderId="1" xfId="0" applyFont="1" applyFill="1" applyBorder="1" applyAlignment="1" applyProtection="1">
      <alignment horizontal="left" wrapText="1"/>
    </xf>
    <xf numFmtId="0" fontId="6" fillId="9" borderId="1" xfId="0" applyFont="1" applyFill="1" applyBorder="1" applyAlignment="1" applyProtection="1">
      <alignment horizontal="left" wrapText="1"/>
    </xf>
    <xf numFmtId="0" fontId="11" fillId="4" borderId="1" xfId="0" applyFont="1" applyFill="1" applyBorder="1" applyAlignment="1" applyProtection="1">
      <alignment horizontal="left" vertical="center"/>
    </xf>
    <xf numFmtId="0" fontId="11" fillId="4" borderId="0" xfId="0" applyFont="1" applyFill="1" applyAlignment="1" applyProtection="1">
      <alignment vertical="center"/>
    </xf>
    <xf numFmtId="0" fontId="11" fillId="4" borderId="0" xfId="0" applyFont="1" applyFill="1" applyAlignment="1" applyProtection="1">
      <alignment wrapText="1"/>
    </xf>
    <xf numFmtId="0" fontId="11" fillId="4" borderId="0" xfId="0" applyFont="1" applyFill="1" applyProtection="1"/>
    <xf numFmtId="0" fontId="11" fillId="4" borderId="1" xfId="0" applyFont="1" applyFill="1" applyBorder="1" applyAlignment="1" applyProtection="1">
      <alignment vertical="top" wrapText="1"/>
    </xf>
    <xf numFmtId="0" fontId="11" fillId="13" borderId="1" xfId="0" applyFont="1" applyFill="1" applyBorder="1" applyAlignment="1">
      <alignment horizontal="left" vertical="top" wrapText="1"/>
    </xf>
    <xf numFmtId="0" fontId="11" fillId="13" borderId="1" xfId="0" applyFont="1" applyFill="1" applyBorder="1" applyAlignment="1">
      <alignment vertical="top" wrapText="1"/>
    </xf>
    <xf numFmtId="0" fontId="11" fillId="5" borderId="1" xfId="0" applyFont="1" applyFill="1" applyBorder="1" applyAlignment="1" applyProtection="1">
      <alignment vertical="top" wrapText="1"/>
    </xf>
    <xf numFmtId="0" fontId="11" fillId="4" borderId="0" xfId="0" applyFont="1" applyFill="1"/>
    <xf numFmtId="0" fontId="12" fillId="4" borderId="0" xfId="0" applyFont="1" applyFill="1" applyAlignment="1"/>
    <xf numFmtId="0" fontId="11" fillId="4" borderId="1" xfId="0" applyFont="1" applyFill="1" applyBorder="1"/>
    <xf numFmtId="0" fontId="11" fillId="4" borderId="0" xfId="0" applyFont="1" applyFill="1" applyAlignment="1" applyProtection="1">
      <alignment horizontal="center" vertical="center"/>
    </xf>
    <xf numFmtId="165" fontId="11" fillId="4" borderId="1" xfId="0" applyNumberFormat="1" applyFont="1" applyFill="1" applyBorder="1" applyAlignment="1">
      <alignment vertical="top" wrapText="1"/>
    </xf>
    <xf numFmtId="0" fontId="11" fillId="4" borderId="0" xfId="0" applyFont="1" applyFill="1" applyAlignment="1" applyProtection="1">
      <alignment vertical="top"/>
    </xf>
    <xf numFmtId="0" fontId="11" fillId="4" borderId="1" xfId="0" applyFont="1" applyFill="1" applyBorder="1" applyAlignment="1" applyProtection="1">
      <alignment horizontal="left" vertical="top" wrapText="1"/>
    </xf>
    <xf numFmtId="0" fontId="11" fillId="5" borderId="1" xfId="0" applyFont="1" applyFill="1" applyBorder="1" applyAlignment="1" applyProtection="1">
      <alignment horizontal="left" vertical="top" wrapText="1"/>
    </xf>
    <xf numFmtId="0" fontId="11" fillId="5" borderId="1" xfId="0" applyFont="1" applyFill="1" applyBorder="1" applyAlignment="1" applyProtection="1">
      <alignment horizontal="center" vertical="top" wrapText="1"/>
    </xf>
    <xf numFmtId="0" fontId="11" fillId="4" borderId="0" xfId="0" applyFont="1" applyFill="1" applyAlignment="1" applyProtection="1">
      <alignment horizontal="center" vertical="center" wrapText="1"/>
    </xf>
    <xf numFmtId="0" fontId="11" fillId="4" borderId="1" xfId="0" applyFont="1" applyFill="1" applyBorder="1" applyAlignment="1" applyProtection="1">
      <alignment horizontal="center" vertical="center" wrapText="1"/>
    </xf>
    <xf numFmtId="1" fontId="11" fillId="11" borderId="1" xfId="0" applyNumberFormat="1" applyFont="1" applyFill="1" applyBorder="1" applyAlignment="1" applyProtection="1">
      <alignment horizontal="center"/>
    </xf>
    <xf numFmtId="9" fontId="11" fillId="4" borderId="1" xfId="2" applyFont="1" applyFill="1" applyBorder="1" applyAlignment="1" applyProtection="1">
      <alignment horizontal="center"/>
    </xf>
    <xf numFmtId="165" fontId="11" fillId="11" borderId="1" xfId="0" applyNumberFormat="1" applyFont="1" applyFill="1" applyBorder="1" applyAlignment="1" applyProtection="1">
      <alignment horizontal="center" vertical="top"/>
    </xf>
    <xf numFmtId="1" fontId="11" fillId="11" borderId="1" xfId="0" applyNumberFormat="1" applyFont="1" applyFill="1" applyBorder="1" applyAlignment="1" applyProtection="1">
      <alignment horizontal="center" vertical="top"/>
    </xf>
    <xf numFmtId="9" fontId="11" fillId="11" borderId="1" xfId="2" applyFont="1" applyFill="1" applyBorder="1" applyAlignment="1" applyProtection="1">
      <alignment horizontal="center" vertical="top"/>
    </xf>
    <xf numFmtId="0" fontId="11" fillId="4" borderId="0" xfId="0" applyFont="1" applyFill="1" applyBorder="1" applyAlignment="1" applyProtection="1">
      <alignment horizontal="center" vertical="top" wrapText="1"/>
      <protection locked="0"/>
    </xf>
    <xf numFmtId="0" fontId="11" fillId="4" borderId="0" xfId="0" applyFont="1" applyFill="1" applyBorder="1" applyAlignment="1" applyProtection="1">
      <alignment horizontal="center" vertical="top"/>
    </xf>
    <xf numFmtId="9" fontId="11" fillId="4" borderId="1" xfId="2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 applyProtection="1">
      <alignment horizontal="center"/>
      <protection locked="0"/>
    </xf>
    <xf numFmtId="2" fontId="11" fillId="4" borderId="0" xfId="0" applyNumberFormat="1" applyFont="1" applyFill="1" applyBorder="1" applyAlignment="1" applyProtection="1">
      <alignment horizontal="center"/>
    </xf>
    <xf numFmtId="0" fontId="11" fillId="4" borderId="0" xfId="0" applyFont="1" applyFill="1" applyBorder="1" applyAlignment="1" applyProtection="1">
      <alignment horizontal="center"/>
    </xf>
    <xf numFmtId="2" fontId="11" fillId="4" borderId="0" xfId="0" applyNumberFormat="1" applyFont="1" applyFill="1" applyBorder="1" applyAlignment="1" applyProtection="1"/>
    <xf numFmtId="1" fontId="11" fillId="4" borderId="1" xfId="0" applyNumberFormat="1" applyFont="1" applyFill="1" applyBorder="1" applyAlignment="1" applyProtection="1">
      <alignment horizontal="center" wrapText="1"/>
      <protection locked="0"/>
    </xf>
    <xf numFmtId="1" fontId="11" fillId="4" borderId="1" xfId="0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 applyProtection="1">
      <alignment horizontal="center" vertical="top" wrapText="1"/>
    </xf>
    <xf numFmtId="1" fontId="11" fillId="4" borderId="0" xfId="0" applyNumberFormat="1" applyFont="1" applyFill="1" applyBorder="1" applyAlignment="1" applyProtection="1">
      <alignment horizontal="left"/>
    </xf>
    <xf numFmtId="1" fontId="11" fillId="4" borderId="0" xfId="0" applyNumberFormat="1" applyFont="1" applyFill="1" applyBorder="1" applyAlignment="1" applyProtection="1"/>
    <xf numFmtId="0" fontId="11" fillId="5" borderId="1" xfId="0" applyFont="1" applyFill="1" applyBorder="1" applyAlignment="1" applyProtection="1">
      <alignment horizontal="center" vertical="center" wrapText="1"/>
    </xf>
    <xf numFmtId="9" fontId="11" fillId="5" borderId="1" xfId="2" applyFont="1" applyFill="1" applyBorder="1" applyAlignment="1" applyProtection="1">
      <alignment horizontal="center" wrapText="1"/>
    </xf>
    <xf numFmtId="0" fontId="11" fillId="4" borderId="0" xfId="0" applyFont="1" applyFill="1" applyBorder="1"/>
    <xf numFmtId="0" fontId="11" fillId="4" borderId="0" xfId="0" applyFont="1" applyFill="1" applyAlignment="1">
      <alignment wrapText="1"/>
    </xf>
    <xf numFmtId="0" fontId="11" fillId="4" borderId="0" xfId="0" applyFont="1" applyFill="1" applyBorder="1" applyProtection="1"/>
    <xf numFmtId="0" fontId="11" fillId="4" borderId="0" xfId="0" applyFont="1" applyFill="1" applyBorder="1" applyAlignment="1" applyProtection="1">
      <alignment textRotation="90"/>
    </xf>
    <xf numFmtId="0" fontId="11" fillId="14" borderId="1" xfId="0" applyFont="1" applyFill="1" applyBorder="1" applyAlignment="1" applyProtection="1">
      <alignment horizontal="center" vertical="center" wrapText="1"/>
    </xf>
    <xf numFmtId="0" fontId="11" fillId="14" borderId="1" xfId="0" applyFont="1" applyFill="1" applyBorder="1" applyAlignment="1" applyProtection="1">
      <alignment horizontal="left" vertical="top" wrapText="1"/>
    </xf>
    <xf numFmtId="1" fontId="11" fillId="4" borderId="1" xfId="0" applyNumberFormat="1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wrapText="1"/>
    </xf>
    <xf numFmtId="0" fontId="11" fillId="4" borderId="0" xfId="0" applyFont="1" applyFill="1" applyBorder="1" applyAlignment="1" applyProtection="1">
      <alignment horizontal="left" vertical="top" wrapText="1"/>
    </xf>
    <xf numFmtId="0" fontId="11" fillId="4" borderId="0" xfId="0" applyFont="1" applyFill="1" applyBorder="1" applyAlignment="1" applyProtection="1">
      <alignment horizontal="center" wrapText="1"/>
    </xf>
    <xf numFmtId="0" fontId="11" fillId="4" borderId="0" xfId="0" applyFont="1" applyFill="1" applyBorder="1" applyAlignment="1">
      <alignment horizontal="center" wrapText="1"/>
    </xf>
    <xf numFmtId="0" fontId="11" fillId="11" borderId="1" xfId="0" applyFont="1" applyFill="1" applyBorder="1" applyAlignment="1" applyProtection="1">
      <alignment horizontal="left" vertical="center" wrapText="1"/>
    </xf>
    <xf numFmtId="0" fontId="11" fillId="11" borderId="0" xfId="0" applyFont="1" applyFill="1" applyBorder="1" applyAlignment="1" applyProtection="1">
      <alignment horizontal="left" vertical="center" wrapText="1"/>
    </xf>
    <xf numFmtId="1" fontId="11" fillId="4" borderId="0" xfId="0" applyNumberFormat="1" applyFont="1" applyFill="1" applyBorder="1" applyAlignment="1" applyProtection="1">
      <alignment horizontal="center" vertic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11" fillId="14" borderId="1" xfId="0" applyFont="1" applyFill="1" applyBorder="1" applyAlignment="1" applyProtection="1">
      <alignment horizontal="center" vertical="top" wrapText="1"/>
    </xf>
    <xf numFmtId="0" fontId="11" fillId="4" borderId="0" xfId="0" applyFont="1" applyFill="1" applyAlignment="1" applyProtection="1"/>
    <xf numFmtId="2" fontId="11" fillId="15" borderId="1" xfId="0" applyNumberFormat="1" applyFont="1" applyFill="1" applyBorder="1" applyAlignment="1">
      <alignment vertical="top" wrapText="1"/>
    </xf>
    <xf numFmtId="0" fontId="11" fillId="15" borderId="1" xfId="0" applyFont="1" applyFill="1" applyBorder="1" applyAlignment="1">
      <alignment vertical="top" wrapText="1"/>
    </xf>
    <xf numFmtId="0" fontId="11" fillId="5" borderId="1" xfId="0" applyFont="1" applyFill="1" applyBorder="1" applyAlignment="1" applyProtection="1">
      <alignment horizontal="left" wrapText="1"/>
    </xf>
    <xf numFmtId="43" fontId="11" fillId="5" borderId="1" xfId="1" applyFont="1" applyFill="1" applyBorder="1" applyAlignment="1" applyProtection="1">
      <alignment horizontal="center" wrapText="1"/>
    </xf>
    <xf numFmtId="0" fontId="11" fillId="4" borderId="0" xfId="0" applyFont="1" applyFill="1" applyAlignment="1" applyProtection="1">
      <alignment horizontal="right"/>
    </xf>
    <xf numFmtId="0" fontId="11" fillId="5" borderId="1" xfId="0" applyFont="1" applyFill="1" applyBorder="1" applyAlignment="1" applyProtection="1">
      <alignment horizontal="center" vertical="top" wrapText="1"/>
      <protection locked="0"/>
    </xf>
    <xf numFmtId="0" fontId="11" fillId="4" borderId="1" xfId="0" applyFont="1" applyFill="1" applyBorder="1" applyAlignment="1" applyProtection="1">
      <alignment horizontal="left"/>
      <protection locked="0"/>
    </xf>
    <xf numFmtId="165" fontId="11" fillId="4" borderId="1" xfId="0" applyNumberFormat="1" applyFont="1" applyFill="1" applyBorder="1" applyAlignment="1" applyProtection="1">
      <alignment horizontal="center"/>
      <protection locked="0"/>
    </xf>
    <xf numFmtId="43" fontId="11" fillId="4" borderId="1" xfId="1" applyFont="1" applyFill="1" applyBorder="1" applyAlignment="1" applyProtection="1">
      <alignment horizontal="center"/>
      <protection locked="0"/>
    </xf>
    <xf numFmtId="166" fontId="11" fillId="4" borderId="1" xfId="2" applyNumberFormat="1" applyFont="1" applyFill="1" applyBorder="1" applyAlignment="1" applyProtection="1">
      <alignment horizontal="center"/>
      <protection locked="0"/>
    </xf>
    <xf numFmtId="9" fontId="11" fillId="4" borderId="1" xfId="2" applyFont="1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vertical="center"/>
    </xf>
    <xf numFmtId="2" fontId="11" fillId="4" borderId="1" xfId="0" applyNumberFormat="1" applyFont="1" applyFill="1" applyBorder="1" applyAlignment="1" applyProtection="1">
      <alignment horizontal="center"/>
    </xf>
    <xf numFmtId="1" fontId="11" fillId="4" borderId="1" xfId="0" applyNumberFormat="1" applyFont="1" applyFill="1" applyBorder="1" applyAlignment="1" applyProtection="1">
      <alignment horizontal="center" vertical="center" wrapText="1"/>
    </xf>
    <xf numFmtId="43" fontId="11" fillId="4" borderId="1" xfId="1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 wrapText="1"/>
    </xf>
    <xf numFmtId="0" fontId="11" fillId="10" borderId="1" xfId="0" applyFont="1" applyFill="1" applyBorder="1" applyAlignment="1" applyProtection="1">
      <alignment horizontal="center"/>
      <protection locked="0"/>
    </xf>
    <xf numFmtId="0" fontId="11" fillId="14" borderId="1" xfId="0" applyFont="1" applyFill="1" applyBorder="1" applyAlignment="1" applyProtection="1">
      <alignment vertical="top" wrapText="1"/>
    </xf>
    <xf numFmtId="0" fontId="11" fillId="4" borderId="1" xfId="0" applyFont="1" applyFill="1" applyBorder="1" applyAlignment="1" applyProtection="1">
      <alignment horizontal="center"/>
    </xf>
    <xf numFmtId="0" fontId="11" fillId="4" borderId="1" xfId="0" applyFont="1" applyFill="1" applyBorder="1" applyAlignment="1" applyProtection="1">
      <alignment horizontal="left" vertical="center" wrapText="1"/>
    </xf>
    <xf numFmtId="0" fontId="11" fillId="4" borderId="1" xfId="0" applyFont="1" applyFill="1" applyBorder="1" applyAlignment="1" applyProtection="1">
      <alignment horizontal="center" vertical="center"/>
    </xf>
    <xf numFmtId="9" fontId="11" fillId="10" borderId="1" xfId="2" applyNumberFormat="1" applyFont="1" applyFill="1" applyBorder="1" applyAlignment="1" applyProtection="1">
      <alignment horizontal="center" vertical="center"/>
      <protection locked="0"/>
    </xf>
    <xf numFmtId="166" fontId="11" fillId="4" borderId="1" xfId="2" applyNumberFormat="1" applyFont="1" applyFill="1" applyBorder="1" applyAlignment="1">
      <alignment vertical="center"/>
    </xf>
    <xf numFmtId="0" fontId="11" fillId="4" borderId="1" xfId="0" applyFont="1" applyFill="1" applyBorder="1" applyAlignment="1" applyProtection="1">
      <alignment vertical="center" wrapText="1"/>
    </xf>
    <xf numFmtId="166" fontId="11" fillId="4" borderId="1" xfId="2" applyNumberFormat="1" applyFont="1" applyFill="1" applyBorder="1"/>
    <xf numFmtId="9" fontId="11" fillId="4" borderId="1" xfId="2" applyFont="1" applyFill="1" applyBorder="1" applyAlignment="1">
      <alignment vertical="center"/>
    </xf>
    <xf numFmtId="9" fontId="11" fillId="4" borderId="1" xfId="2" applyFont="1" applyFill="1" applyBorder="1"/>
    <xf numFmtId="0" fontId="11" fillId="4" borderId="1" xfId="0" applyFont="1" applyFill="1" applyBorder="1" applyProtection="1">
      <protection locked="0"/>
    </xf>
    <xf numFmtId="43" fontId="11" fillId="4" borderId="1" xfId="0" applyNumberFormat="1" applyFont="1" applyFill="1" applyBorder="1" applyProtection="1">
      <protection locked="0"/>
    </xf>
    <xf numFmtId="167" fontId="11" fillId="4" borderId="1" xfId="0" applyNumberFormat="1" applyFont="1" applyFill="1" applyBorder="1" applyProtection="1">
      <protection locked="0"/>
    </xf>
    <xf numFmtId="0" fontId="11" fillId="5" borderId="1" xfId="0" applyFont="1" applyFill="1" applyBorder="1" applyAlignment="1">
      <alignment horizontal="center"/>
    </xf>
    <xf numFmtId="164" fontId="11" fillId="4" borderId="1" xfId="0" applyNumberFormat="1" applyFont="1" applyFill="1" applyBorder="1"/>
    <xf numFmtId="0" fontId="11" fillId="4" borderId="0" xfId="0" applyFont="1" applyFill="1" applyAlignment="1">
      <alignment horizontal="left" vertical="top"/>
    </xf>
    <xf numFmtId="17" fontId="11" fillId="4" borderId="1" xfId="0" applyNumberFormat="1" applyFont="1" applyFill="1" applyBorder="1" applyAlignment="1" applyProtection="1">
      <alignment horizontal="left"/>
      <protection locked="0"/>
    </xf>
    <xf numFmtId="13" fontId="11" fillId="4" borderId="1" xfId="1" applyNumberFormat="1" applyFont="1" applyFill="1" applyBorder="1" applyAlignment="1" applyProtection="1">
      <alignment horizontal="center"/>
      <protection locked="0"/>
    </xf>
    <xf numFmtId="12" fontId="11" fillId="4" borderId="1" xfId="1" applyNumberFormat="1" applyFont="1" applyFill="1" applyBorder="1" applyAlignment="1" applyProtection="1">
      <alignment horizontal="center"/>
      <protection locked="0"/>
    </xf>
    <xf numFmtId="0" fontId="18" fillId="4" borderId="0" xfId="0" applyFont="1" applyFill="1"/>
    <xf numFmtId="168" fontId="11" fillId="4" borderId="1" xfId="0" applyNumberFormat="1" applyFont="1" applyFill="1" applyBorder="1"/>
    <xf numFmtId="0" fontId="15" fillId="0" borderId="0" xfId="0" applyFont="1"/>
    <xf numFmtId="15" fontId="11" fillId="4" borderId="1" xfId="0" applyNumberFormat="1" applyFont="1" applyFill="1" applyBorder="1" applyAlignment="1" applyProtection="1">
      <alignment horizontal="left" vertical="center"/>
    </xf>
    <xf numFmtId="165" fontId="11" fillId="16" borderId="1" xfId="0" applyNumberFormat="1" applyFont="1" applyFill="1" applyBorder="1" applyAlignment="1">
      <alignment vertical="top" wrapText="1"/>
    </xf>
    <xf numFmtId="1" fontId="11" fillId="16" borderId="1" xfId="0" applyNumberFormat="1" applyFont="1" applyFill="1" applyBorder="1" applyAlignment="1" applyProtection="1">
      <alignment horizontal="center" wrapText="1"/>
      <protection locked="0"/>
    </xf>
    <xf numFmtId="1" fontId="11" fillId="16" borderId="1" xfId="0" applyNumberFormat="1" applyFont="1" applyFill="1" applyBorder="1" applyAlignment="1" applyProtection="1">
      <alignment horizontal="center"/>
      <protection locked="0"/>
    </xf>
    <xf numFmtId="15" fontId="0" fillId="16" borderId="1" xfId="0" applyNumberFormat="1" applyFill="1" applyBorder="1"/>
    <xf numFmtId="165" fontId="11" fillId="0" borderId="1" xfId="0" applyNumberFormat="1" applyFont="1" applyFill="1" applyBorder="1" applyAlignment="1">
      <alignment vertical="top" wrapText="1"/>
    </xf>
    <xf numFmtId="165" fontId="0" fillId="0" borderId="1" xfId="0" applyNumberFormat="1" applyFill="1" applyBorder="1"/>
    <xf numFmtId="1" fontId="11" fillId="0" borderId="1" xfId="0" applyNumberFormat="1" applyFont="1" applyFill="1" applyBorder="1" applyAlignment="1" applyProtection="1">
      <alignment horizontal="center"/>
    </xf>
    <xf numFmtId="1" fontId="11" fillId="0" borderId="1" xfId="0" applyNumberFormat="1" applyFont="1" applyFill="1" applyBorder="1" applyAlignment="1" applyProtection="1">
      <alignment horizontal="center" wrapText="1"/>
      <protection locked="0"/>
    </xf>
    <xf numFmtId="9" fontId="11" fillId="0" borderId="1" xfId="2" applyFont="1" applyFill="1" applyBorder="1" applyAlignment="1" applyProtection="1">
      <alignment horizontal="center" wrapText="1"/>
    </xf>
    <xf numFmtId="1" fontId="11" fillId="0" borderId="1" xfId="0" applyNumberFormat="1" applyFont="1" applyFill="1" applyBorder="1" applyAlignment="1" applyProtection="1">
      <alignment horizontal="center"/>
      <protection locked="0"/>
    </xf>
    <xf numFmtId="0" fontId="11" fillId="16" borderId="1" xfId="0" applyFont="1" applyFill="1" applyBorder="1" applyAlignment="1" applyProtection="1">
      <alignment vertical="top" wrapText="1"/>
    </xf>
    <xf numFmtId="1" fontId="11" fillId="16" borderId="1" xfId="0" applyNumberFormat="1" applyFont="1" applyFill="1" applyBorder="1" applyAlignment="1" applyProtection="1">
      <alignment horizontal="center"/>
    </xf>
    <xf numFmtId="0" fontId="19" fillId="4" borderId="0" xfId="0" applyFont="1" applyFill="1" applyProtection="1"/>
    <xf numFmtId="0" fontId="20" fillId="4" borderId="0" xfId="0" applyFont="1" applyFill="1" applyAlignment="1"/>
    <xf numFmtId="0" fontId="14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11" fillId="5" borderId="1" xfId="0" applyFont="1" applyFill="1" applyBorder="1" applyAlignment="1" applyProtection="1">
      <alignment horizontal="center"/>
    </xf>
    <xf numFmtId="0" fontId="11" fillId="5" borderId="1" xfId="0" applyFont="1" applyFill="1" applyBorder="1" applyAlignment="1" applyProtection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14" borderId="1" xfId="0" applyFont="1" applyFill="1" applyBorder="1" applyAlignment="1" applyProtection="1">
      <alignment horizontal="center" vertical="top" wrapText="1"/>
    </xf>
    <xf numFmtId="0" fontId="11" fillId="14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66" fontId="11" fillId="4" borderId="1" xfId="2" applyNumberFormat="1" applyFont="1" applyFill="1" applyBorder="1" applyAlignment="1">
      <alignment horizontal="center" vertical="center"/>
    </xf>
    <xf numFmtId="166" fontId="11" fillId="4" borderId="1" xfId="2" applyNumberFormat="1" applyFont="1" applyFill="1" applyBorder="1" applyAlignment="1">
      <alignment horizontal="center"/>
    </xf>
    <xf numFmtId="0" fontId="9" fillId="12" borderId="1" xfId="0" applyFont="1" applyFill="1" applyBorder="1" applyAlignment="1" applyProtection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9" fillId="12" borderId="13" xfId="0" applyFont="1" applyFill="1" applyBorder="1" applyAlignment="1" applyProtection="1">
      <alignment horizontal="center" vertical="center" wrapText="1"/>
    </xf>
    <xf numFmtId="0" fontId="9" fillId="12" borderId="10" xfId="0" applyFont="1" applyFill="1" applyBorder="1" applyAlignment="1" applyProtection="1">
      <alignment horizontal="center" vertical="center" wrapText="1"/>
    </xf>
    <xf numFmtId="1" fontId="11" fillId="16" borderId="1" xfId="0" applyNumberFormat="1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Schedule Variance</a:t>
            </a:r>
          </a:p>
        </c:rich>
      </c:tx>
      <c:layout>
        <c:manualLayout>
          <c:xMode val="edge"/>
          <c:yMode val="edge"/>
          <c:x val="0.61327891156462644"/>
          <c:y val="1.6632224769372199E-2"/>
        </c:manualLayout>
      </c:layout>
      <c:overlay val="1"/>
    </c:title>
    <c:plotArea>
      <c:layout>
        <c:manualLayout>
          <c:layoutTarget val="inner"/>
          <c:xMode val="edge"/>
          <c:yMode val="edge"/>
          <c:x val="0.1693877551020409"/>
          <c:y val="6.666666666666668E-2"/>
          <c:w val="0.5877551020408166"/>
          <c:h val="0.8333333333333337"/>
        </c:manualLayout>
      </c:layout>
      <c:lineChart>
        <c:grouping val="standard"/>
        <c:ser>
          <c:idx val="0"/>
          <c:order val="0"/>
          <c:tx>
            <c:strRef>
              <c:f>'Metrics Report'!$C$7</c:f>
              <c:strCache>
                <c:ptCount val="1"/>
                <c:pt idx="0">
                  <c:v>Iteration1</c:v>
                </c:pt>
              </c:strCache>
            </c:strRef>
          </c:tx>
          <c:marker>
            <c:symbol val="none"/>
          </c:marker>
          <c:cat>
            <c:strRef>
              <c:f>'Metrics Report'!$B$8:$B$15</c:f>
              <c:strCache>
                <c:ptCount val="8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</c:strCache>
            </c:strRef>
          </c:cat>
          <c:val>
            <c:numRef>
              <c:f>'Metrics Report'!$C$8:$C$14</c:f>
              <c:numCache>
                <c:formatCode>0.0%</c:formatCode>
                <c:ptCount val="7"/>
                <c:pt idx="0">
                  <c:v>0</c:v>
                </c:pt>
                <c:pt idx="1">
                  <c:v>1</c:v>
                </c:pt>
                <c:pt idx="2">
                  <c:v>-0.4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'Metrics Report'!$D$7</c:f>
              <c:strCache>
                <c:ptCount val="1"/>
                <c:pt idx="0">
                  <c:v>Iteration2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marker>
            <c:symbol val="none"/>
          </c:marker>
          <c:cat>
            <c:strRef>
              <c:f>'Metrics Report'!$B$8:$B$15</c:f>
              <c:strCache>
                <c:ptCount val="8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</c:strCache>
            </c:strRef>
          </c:cat>
          <c:val>
            <c:numRef>
              <c:f>'Metrics Report'!$D$8:$D$14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'Metrics Report'!$F$7</c:f>
              <c:strCache>
                <c:ptCount val="1"/>
                <c:pt idx="0">
                  <c:v>USL</c:v>
                </c:pt>
              </c:strCache>
            </c:strRef>
          </c:tx>
          <c:marker>
            <c:symbol val="none"/>
          </c:marker>
          <c:cat>
            <c:strRef>
              <c:f>'Metrics Report'!$B$8:$B$15</c:f>
              <c:strCache>
                <c:ptCount val="8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</c:strCache>
            </c:strRef>
          </c:cat>
          <c:val>
            <c:numRef>
              <c:f>'Metrics Report'!$F$8:$F$14</c:f>
              <c:numCache>
                <c:formatCode>0%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'Metrics Report'!$E$7</c:f>
              <c:strCache>
                <c:ptCount val="1"/>
                <c:pt idx="0">
                  <c:v>LSL</c:v>
                </c:pt>
              </c:strCache>
            </c:strRef>
          </c:tx>
          <c:marker>
            <c:symbol val="none"/>
          </c:marker>
          <c:cat>
            <c:strRef>
              <c:f>'Metrics Report'!$B$8:$B$15</c:f>
              <c:strCache>
                <c:ptCount val="8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</c:strCache>
            </c:strRef>
          </c:cat>
          <c:val>
            <c:numRef>
              <c:f>'Metrics Report'!$E$8:$E$14</c:f>
              <c:numCache>
                <c:formatCode>0%</c:formatCode>
                <c:ptCount val="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</c:numCache>
            </c:numRef>
          </c:val>
        </c:ser>
        <c:marker val="1"/>
        <c:axId val="74859264"/>
        <c:axId val="74860800"/>
      </c:lineChart>
      <c:catAx>
        <c:axId val="7485926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60800"/>
        <c:crosses val="autoZero"/>
        <c:auto val="1"/>
        <c:lblAlgn val="ctr"/>
        <c:lblOffset val="100"/>
      </c:catAx>
      <c:valAx>
        <c:axId val="74860800"/>
        <c:scaling>
          <c:orientation val="minMax"/>
        </c:scaling>
        <c:axPos val="l"/>
        <c:majorGridlines/>
        <c:numFmt formatCode="0.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59264"/>
        <c:crosses val="autoZero"/>
        <c:crossBetween val="between"/>
      </c:valAx>
    </c:plotArea>
    <c:legend>
      <c:legendPos val="r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Effort Variance</a:t>
            </a:r>
          </a:p>
        </c:rich>
      </c:tx>
      <c:layout>
        <c:manualLayout>
          <c:xMode val="edge"/>
          <c:yMode val="edge"/>
          <c:x val="0.69892556634304281"/>
          <c:y val="2.9358028359662568E-2"/>
        </c:manualLayout>
      </c:layout>
      <c:overlay val="1"/>
    </c:title>
    <c:plotArea>
      <c:layout>
        <c:manualLayout>
          <c:layoutTarget val="inner"/>
          <c:xMode val="edge"/>
          <c:yMode val="edge"/>
          <c:x val="0.14174757281553399"/>
          <c:y val="4.8109965635738827E-2"/>
          <c:w val="0.50485436893203806"/>
          <c:h val="0.8831615120274916"/>
        </c:manualLayout>
      </c:layout>
      <c:lineChart>
        <c:grouping val="standard"/>
        <c:ser>
          <c:idx val="0"/>
          <c:order val="0"/>
          <c:tx>
            <c:strRef>
              <c:f>'Metrics Report'!$C$22:$C$23</c:f>
              <c:strCache>
                <c:ptCount val="1"/>
                <c:pt idx="0">
                  <c:v>Effort Variance Iteration1</c:v>
                </c:pt>
              </c:strCache>
            </c:strRef>
          </c:tx>
          <c:marker>
            <c:symbol val="none"/>
          </c:marker>
          <c:cat>
            <c:strRef>
              <c:f>'Metrics Report'!$B$24:$B$36</c:f>
              <c:strCache>
                <c:ptCount val="13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  <c:pt idx="8">
                  <c:v>Project Management</c:v>
                </c:pt>
                <c:pt idx="9">
                  <c:v>PPQA (Audits)</c:v>
                </c:pt>
                <c:pt idx="10">
                  <c:v>Risk Mgmt</c:v>
                </c:pt>
                <c:pt idx="11">
                  <c:v>Config Mgmt</c:v>
                </c:pt>
                <c:pt idx="12">
                  <c:v>Others (DAR, Analysis &amp; Resolution, Misc)</c:v>
                </c:pt>
              </c:strCache>
            </c:strRef>
          </c:cat>
          <c:val>
            <c:numRef>
              <c:f>'Metrics Report'!$C$24:$C$36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'Metrics Report'!$D$22:$D$23</c:f>
              <c:strCache>
                <c:ptCount val="1"/>
                <c:pt idx="0">
                  <c:v>Effort Variance Iteration2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marker>
            <c:symbol val="none"/>
          </c:marker>
          <c:cat>
            <c:strRef>
              <c:f>'Metrics Report'!$B$24:$B$36</c:f>
              <c:strCache>
                <c:ptCount val="13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  <c:pt idx="8">
                  <c:v>Project Management</c:v>
                </c:pt>
                <c:pt idx="9">
                  <c:v>PPQA (Audits)</c:v>
                </c:pt>
                <c:pt idx="10">
                  <c:v>Risk Mgmt</c:v>
                </c:pt>
                <c:pt idx="11">
                  <c:v>Config Mgmt</c:v>
                </c:pt>
                <c:pt idx="12">
                  <c:v>Others (DAR, Analysis &amp; Resolution, Misc)</c:v>
                </c:pt>
              </c:strCache>
            </c:strRef>
          </c:cat>
          <c:val>
            <c:numRef>
              <c:f>'Metrics Report'!$D$24:$D$36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'Metrics Report'!$E$22:$E$23</c:f>
              <c:strCache>
                <c:ptCount val="1"/>
                <c:pt idx="0">
                  <c:v>Effort Variance LSL</c:v>
                </c:pt>
              </c:strCache>
            </c:strRef>
          </c:tx>
          <c:marker>
            <c:symbol val="none"/>
          </c:marker>
          <c:cat>
            <c:strRef>
              <c:f>'Metrics Report'!$B$24:$B$36</c:f>
              <c:strCache>
                <c:ptCount val="13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  <c:pt idx="8">
                  <c:v>Project Management</c:v>
                </c:pt>
                <c:pt idx="9">
                  <c:v>PPQA (Audits)</c:v>
                </c:pt>
                <c:pt idx="10">
                  <c:v>Risk Mgmt</c:v>
                </c:pt>
                <c:pt idx="11">
                  <c:v>Config Mgmt</c:v>
                </c:pt>
                <c:pt idx="12">
                  <c:v>Others (DAR, Analysis &amp; Resolution, Misc)</c:v>
                </c:pt>
              </c:strCache>
            </c:strRef>
          </c:cat>
          <c:val>
            <c:numRef>
              <c:f>'Metrics Report'!$E$24:$E$36</c:f>
              <c:numCache>
                <c:formatCode>0%</c:formatCode>
                <c:ptCount val="13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</c:numCache>
            </c:numRef>
          </c:val>
        </c:ser>
        <c:ser>
          <c:idx val="3"/>
          <c:order val="3"/>
          <c:tx>
            <c:strRef>
              <c:f>'Metrics Report'!$F$22:$F$23</c:f>
              <c:strCache>
                <c:ptCount val="1"/>
                <c:pt idx="0">
                  <c:v>Effort Variance USL</c:v>
                </c:pt>
              </c:strCache>
            </c:strRef>
          </c:tx>
          <c:marker>
            <c:symbol val="none"/>
          </c:marker>
          <c:cat>
            <c:strRef>
              <c:f>'Metrics Report'!$B$24:$B$36</c:f>
              <c:strCache>
                <c:ptCount val="13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Unit Testing</c:v>
                </c:pt>
                <c:pt idx="4">
                  <c:v>Test case Design</c:v>
                </c:pt>
                <c:pt idx="5">
                  <c:v>Testing</c:v>
                </c:pt>
                <c:pt idx="6">
                  <c:v>Acceptance</c:v>
                </c:pt>
                <c:pt idx="7">
                  <c:v>Support</c:v>
                </c:pt>
                <c:pt idx="8">
                  <c:v>Project Management</c:v>
                </c:pt>
                <c:pt idx="9">
                  <c:v>PPQA (Audits)</c:v>
                </c:pt>
                <c:pt idx="10">
                  <c:v>Risk Mgmt</c:v>
                </c:pt>
                <c:pt idx="11">
                  <c:v>Config Mgmt</c:v>
                </c:pt>
                <c:pt idx="12">
                  <c:v>Others (DAR, Analysis &amp; Resolution, Misc)</c:v>
                </c:pt>
              </c:strCache>
            </c:strRef>
          </c:cat>
          <c:val>
            <c:numRef>
              <c:f>'Metrics Report'!$F$24:$F$36</c:f>
              <c:numCache>
                <c:formatCode>0%</c:formatCode>
                <c:ptCount val="1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val>
        </c:ser>
        <c:marker val="1"/>
        <c:axId val="74903936"/>
        <c:axId val="74905472"/>
      </c:lineChart>
      <c:catAx>
        <c:axId val="7490393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05472"/>
        <c:crosses val="autoZero"/>
        <c:auto val="1"/>
        <c:lblAlgn val="ctr"/>
        <c:lblOffset val="100"/>
      </c:catAx>
      <c:valAx>
        <c:axId val="7490547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0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44820732360011"/>
          <c:y val="0.29379818088776638"/>
          <c:w val="0.18566939326758924"/>
          <c:h val="0.56338830287723407"/>
        </c:manualLayout>
      </c:layout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55" l="0.70000000000000095" r="0.70000000000000095" t="0.75000000000000255" header="0.30000000000000027" footer="0.30000000000000027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Customer Satisfaction Rating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'Metrics Report'!$C$43</c:f>
              <c:strCache>
                <c:ptCount val="1"/>
                <c:pt idx="0">
                  <c:v>Overall  Rating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'Metrics Report'!$B$44:$B$47</c:f>
              <c:numCache>
                <c:formatCode>General</c:formatCode>
                <c:ptCount val="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0</c:v>
                </c:pt>
              </c:numCache>
            </c:numRef>
          </c:cat>
          <c:val>
            <c:numRef>
              <c:f>'Metrics Report'!$C$44:$C$47</c:f>
              <c:numCache>
                <c:formatCode>_(* #,##0.00_);_(* \(#,##0.00\);_(* "-"??_);_(@_)</c:formatCode>
                <c:ptCount val="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'Metrics Report'!$D$43</c:f>
              <c:strCache>
                <c:ptCount val="1"/>
                <c:pt idx="0">
                  <c:v>LSL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marker>
            <c:symbol val="none"/>
          </c:marker>
          <c:cat>
            <c:numRef>
              <c:f>'Metrics Report'!$B$44:$B$47</c:f>
              <c:numCache>
                <c:formatCode>General</c:formatCode>
                <c:ptCount val="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0</c:v>
                </c:pt>
              </c:numCache>
            </c:numRef>
          </c:cat>
          <c:val>
            <c:numRef>
              <c:f>'Metrics Report'!$D$44:$D$47</c:f>
              <c:numCache>
                <c:formatCode>_(* #,##0.0_);_(* \(#,##0.0\);_(* "-"??_);_(@_)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'Metrics Report'!$E$43</c:f>
              <c:strCache>
                <c:ptCount val="1"/>
                <c:pt idx="0">
                  <c:v>USL</c:v>
                </c:pt>
              </c:strCache>
            </c:strRef>
          </c:tx>
          <c:marker>
            <c:symbol val="none"/>
          </c:marker>
          <c:cat>
            <c:numRef>
              <c:f>'Metrics Report'!$B$44:$B$47</c:f>
              <c:numCache>
                <c:formatCode>General</c:formatCode>
                <c:ptCount val="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0</c:v>
                </c:pt>
              </c:numCache>
            </c:numRef>
          </c:cat>
          <c:val>
            <c:numRef>
              <c:f>'Metrics Report'!$E$44:$E$47</c:f>
              <c:numCache>
                <c:formatCode>_(* #,##0.0_);_(* \(#,##0.0\);_(* "-"??_);_(@_)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marker val="1"/>
        <c:axId val="74947968"/>
        <c:axId val="74962048"/>
      </c:lineChart>
      <c:catAx>
        <c:axId val="749479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62048"/>
        <c:crosses val="autoZero"/>
        <c:auto val="1"/>
        <c:lblAlgn val="ctr"/>
        <c:lblOffset val="100"/>
      </c:catAx>
      <c:valAx>
        <c:axId val="74962048"/>
        <c:scaling>
          <c:orientation val="minMax"/>
          <c:max val="5"/>
          <c:min val="2"/>
        </c:scaling>
        <c:axPos val="l"/>
        <c:majorGridlines/>
        <c:numFmt formatCode="_(* #,##0.00_);_(* \(#,##0.00\);_(* &quot;-&quot;??_);_(@_)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947968"/>
        <c:crosses val="autoZero"/>
        <c:crossBetween val="between"/>
        <c:majorUnit val="1"/>
      </c:valAx>
    </c:plotArea>
    <c:legend>
      <c:legendPos val="r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Schedule Variance  (Against revised plan)</a:t>
            </a:r>
          </a:p>
        </c:rich>
      </c:tx>
      <c:layout>
        <c:manualLayout>
          <c:xMode val="edge"/>
          <c:yMode val="edge"/>
          <c:x val="0.41939441532072674"/>
          <c:y val="3.18300752946422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897959183668"/>
          <c:y val="0.19004524886877841"/>
          <c:w val="0.87026239067055389"/>
          <c:h val="0.56108597285067874"/>
        </c:manualLayout>
      </c:layout>
      <c:lineChart>
        <c:grouping val="standard"/>
        <c:ser>
          <c:idx val="0"/>
          <c:order val="0"/>
          <c:tx>
            <c:strRef>
              <c:f>'ProjectData-GraphicalView'!$A$5</c:f>
              <c:strCache>
                <c:ptCount val="1"/>
                <c:pt idx="0">
                  <c:v>Iteration 1</c:v>
                </c:pt>
              </c:strCache>
            </c:strRef>
          </c:tx>
          <c:marker>
            <c:spPr>
              <a:solidFill>
                <a:srgbClr val="1F497D">
                  <a:lumMod val="20000"/>
                  <a:lumOff val="80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'ProjectData-GraphicalView'!$B$5:$W$5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3.2258064516129031E-2</c:v>
                </c:pt>
                <c:pt idx="7">
                  <c:v>0</c:v>
                </c:pt>
                <c:pt idx="8">
                  <c:v>-0.66666666666666663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-0.33333333333333331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'ProjectData-GraphicalView'!$A$6</c:f>
              <c:strCache>
                <c:ptCount val="1"/>
                <c:pt idx="0">
                  <c:v>Iteration 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'ProjectData-GraphicalView'!$B$6:$W$6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'ProjectData-GraphicalView'!$A$7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'ProjectData-GraphicalView'!$B$7:$W$7</c:f>
              <c:numCache>
                <c:formatCode>0.0</c:formatCode>
                <c:ptCount val="2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'ProjectData-GraphicalView'!$A$8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solidFill>
                <a:schemeClr val="accent2">
                  <a:lumMod val="20000"/>
                  <a:lumOff val="80000"/>
                </a:schemeClr>
              </a:solidFill>
            </a:ln>
          </c:spPr>
          <c:cat>
            <c:strRef>
              <c:f>'ProjectData-GraphicalView'!$B$4:$W$4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'ProjectData-GraphicalView'!$B$8:$W$8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77240576"/>
        <c:axId val="77246464"/>
      </c:lineChart>
      <c:catAx>
        <c:axId val="77240576"/>
        <c:scaling>
          <c:orientation val="minMax"/>
        </c:scaling>
        <c:delete val="1"/>
        <c:axPos val="b"/>
        <c:numFmt formatCode="General" sourceLinked="1"/>
        <c:tickLblPos val="none"/>
        <c:crossAx val="77246464"/>
        <c:crosses val="autoZero"/>
        <c:auto val="1"/>
        <c:lblAlgn val="ctr"/>
        <c:lblOffset val="100"/>
      </c:catAx>
      <c:valAx>
        <c:axId val="77246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1.9393920099610214E-2"/>
              <c:y val="0.4456230808986714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40576"/>
        <c:crosses val="autoZero"/>
        <c:crossBetween val="between"/>
        <c:minorUnit val="5"/>
      </c:valAx>
      <c:spPr>
        <a:solidFill>
          <a:schemeClr val="tx2">
            <a:lumMod val="75000"/>
          </a:schemeClr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993498454202653"/>
          <c:y val="1.1349932609775141E-3"/>
          <c:w val="0.98752997856400015"/>
          <c:h val="0.18213034181538137"/>
        </c:manualLayout>
      </c:layout>
      <c:spPr>
        <a:solidFill>
          <a:schemeClr val="tx2">
            <a:lumMod val="20000"/>
            <a:lumOff val="80000"/>
          </a:scheme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15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27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&amp;R&amp;F</c:oddHeader>
      <c:oddFooter>&amp;LVersion 1.0
© AMSOL Pvt. Ltd.&amp;C&amp;G&amp;R&amp;P of &amp;N
Confidential &amp; Proprietary</c:oddFooter>
    </c:headerFooter>
    <c:pageMargins b="1" l="0.75000000000000433" r="0.75000000000000433" t="1" header="0.5" footer="0.5"/>
    <c:pageSetup orientation="landscape" horizontalDpi="300" verticalDpi="300"/>
    <c:legacyDrawingHF r:id="rId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Effort Variance  (Against Planned)</a:t>
            </a:r>
          </a:p>
        </c:rich>
      </c:tx>
      <c:layout>
        <c:manualLayout>
          <c:xMode val="edge"/>
          <c:yMode val="edge"/>
          <c:x val="0.4261502925341879"/>
          <c:y val="4.15175707203266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5846124455961992E-2"/>
          <c:y val="0.19493219597550321"/>
          <c:w val="0.86530014641288855"/>
          <c:h val="0.5668027399155886"/>
        </c:manualLayout>
      </c:layout>
      <c:lineChart>
        <c:grouping val="standard"/>
        <c:ser>
          <c:idx val="1"/>
          <c:order val="1"/>
          <c:tx>
            <c:strRef>
              <c:f>'ProjectData-GraphicalView'!$A$39</c:f>
              <c:strCache>
                <c:ptCount val="1"/>
                <c:pt idx="0">
                  <c:v>Iteration 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'ProjectData-GraphicalView'!$B$39:$W$39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77979648"/>
        <c:axId val="77981568"/>
      </c:lineChart>
      <c:lineChart>
        <c:grouping val="standard"/>
        <c:ser>
          <c:idx val="0"/>
          <c:order val="0"/>
          <c:tx>
            <c:strRef>
              <c:f>'ProjectData-GraphicalView'!$A$38</c:f>
              <c:strCache>
                <c:ptCount val="1"/>
                <c:pt idx="0">
                  <c:v>Iteration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'ProjectData-GraphicalView'!$B$38:$W$38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2"/>
          <c:tx>
            <c:strRef>
              <c:f>'ProjectData-GraphicalView'!$A$40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  <a:effectLst>
              <a:innerShdw blurRad="114300">
                <a:schemeClr val="tx2">
                  <a:lumMod val="75000"/>
                </a:schemeClr>
              </a:innerShdw>
            </a:effectLst>
          </c:spPr>
          <c:marker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effectLst>
                <a:innerShdw blurRad="114300">
                  <a:schemeClr val="tx2">
                    <a:lumMod val="75000"/>
                  </a:schemeClr>
                </a:innerShdw>
              </a:effectLst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'ProjectData-GraphicalView'!$B$40:$W$40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5"/>
          <c:order val="3"/>
          <c:tx>
            <c:strRef>
              <c:f>'ProjectData-GraphicalView'!$A$41</c:f>
              <c:strCache>
                <c:ptCount val="1"/>
                <c:pt idx="0">
                  <c:v>LCL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'ProjectData-GraphicalView'!$B$41:$W$41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77144064"/>
        <c:axId val="77145600"/>
      </c:lineChart>
      <c:catAx>
        <c:axId val="779796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Phases </a:t>
                </a:r>
              </a:p>
            </c:rich>
          </c:tx>
          <c:layout>
            <c:manualLayout>
              <c:xMode val="edge"/>
              <c:yMode val="edge"/>
              <c:x val="0.38977948511153088"/>
              <c:y val="0.919143336249635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crossAx val="77981568"/>
        <c:crosses val="autoZero"/>
        <c:auto val="1"/>
        <c:lblAlgn val="ctr"/>
        <c:lblOffset val="100"/>
      </c:catAx>
      <c:valAx>
        <c:axId val="77981568"/>
        <c:scaling>
          <c:orientation val="minMax"/>
          <c:max val="15"/>
          <c:min val="-15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2.0497838713557051E-2"/>
              <c:y val="0.3157899533391664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77979648"/>
        <c:crosses val="autoZero"/>
        <c:crossBetween val="between"/>
        <c:majorUnit val="5"/>
        <c:minorUnit val="5"/>
      </c:valAx>
      <c:catAx>
        <c:axId val="77144064"/>
        <c:scaling>
          <c:orientation val="minMax"/>
        </c:scaling>
        <c:delete val="1"/>
        <c:axPos val="b"/>
        <c:numFmt formatCode="General" sourceLinked="1"/>
        <c:tickLblPos val="none"/>
        <c:crossAx val="77145600"/>
        <c:crosses val="autoZero"/>
        <c:auto val="1"/>
        <c:lblAlgn val="ctr"/>
        <c:lblOffset val="100"/>
      </c:catAx>
      <c:valAx>
        <c:axId val="77145600"/>
        <c:scaling>
          <c:orientation val="minMax"/>
        </c:scaling>
        <c:axPos val="r"/>
        <c:numFmt formatCode="0.00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4064"/>
        <c:crosses val="max"/>
        <c:crossBetween val="between"/>
      </c:valAx>
      <c:spPr>
        <a:solidFill>
          <a:schemeClr val="accent4">
            <a:lumMod val="60000"/>
            <a:lumOff val="40000"/>
          </a:schemeClr>
        </a:solidFill>
        <a:ln w="12700"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71617958132591919"/>
          <c:y val="3.1792796733741607E-2"/>
          <c:w val="0.99137084279559462"/>
          <c:h val="0.1574074074074078"/>
        </c:manualLayout>
      </c:layout>
      <c:spPr>
        <a:solidFill>
          <a:schemeClr val="accent4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Phasewise Productivity 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marker val="1"/>
        <c:axId val="77186176"/>
        <c:axId val="77188096"/>
      </c:lineChart>
      <c:catAx>
        <c:axId val="7718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Release Name \ Release Number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88096"/>
        <c:crosses val="autoZero"/>
        <c:auto val="1"/>
        <c:lblAlgn val="ctr"/>
        <c:lblOffset val="100"/>
        <c:tickLblSkip val="1"/>
        <c:tickMarkSkip val="1"/>
      </c:catAx>
      <c:valAx>
        <c:axId val="77188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Productivity Percent </a:t>
                </a:r>
              </a:p>
            </c:rich>
          </c:tx>
          <c:layout>
            <c:manualLayout>
              <c:xMode val="edge"/>
              <c:yMode val="edge"/>
              <c:x val="1.09356014580802E-2"/>
              <c:y val="0.284883720930234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86176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00CC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C0C0C0"/>
        </a:gs>
        <a:gs pos="100000">
          <a:srgbClr val="FFFFFF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IN"/>
              <a:t>Customer Satisfaction IndeX</a:t>
            </a:r>
          </a:p>
        </c:rich>
      </c:tx>
      <c:layout>
        <c:manualLayout>
          <c:xMode val="edge"/>
          <c:yMode val="edge"/>
          <c:x val="0.36594689958546001"/>
          <c:y val="3.4383954154727794E-2"/>
        </c:manualLayout>
      </c:layout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marker val="1"/>
        <c:axId val="77828480"/>
        <c:axId val="77830784"/>
      </c:lineChart>
      <c:catAx>
        <c:axId val="7782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Project Name\Iteration 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30784"/>
        <c:crosses val="autoZero"/>
        <c:auto val="1"/>
        <c:lblAlgn val="ctr"/>
        <c:lblOffset val="100"/>
        <c:tickLblSkip val="1"/>
        <c:tickMarkSkip val="1"/>
      </c:catAx>
      <c:valAx>
        <c:axId val="77830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Feedback Rating</a:t>
                </a:r>
              </a:p>
            </c:rich>
          </c:tx>
          <c:layout>
            <c:manualLayout>
              <c:xMode val="edge"/>
              <c:yMode val="edge"/>
              <c:x val="1.1435832274459977E-2"/>
              <c:y val="0.280802593085611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2848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00CC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15" b="0" i="0" u="none" strike="noStrike" baseline="0">
              <a:solidFill>
                <a:srgbClr val="000000"/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C0C0C0"/>
        </a:gs>
        <a:gs pos="100000">
          <a:srgbClr val="FFFFFF"/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33" r="0.75000000000000433" t="1" header="0.5" footer="0.5"/>
    <c:pageSetup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Effort Variance  (Against Revised Planned)</a:t>
            </a:r>
          </a:p>
        </c:rich>
      </c:tx>
      <c:layout>
        <c:manualLayout>
          <c:xMode val="edge"/>
          <c:yMode val="edge"/>
          <c:x val="0.4261502925341879"/>
          <c:y val="4.15175707203266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5846124455961992E-2"/>
          <c:y val="0.19493219597550321"/>
          <c:w val="0.86530014641288877"/>
          <c:h val="0.5668027399155886"/>
        </c:manualLayout>
      </c:layout>
      <c:lineChart>
        <c:grouping val="standard"/>
        <c:ser>
          <c:idx val="1"/>
          <c:order val="1"/>
          <c:tx>
            <c:strRef>
              <c:f>'ProjectData-GraphicalView'!$A$67</c:f>
              <c:strCache>
                <c:ptCount val="1"/>
                <c:pt idx="0">
                  <c:v>Iteration 2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'ProjectData-GraphicalView'!$B$67:$W$67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79159680"/>
        <c:axId val="79161600"/>
      </c:lineChart>
      <c:lineChart>
        <c:grouping val="standard"/>
        <c:ser>
          <c:idx val="0"/>
          <c:order val="0"/>
          <c:tx>
            <c:strRef>
              <c:f>'ProjectData-GraphicalView'!$A$66</c:f>
              <c:strCache>
                <c:ptCount val="1"/>
                <c:pt idx="0">
                  <c:v>Iteration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'ProjectData-GraphicalView'!$C$66:$W$66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2"/>
          <c:tx>
            <c:strRef>
              <c:f>'ProjectData-GraphicalView'!$A$68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  <a:effectLst>
              <a:innerShdw blurRad="114300">
                <a:schemeClr val="tx2">
                  <a:lumMod val="75000"/>
                </a:schemeClr>
              </a:innerShdw>
            </a:effectLst>
          </c:spPr>
          <c:marker>
            <c:spPr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effectLst>
                <a:innerShdw blurRad="114300">
                  <a:schemeClr val="tx2">
                    <a:lumMod val="75000"/>
                  </a:schemeClr>
                </a:innerShdw>
              </a:effectLst>
            </c:spPr>
          </c:marker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'ProjectData-GraphicalView'!$C$68:$W$68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3"/>
          <c:tx>
            <c:strRef>
              <c:f>'ProjectData-GraphicalView'!$A$69</c:f>
              <c:strCache>
                <c:ptCount val="1"/>
                <c:pt idx="0">
                  <c:v>LCL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'ProjectData-GraphicalView'!$B$37:$W$37</c:f>
              <c:strCache>
                <c:ptCount val="22"/>
                <c:pt idx="0">
                  <c:v>Requirements</c:v>
                </c:pt>
                <c:pt idx="1">
                  <c:v>Requirements Review</c:v>
                </c:pt>
                <c:pt idx="2">
                  <c:v>Requirements Rework</c:v>
                </c:pt>
                <c:pt idx="3">
                  <c:v>Design</c:v>
                </c:pt>
                <c:pt idx="4">
                  <c:v>Design Review</c:v>
                </c:pt>
                <c:pt idx="5">
                  <c:v>Design Rework</c:v>
                </c:pt>
                <c:pt idx="6">
                  <c:v>Coding</c:v>
                </c:pt>
                <c:pt idx="7">
                  <c:v>Code Review</c:v>
                </c:pt>
                <c:pt idx="8">
                  <c:v>Code Rework</c:v>
                </c:pt>
                <c:pt idx="9">
                  <c:v>Unit Testing</c:v>
                </c:pt>
                <c:pt idx="10">
                  <c:v>Unit test case Review</c:v>
                </c:pt>
                <c:pt idx="11">
                  <c:v>Test case Design</c:v>
                </c:pt>
                <c:pt idx="12">
                  <c:v>Test case Review</c:v>
                </c:pt>
                <c:pt idx="13">
                  <c:v>Test case Rework</c:v>
                </c:pt>
                <c:pt idx="14">
                  <c:v>Testing</c:v>
                </c:pt>
                <c:pt idx="15">
                  <c:v>Testing Rework</c:v>
                </c:pt>
                <c:pt idx="16">
                  <c:v>Acceptance</c:v>
                </c:pt>
                <c:pt idx="17">
                  <c:v>Project Management</c:v>
                </c:pt>
                <c:pt idx="18">
                  <c:v>PPQA (Audits)</c:v>
                </c:pt>
                <c:pt idx="19">
                  <c:v>Risk Mgmt</c:v>
                </c:pt>
                <c:pt idx="20">
                  <c:v>Config Mgmt</c:v>
                </c:pt>
                <c:pt idx="21">
                  <c:v>Others (DAR, Analysis &amp; Resolution, Misc)</c:v>
                </c:pt>
              </c:strCache>
            </c:strRef>
          </c:cat>
          <c:val>
            <c:numRef>
              <c:f>'ProjectData-GraphicalView'!$B$69:$W$69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77873536"/>
        <c:axId val="77875072"/>
      </c:lineChart>
      <c:catAx>
        <c:axId val="791596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Phases </a:t>
                </a:r>
              </a:p>
            </c:rich>
          </c:tx>
          <c:layout>
            <c:manualLayout>
              <c:xMode val="edge"/>
              <c:yMode val="edge"/>
              <c:x val="0.38977948511153088"/>
              <c:y val="0.919143336249635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one"/>
        <c:crossAx val="79161600"/>
        <c:crosses val="autoZero"/>
        <c:auto val="1"/>
        <c:lblAlgn val="ctr"/>
        <c:lblOffset val="100"/>
      </c:catAx>
      <c:valAx>
        <c:axId val="79161600"/>
        <c:scaling>
          <c:orientation val="minMax"/>
          <c:max val="15"/>
          <c:min val="-15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FF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IN"/>
                  <a:t>Variance </a:t>
                </a:r>
              </a:p>
            </c:rich>
          </c:tx>
          <c:layout>
            <c:manualLayout>
              <c:xMode val="edge"/>
              <c:yMode val="edge"/>
              <c:x val="2.0497838713557051E-2"/>
              <c:y val="0.3157899533391664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one"/>
        <c:crossAx val="79159680"/>
        <c:crosses val="autoZero"/>
        <c:crossBetween val="between"/>
        <c:majorUnit val="5"/>
        <c:minorUnit val="5"/>
      </c:valAx>
      <c:catAx>
        <c:axId val="77873536"/>
        <c:scaling>
          <c:orientation val="minMax"/>
        </c:scaling>
        <c:delete val="1"/>
        <c:axPos val="b"/>
        <c:numFmt formatCode="General" sourceLinked="1"/>
        <c:tickLblPos val="none"/>
        <c:crossAx val="77875072"/>
        <c:crosses val="autoZero"/>
        <c:auto val="1"/>
        <c:lblAlgn val="ctr"/>
        <c:lblOffset val="100"/>
      </c:catAx>
      <c:valAx>
        <c:axId val="77875072"/>
        <c:scaling>
          <c:orientation val="minMax"/>
        </c:scaling>
        <c:axPos val="r"/>
        <c:numFmt formatCode="0.00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73536"/>
        <c:crosses val="max"/>
        <c:crossBetween val="between"/>
      </c:valAx>
      <c:spPr>
        <a:solidFill>
          <a:schemeClr val="accent4">
            <a:lumMod val="60000"/>
            <a:lumOff val="40000"/>
          </a:schemeClr>
        </a:solidFill>
        <a:ln w="12700">
          <a:solidFill>
            <a:srgbClr val="C0C0C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71617958132591919"/>
          <c:y val="3.1792796733741607E-2"/>
          <c:w val="0.99137084279559462"/>
          <c:h val="0.1574074074074078"/>
        </c:manualLayout>
      </c:layout>
      <c:spPr>
        <a:solidFill>
          <a:schemeClr val="accent4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/>
    </a:gradFill>
    <a:ln w="12700">
      <a:solidFill>
        <a:srgbClr val="00808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343612334801795E-2"/>
          <c:y val="4.8611111111111112E-2"/>
          <c:w val="0.77753303964757792"/>
          <c:h val="0.7395833333333337"/>
        </c:manualLayout>
      </c:layout>
      <c:lineChart>
        <c:grouping val="standard"/>
        <c:ser>
          <c:idx val="0"/>
          <c:order val="0"/>
          <c:tx>
            <c:strRef>
              <c:f>'ProjectData-GraphicalView'!$B$92</c:f>
              <c:strCache>
                <c:ptCount val="1"/>
                <c:pt idx="0">
                  <c:v>Iteration No. &lt;&lt;1&gt;&gt;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'ProjectData-GraphicalView'!$B$93:$B$98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'ProjectData-GraphicalView'!$C$92</c:f>
              <c:strCache>
                <c:ptCount val="1"/>
                <c:pt idx="0">
                  <c:v>Iteration No. &lt;&lt;2&gt;&gt;</c:v>
                </c:pt>
              </c:strCache>
            </c:strRef>
          </c:tx>
          <c:spPr>
            <a:ln w="25400">
              <a:solidFill>
                <a:srgbClr val="FF3333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'ProjectData-GraphicalView'!$C$93:$C$98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'ProjectData-GraphicalView'!$D$92</c:f>
              <c:strCache>
                <c:ptCount val="1"/>
                <c:pt idx="0">
                  <c:v>Iteration No. &lt;&lt;3&gt;&gt;</c:v>
                </c:pt>
              </c:strCache>
            </c:strRef>
          </c:tx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'ProjectData-GraphicalView'!$A$93:$A$98</c:f>
              <c:strCache>
                <c:ptCount val="6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Documentation</c:v>
                </c:pt>
                <c:pt idx="5">
                  <c:v>Others (DAR, Analysis &amp; Resolution, Misc)</c:v>
                </c:pt>
              </c:strCache>
            </c:strRef>
          </c:cat>
          <c:val>
            <c:numRef>
              <c:f>'ProjectData-GraphicalView'!$D$93:$D$98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77912704"/>
        <c:axId val="79167872"/>
      </c:lineChart>
      <c:catAx>
        <c:axId val="779127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167872"/>
        <c:crosses val="autoZero"/>
        <c:auto val="1"/>
        <c:lblAlgn val="ctr"/>
        <c:lblOffset val="100"/>
      </c:catAx>
      <c:valAx>
        <c:axId val="79167872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912704"/>
        <c:crosses val="autoZero"/>
        <c:crossBetween val="between"/>
      </c:valAx>
    </c:plotArea>
    <c:legend>
      <c:legendPos val="r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247650</xdr:colOff>
      <xdr:row>2</xdr:row>
      <xdr:rowOff>123824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876424" cy="56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114300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7240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161925</xdr:colOff>
      <xdr:row>4</xdr:row>
      <xdr:rowOff>0</xdr:rowOff>
    </xdr:to>
    <xdr:pic>
      <xdr:nvPicPr>
        <xdr:cNvPr id="1220" name="Picture 3" descr="Description: D:\Softsol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81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</xdr:row>
      <xdr:rowOff>0</xdr:rowOff>
    </xdr:from>
    <xdr:to>
      <xdr:col>1</xdr:col>
      <xdr:colOff>314325</xdr:colOff>
      <xdr:row>4</xdr:row>
      <xdr:rowOff>0</xdr:rowOff>
    </xdr:to>
    <xdr:pic>
      <xdr:nvPicPr>
        <xdr:cNvPr id="1221" name="Picture 3" descr="Description: D:\Softsol\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1781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342899</xdr:colOff>
      <xdr:row>3</xdr:row>
      <xdr:rowOff>0</xdr:rowOff>
    </xdr:to>
    <xdr:pic>
      <xdr:nvPicPr>
        <xdr:cNvPr id="4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1962149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19050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764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1895475</xdr:colOff>
      <xdr:row>2</xdr:row>
      <xdr:rowOff>133350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954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504825</xdr:colOff>
      <xdr:row>2</xdr:row>
      <xdr:rowOff>0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1240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2</xdr:row>
      <xdr:rowOff>9525</xdr:rowOff>
    </xdr:to>
    <xdr:pic>
      <xdr:nvPicPr>
        <xdr:cNvPr id="2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192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142875</xdr:rowOff>
    </xdr:from>
    <xdr:to>
      <xdr:col>16</xdr:col>
      <xdr:colOff>133350</xdr:colOff>
      <xdr:row>18</xdr:row>
      <xdr:rowOff>66675</xdr:rowOff>
    </xdr:to>
    <xdr:graphicFrame macro="">
      <xdr:nvGraphicFramePr>
        <xdr:cNvPr id="4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21</xdr:row>
      <xdr:rowOff>57150</xdr:rowOff>
    </xdr:from>
    <xdr:to>
      <xdr:col>16</xdr:col>
      <xdr:colOff>209550</xdr:colOff>
      <xdr:row>38</xdr:row>
      <xdr:rowOff>114300</xdr:rowOff>
    </xdr:to>
    <xdr:graphicFrame macro="">
      <xdr:nvGraphicFramePr>
        <xdr:cNvPr id="47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40</xdr:row>
      <xdr:rowOff>114300</xdr:rowOff>
    </xdr:from>
    <xdr:to>
      <xdr:col>15</xdr:col>
      <xdr:colOff>533400</xdr:colOff>
      <xdr:row>54</xdr:row>
      <xdr:rowOff>114300</xdr:rowOff>
    </xdr:to>
    <xdr:graphicFrame macro="">
      <xdr:nvGraphicFramePr>
        <xdr:cNvPr id="475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171450</xdr:rowOff>
    </xdr:to>
    <xdr:pic>
      <xdr:nvPicPr>
        <xdr:cNvPr id="5" name="Picture 1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18192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17</xdr:row>
      <xdr:rowOff>38100</xdr:rowOff>
    </xdr:from>
    <xdr:to>
      <xdr:col>22</xdr:col>
      <xdr:colOff>561975</xdr:colOff>
      <xdr:row>32</xdr:row>
      <xdr:rowOff>76200</xdr:rowOff>
    </xdr:to>
    <xdr:graphicFrame macro="">
      <xdr:nvGraphicFramePr>
        <xdr:cNvPr id="3271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42</xdr:row>
      <xdr:rowOff>133350</xdr:rowOff>
    </xdr:from>
    <xdr:to>
      <xdr:col>22</xdr:col>
      <xdr:colOff>600075</xdr:colOff>
      <xdr:row>59</xdr:row>
      <xdr:rowOff>123825</xdr:rowOff>
    </xdr:to>
    <xdr:graphicFrame macro="">
      <xdr:nvGraphicFramePr>
        <xdr:cNvPr id="3271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106</xdr:row>
      <xdr:rowOff>0</xdr:rowOff>
    </xdr:from>
    <xdr:to>
      <xdr:col>8</xdr:col>
      <xdr:colOff>476250</xdr:colOff>
      <xdr:row>106</xdr:row>
      <xdr:rowOff>0</xdr:rowOff>
    </xdr:to>
    <xdr:graphicFrame macro="">
      <xdr:nvGraphicFramePr>
        <xdr:cNvPr id="327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106</xdr:row>
      <xdr:rowOff>0</xdr:rowOff>
    </xdr:from>
    <xdr:to>
      <xdr:col>8</xdr:col>
      <xdr:colOff>495300</xdr:colOff>
      <xdr:row>106</xdr:row>
      <xdr:rowOff>0</xdr:rowOff>
    </xdr:to>
    <xdr:graphicFrame macro="">
      <xdr:nvGraphicFramePr>
        <xdr:cNvPr id="3272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70</xdr:row>
      <xdr:rowOff>133350</xdr:rowOff>
    </xdr:from>
    <xdr:to>
      <xdr:col>22</xdr:col>
      <xdr:colOff>600075</xdr:colOff>
      <xdr:row>87</xdr:row>
      <xdr:rowOff>123825</xdr:rowOff>
    </xdr:to>
    <xdr:graphicFrame macro="">
      <xdr:nvGraphicFramePr>
        <xdr:cNvPr id="3272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609600</xdr:colOff>
      <xdr:row>91</xdr:row>
      <xdr:rowOff>57150</xdr:rowOff>
    </xdr:from>
    <xdr:to>
      <xdr:col>23</xdr:col>
      <xdr:colOff>609600</xdr:colOff>
      <xdr:row>98</xdr:row>
      <xdr:rowOff>285750</xdr:rowOff>
    </xdr:to>
    <xdr:graphicFrame macro="">
      <xdr:nvGraphicFramePr>
        <xdr:cNvPr id="327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20"/>
  <sheetViews>
    <sheetView workbookViewId="0">
      <selection activeCell="G27" sqref="G27"/>
    </sheetView>
  </sheetViews>
  <sheetFormatPr defaultRowHeight="15"/>
  <cols>
    <col min="1" max="1" width="6.7109375" style="46" bestFit="1" customWidth="1"/>
    <col min="2" max="2" width="17.7109375" style="46" customWidth="1"/>
    <col min="3" max="3" width="6.7109375" style="46" bestFit="1" customWidth="1"/>
    <col min="4" max="4" width="10.85546875" style="46" bestFit="1" customWidth="1"/>
    <col min="5" max="5" width="13.7109375" style="46" customWidth="1"/>
    <col min="6" max="6" width="19.7109375" style="46" customWidth="1"/>
    <col min="7" max="7" width="21.28515625" style="46" customWidth="1"/>
    <col min="8" max="8" width="12.85546875" style="46" bestFit="1" customWidth="1"/>
    <col min="9" max="9" width="21.140625" style="46" bestFit="1" customWidth="1"/>
    <col min="10" max="10" width="12.42578125" style="46" bestFit="1" customWidth="1"/>
    <col min="11" max="11" width="14.28515625" style="46" bestFit="1" customWidth="1"/>
    <col min="12" max="256" width="9.140625" style="46"/>
    <col min="257" max="257" width="6.7109375" style="46" bestFit="1" customWidth="1"/>
    <col min="258" max="258" width="17.7109375" style="46" customWidth="1"/>
    <col min="259" max="259" width="6.7109375" style="46" bestFit="1" customWidth="1"/>
    <col min="260" max="260" width="10.85546875" style="46" bestFit="1" customWidth="1"/>
    <col min="261" max="261" width="13.7109375" style="46" customWidth="1"/>
    <col min="262" max="262" width="19.7109375" style="46" customWidth="1"/>
    <col min="263" max="263" width="21.28515625" style="46" customWidth="1"/>
    <col min="264" max="264" width="12.85546875" style="46" bestFit="1" customWidth="1"/>
    <col min="265" max="265" width="12.28515625" style="46" bestFit="1" customWidth="1"/>
    <col min="266" max="266" width="12.42578125" style="46" bestFit="1" customWidth="1"/>
    <col min="267" max="267" width="14.28515625" style="46" bestFit="1" customWidth="1"/>
    <col min="268" max="512" width="9.140625" style="46"/>
    <col min="513" max="513" width="6.7109375" style="46" bestFit="1" customWidth="1"/>
    <col min="514" max="514" width="17.7109375" style="46" customWidth="1"/>
    <col min="515" max="515" width="6.7109375" style="46" bestFit="1" customWidth="1"/>
    <col min="516" max="516" width="10.85546875" style="46" bestFit="1" customWidth="1"/>
    <col min="517" max="517" width="13.7109375" style="46" customWidth="1"/>
    <col min="518" max="518" width="19.7109375" style="46" customWidth="1"/>
    <col min="519" max="519" width="21.28515625" style="46" customWidth="1"/>
    <col min="520" max="520" width="12.85546875" style="46" bestFit="1" customWidth="1"/>
    <col min="521" max="521" width="12.28515625" style="46" bestFit="1" customWidth="1"/>
    <col min="522" max="522" width="12.42578125" style="46" bestFit="1" customWidth="1"/>
    <col min="523" max="523" width="14.28515625" style="46" bestFit="1" customWidth="1"/>
    <col min="524" max="768" width="9.140625" style="46"/>
    <col min="769" max="769" width="6.7109375" style="46" bestFit="1" customWidth="1"/>
    <col min="770" max="770" width="17.7109375" style="46" customWidth="1"/>
    <col min="771" max="771" width="6.7109375" style="46" bestFit="1" customWidth="1"/>
    <col min="772" max="772" width="10.85546875" style="46" bestFit="1" customWidth="1"/>
    <col min="773" max="773" width="13.7109375" style="46" customWidth="1"/>
    <col min="774" max="774" width="19.7109375" style="46" customWidth="1"/>
    <col min="775" max="775" width="21.28515625" style="46" customWidth="1"/>
    <col min="776" max="776" width="12.85546875" style="46" bestFit="1" customWidth="1"/>
    <col min="777" max="777" width="12.28515625" style="46" bestFit="1" customWidth="1"/>
    <col min="778" max="778" width="12.42578125" style="46" bestFit="1" customWidth="1"/>
    <col min="779" max="779" width="14.28515625" style="46" bestFit="1" customWidth="1"/>
    <col min="780" max="1024" width="9.140625" style="46"/>
    <col min="1025" max="1025" width="6.7109375" style="46" bestFit="1" customWidth="1"/>
    <col min="1026" max="1026" width="17.7109375" style="46" customWidth="1"/>
    <col min="1027" max="1027" width="6.7109375" style="46" bestFit="1" customWidth="1"/>
    <col min="1028" max="1028" width="10.85546875" style="46" bestFit="1" customWidth="1"/>
    <col min="1029" max="1029" width="13.7109375" style="46" customWidth="1"/>
    <col min="1030" max="1030" width="19.7109375" style="46" customWidth="1"/>
    <col min="1031" max="1031" width="21.28515625" style="46" customWidth="1"/>
    <col min="1032" max="1032" width="12.85546875" style="46" bestFit="1" customWidth="1"/>
    <col min="1033" max="1033" width="12.28515625" style="46" bestFit="1" customWidth="1"/>
    <col min="1034" max="1034" width="12.42578125" style="46" bestFit="1" customWidth="1"/>
    <col min="1035" max="1035" width="14.28515625" style="46" bestFit="1" customWidth="1"/>
    <col min="1036" max="1280" width="9.140625" style="46"/>
    <col min="1281" max="1281" width="6.7109375" style="46" bestFit="1" customWidth="1"/>
    <col min="1282" max="1282" width="17.7109375" style="46" customWidth="1"/>
    <col min="1283" max="1283" width="6.7109375" style="46" bestFit="1" customWidth="1"/>
    <col min="1284" max="1284" width="10.85546875" style="46" bestFit="1" customWidth="1"/>
    <col min="1285" max="1285" width="13.7109375" style="46" customWidth="1"/>
    <col min="1286" max="1286" width="19.7109375" style="46" customWidth="1"/>
    <col min="1287" max="1287" width="21.28515625" style="46" customWidth="1"/>
    <col min="1288" max="1288" width="12.85546875" style="46" bestFit="1" customWidth="1"/>
    <col min="1289" max="1289" width="12.28515625" style="46" bestFit="1" customWidth="1"/>
    <col min="1290" max="1290" width="12.42578125" style="46" bestFit="1" customWidth="1"/>
    <col min="1291" max="1291" width="14.28515625" style="46" bestFit="1" customWidth="1"/>
    <col min="1292" max="1536" width="9.140625" style="46"/>
    <col min="1537" max="1537" width="6.7109375" style="46" bestFit="1" customWidth="1"/>
    <col min="1538" max="1538" width="17.7109375" style="46" customWidth="1"/>
    <col min="1539" max="1539" width="6.7109375" style="46" bestFit="1" customWidth="1"/>
    <col min="1540" max="1540" width="10.85546875" style="46" bestFit="1" customWidth="1"/>
    <col min="1541" max="1541" width="13.7109375" style="46" customWidth="1"/>
    <col min="1542" max="1542" width="19.7109375" style="46" customWidth="1"/>
    <col min="1543" max="1543" width="21.28515625" style="46" customWidth="1"/>
    <col min="1544" max="1544" width="12.85546875" style="46" bestFit="1" customWidth="1"/>
    <col min="1545" max="1545" width="12.28515625" style="46" bestFit="1" customWidth="1"/>
    <col min="1546" max="1546" width="12.42578125" style="46" bestFit="1" customWidth="1"/>
    <col min="1547" max="1547" width="14.28515625" style="46" bestFit="1" customWidth="1"/>
    <col min="1548" max="1792" width="9.140625" style="46"/>
    <col min="1793" max="1793" width="6.7109375" style="46" bestFit="1" customWidth="1"/>
    <col min="1794" max="1794" width="17.7109375" style="46" customWidth="1"/>
    <col min="1795" max="1795" width="6.7109375" style="46" bestFit="1" customWidth="1"/>
    <col min="1796" max="1796" width="10.85546875" style="46" bestFit="1" customWidth="1"/>
    <col min="1797" max="1797" width="13.7109375" style="46" customWidth="1"/>
    <col min="1798" max="1798" width="19.7109375" style="46" customWidth="1"/>
    <col min="1799" max="1799" width="21.28515625" style="46" customWidth="1"/>
    <col min="1800" max="1800" width="12.85546875" style="46" bestFit="1" customWidth="1"/>
    <col min="1801" max="1801" width="12.28515625" style="46" bestFit="1" customWidth="1"/>
    <col min="1802" max="1802" width="12.42578125" style="46" bestFit="1" customWidth="1"/>
    <col min="1803" max="1803" width="14.28515625" style="46" bestFit="1" customWidth="1"/>
    <col min="1804" max="2048" width="9.140625" style="46"/>
    <col min="2049" max="2049" width="6.7109375" style="46" bestFit="1" customWidth="1"/>
    <col min="2050" max="2050" width="17.7109375" style="46" customWidth="1"/>
    <col min="2051" max="2051" width="6.7109375" style="46" bestFit="1" customWidth="1"/>
    <col min="2052" max="2052" width="10.85546875" style="46" bestFit="1" customWidth="1"/>
    <col min="2053" max="2053" width="13.7109375" style="46" customWidth="1"/>
    <col min="2054" max="2054" width="19.7109375" style="46" customWidth="1"/>
    <col min="2055" max="2055" width="21.28515625" style="46" customWidth="1"/>
    <col min="2056" max="2056" width="12.85546875" style="46" bestFit="1" customWidth="1"/>
    <col min="2057" max="2057" width="12.28515625" style="46" bestFit="1" customWidth="1"/>
    <col min="2058" max="2058" width="12.42578125" style="46" bestFit="1" customWidth="1"/>
    <col min="2059" max="2059" width="14.28515625" style="46" bestFit="1" customWidth="1"/>
    <col min="2060" max="2304" width="9.140625" style="46"/>
    <col min="2305" max="2305" width="6.7109375" style="46" bestFit="1" customWidth="1"/>
    <col min="2306" max="2306" width="17.7109375" style="46" customWidth="1"/>
    <col min="2307" max="2307" width="6.7109375" style="46" bestFit="1" customWidth="1"/>
    <col min="2308" max="2308" width="10.85546875" style="46" bestFit="1" customWidth="1"/>
    <col min="2309" max="2309" width="13.7109375" style="46" customWidth="1"/>
    <col min="2310" max="2310" width="19.7109375" style="46" customWidth="1"/>
    <col min="2311" max="2311" width="21.28515625" style="46" customWidth="1"/>
    <col min="2312" max="2312" width="12.85546875" style="46" bestFit="1" customWidth="1"/>
    <col min="2313" max="2313" width="12.28515625" style="46" bestFit="1" customWidth="1"/>
    <col min="2314" max="2314" width="12.42578125" style="46" bestFit="1" customWidth="1"/>
    <col min="2315" max="2315" width="14.28515625" style="46" bestFit="1" customWidth="1"/>
    <col min="2316" max="2560" width="9.140625" style="46"/>
    <col min="2561" max="2561" width="6.7109375" style="46" bestFit="1" customWidth="1"/>
    <col min="2562" max="2562" width="17.7109375" style="46" customWidth="1"/>
    <col min="2563" max="2563" width="6.7109375" style="46" bestFit="1" customWidth="1"/>
    <col min="2564" max="2564" width="10.85546875" style="46" bestFit="1" customWidth="1"/>
    <col min="2565" max="2565" width="13.7109375" style="46" customWidth="1"/>
    <col min="2566" max="2566" width="19.7109375" style="46" customWidth="1"/>
    <col min="2567" max="2567" width="21.28515625" style="46" customWidth="1"/>
    <col min="2568" max="2568" width="12.85546875" style="46" bestFit="1" customWidth="1"/>
    <col min="2569" max="2569" width="12.28515625" style="46" bestFit="1" customWidth="1"/>
    <col min="2570" max="2570" width="12.42578125" style="46" bestFit="1" customWidth="1"/>
    <col min="2571" max="2571" width="14.28515625" style="46" bestFit="1" customWidth="1"/>
    <col min="2572" max="2816" width="9.140625" style="46"/>
    <col min="2817" max="2817" width="6.7109375" style="46" bestFit="1" customWidth="1"/>
    <col min="2818" max="2818" width="17.7109375" style="46" customWidth="1"/>
    <col min="2819" max="2819" width="6.7109375" style="46" bestFit="1" customWidth="1"/>
    <col min="2820" max="2820" width="10.85546875" style="46" bestFit="1" customWidth="1"/>
    <col min="2821" max="2821" width="13.7109375" style="46" customWidth="1"/>
    <col min="2822" max="2822" width="19.7109375" style="46" customWidth="1"/>
    <col min="2823" max="2823" width="21.28515625" style="46" customWidth="1"/>
    <col min="2824" max="2824" width="12.85546875" style="46" bestFit="1" customWidth="1"/>
    <col min="2825" max="2825" width="12.28515625" style="46" bestFit="1" customWidth="1"/>
    <col min="2826" max="2826" width="12.42578125" style="46" bestFit="1" customWidth="1"/>
    <col min="2827" max="2827" width="14.28515625" style="46" bestFit="1" customWidth="1"/>
    <col min="2828" max="3072" width="9.140625" style="46"/>
    <col min="3073" max="3073" width="6.7109375" style="46" bestFit="1" customWidth="1"/>
    <col min="3074" max="3074" width="17.7109375" style="46" customWidth="1"/>
    <col min="3075" max="3075" width="6.7109375" style="46" bestFit="1" customWidth="1"/>
    <col min="3076" max="3076" width="10.85546875" style="46" bestFit="1" customWidth="1"/>
    <col min="3077" max="3077" width="13.7109375" style="46" customWidth="1"/>
    <col min="3078" max="3078" width="19.7109375" style="46" customWidth="1"/>
    <col min="3079" max="3079" width="21.28515625" style="46" customWidth="1"/>
    <col min="3080" max="3080" width="12.85546875" style="46" bestFit="1" customWidth="1"/>
    <col min="3081" max="3081" width="12.28515625" style="46" bestFit="1" customWidth="1"/>
    <col min="3082" max="3082" width="12.42578125" style="46" bestFit="1" customWidth="1"/>
    <col min="3083" max="3083" width="14.28515625" style="46" bestFit="1" customWidth="1"/>
    <col min="3084" max="3328" width="9.140625" style="46"/>
    <col min="3329" max="3329" width="6.7109375" style="46" bestFit="1" customWidth="1"/>
    <col min="3330" max="3330" width="17.7109375" style="46" customWidth="1"/>
    <col min="3331" max="3331" width="6.7109375" style="46" bestFit="1" customWidth="1"/>
    <col min="3332" max="3332" width="10.85546875" style="46" bestFit="1" customWidth="1"/>
    <col min="3333" max="3333" width="13.7109375" style="46" customWidth="1"/>
    <col min="3334" max="3334" width="19.7109375" style="46" customWidth="1"/>
    <col min="3335" max="3335" width="21.28515625" style="46" customWidth="1"/>
    <col min="3336" max="3336" width="12.85546875" style="46" bestFit="1" customWidth="1"/>
    <col min="3337" max="3337" width="12.28515625" style="46" bestFit="1" customWidth="1"/>
    <col min="3338" max="3338" width="12.42578125" style="46" bestFit="1" customWidth="1"/>
    <col min="3339" max="3339" width="14.28515625" style="46" bestFit="1" customWidth="1"/>
    <col min="3340" max="3584" width="9.140625" style="46"/>
    <col min="3585" max="3585" width="6.7109375" style="46" bestFit="1" customWidth="1"/>
    <col min="3586" max="3586" width="17.7109375" style="46" customWidth="1"/>
    <col min="3587" max="3587" width="6.7109375" style="46" bestFit="1" customWidth="1"/>
    <col min="3588" max="3588" width="10.85546875" style="46" bestFit="1" customWidth="1"/>
    <col min="3589" max="3589" width="13.7109375" style="46" customWidth="1"/>
    <col min="3590" max="3590" width="19.7109375" style="46" customWidth="1"/>
    <col min="3591" max="3591" width="21.28515625" style="46" customWidth="1"/>
    <col min="3592" max="3592" width="12.85546875" style="46" bestFit="1" customWidth="1"/>
    <col min="3593" max="3593" width="12.28515625" style="46" bestFit="1" customWidth="1"/>
    <col min="3594" max="3594" width="12.42578125" style="46" bestFit="1" customWidth="1"/>
    <col min="3595" max="3595" width="14.28515625" style="46" bestFit="1" customWidth="1"/>
    <col min="3596" max="3840" width="9.140625" style="46"/>
    <col min="3841" max="3841" width="6.7109375" style="46" bestFit="1" customWidth="1"/>
    <col min="3842" max="3842" width="17.7109375" style="46" customWidth="1"/>
    <col min="3843" max="3843" width="6.7109375" style="46" bestFit="1" customWidth="1"/>
    <col min="3844" max="3844" width="10.85546875" style="46" bestFit="1" customWidth="1"/>
    <col min="3845" max="3845" width="13.7109375" style="46" customWidth="1"/>
    <col min="3846" max="3846" width="19.7109375" style="46" customWidth="1"/>
    <col min="3847" max="3847" width="21.28515625" style="46" customWidth="1"/>
    <col min="3848" max="3848" width="12.85546875" style="46" bestFit="1" customWidth="1"/>
    <col min="3849" max="3849" width="12.28515625" style="46" bestFit="1" customWidth="1"/>
    <col min="3850" max="3850" width="12.42578125" style="46" bestFit="1" customWidth="1"/>
    <col min="3851" max="3851" width="14.28515625" style="46" bestFit="1" customWidth="1"/>
    <col min="3852" max="4096" width="9.140625" style="46"/>
    <col min="4097" max="4097" width="6.7109375" style="46" bestFit="1" customWidth="1"/>
    <col min="4098" max="4098" width="17.7109375" style="46" customWidth="1"/>
    <col min="4099" max="4099" width="6.7109375" style="46" bestFit="1" customWidth="1"/>
    <col min="4100" max="4100" width="10.85546875" style="46" bestFit="1" customWidth="1"/>
    <col min="4101" max="4101" width="13.7109375" style="46" customWidth="1"/>
    <col min="4102" max="4102" width="19.7109375" style="46" customWidth="1"/>
    <col min="4103" max="4103" width="21.28515625" style="46" customWidth="1"/>
    <col min="4104" max="4104" width="12.85546875" style="46" bestFit="1" customWidth="1"/>
    <col min="4105" max="4105" width="12.28515625" style="46" bestFit="1" customWidth="1"/>
    <col min="4106" max="4106" width="12.42578125" style="46" bestFit="1" customWidth="1"/>
    <col min="4107" max="4107" width="14.28515625" style="46" bestFit="1" customWidth="1"/>
    <col min="4108" max="4352" width="9.140625" style="46"/>
    <col min="4353" max="4353" width="6.7109375" style="46" bestFit="1" customWidth="1"/>
    <col min="4354" max="4354" width="17.7109375" style="46" customWidth="1"/>
    <col min="4355" max="4355" width="6.7109375" style="46" bestFit="1" customWidth="1"/>
    <col min="4356" max="4356" width="10.85546875" style="46" bestFit="1" customWidth="1"/>
    <col min="4357" max="4357" width="13.7109375" style="46" customWidth="1"/>
    <col min="4358" max="4358" width="19.7109375" style="46" customWidth="1"/>
    <col min="4359" max="4359" width="21.28515625" style="46" customWidth="1"/>
    <col min="4360" max="4360" width="12.85546875" style="46" bestFit="1" customWidth="1"/>
    <col min="4361" max="4361" width="12.28515625" style="46" bestFit="1" customWidth="1"/>
    <col min="4362" max="4362" width="12.42578125" style="46" bestFit="1" customWidth="1"/>
    <col min="4363" max="4363" width="14.28515625" style="46" bestFit="1" customWidth="1"/>
    <col min="4364" max="4608" width="9.140625" style="46"/>
    <col min="4609" max="4609" width="6.7109375" style="46" bestFit="1" customWidth="1"/>
    <col min="4610" max="4610" width="17.7109375" style="46" customWidth="1"/>
    <col min="4611" max="4611" width="6.7109375" style="46" bestFit="1" customWidth="1"/>
    <col min="4612" max="4612" width="10.85546875" style="46" bestFit="1" customWidth="1"/>
    <col min="4613" max="4613" width="13.7109375" style="46" customWidth="1"/>
    <col min="4614" max="4614" width="19.7109375" style="46" customWidth="1"/>
    <col min="4615" max="4615" width="21.28515625" style="46" customWidth="1"/>
    <col min="4616" max="4616" width="12.85546875" style="46" bestFit="1" customWidth="1"/>
    <col min="4617" max="4617" width="12.28515625" style="46" bestFit="1" customWidth="1"/>
    <col min="4618" max="4618" width="12.42578125" style="46" bestFit="1" customWidth="1"/>
    <col min="4619" max="4619" width="14.28515625" style="46" bestFit="1" customWidth="1"/>
    <col min="4620" max="4864" width="9.140625" style="46"/>
    <col min="4865" max="4865" width="6.7109375" style="46" bestFit="1" customWidth="1"/>
    <col min="4866" max="4866" width="17.7109375" style="46" customWidth="1"/>
    <col min="4867" max="4867" width="6.7109375" style="46" bestFit="1" customWidth="1"/>
    <col min="4868" max="4868" width="10.85546875" style="46" bestFit="1" customWidth="1"/>
    <col min="4869" max="4869" width="13.7109375" style="46" customWidth="1"/>
    <col min="4870" max="4870" width="19.7109375" style="46" customWidth="1"/>
    <col min="4871" max="4871" width="21.28515625" style="46" customWidth="1"/>
    <col min="4872" max="4872" width="12.85546875" style="46" bestFit="1" customWidth="1"/>
    <col min="4873" max="4873" width="12.28515625" style="46" bestFit="1" customWidth="1"/>
    <col min="4874" max="4874" width="12.42578125" style="46" bestFit="1" customWidth="1"/>
    <col min="4875" max="4875" width="14.28515625" style="46" bestFit="1" customWidth="1"/>
    <col min="4876" max="5120" width="9.140625" style="46"/>
    <col min="5121" max="5121" width="6.7109375" style="46" bestFit="1" customWidth="1"/>
    <col min="5122" max="5122" width="17.7109375" style="46" customWidth="1"/>
    <col min="5123" max="5123" width="6.7109375" style="46" bestFit="1" customWidth="1"/>
    <col min="5124" max="5124" width="10.85546875" style="46" bestFit="1" customWidth="1"/>
    <col min="5125" max="5125" width="13.7109375" style="46" customWidth="1"/>
    <col min="5126" max="5126" width="19.7109375" style="46" customWidth="1"/>
    <col min="5127" max="5127" width="21.28515625" style="46" customWidth="1"/>
    <col min="5128" max="5128" width="12.85546875" style="46" bestFit="1" customWidth="1"/>
    <col min="5129" max="5129" width="12.28515625" style="46" bestFit="1" customWidth="1"/>
    <col min="5130" max="5130" width="12.42578125" style="46" bestFit="1" customWidth="1"/>
    <col min="5131" max="5131" width="14.28515625" style="46" bestFit="1" customWidth="1"/>
    <col min="5132" max="5376" width="9.140625" style="46"/>
    <col min="5377" max="5377" width="6.7109375" style="46" bestFit="1" customWidth="1"/>
    <col min="5378" max="5378" width="17.7109375" style="46" customWidth="1"/>
    <col min="5379" max="5379" width="6.7109375" style="46" bestFit="1" customWidth="1"/>
    <col min="5380" max="5380" width="10.85546875" style="46" bestFit="1" customWidth="1"/>
    <col min="5381" max="5381" width="13.7109375" style="46" customWidth="1"/>
    <col min="5382" max="5382" width="19.7109375" style="46" customWidth="1"/>
    <col min="5383" max="5383" width="21.28515625" style="46" customWidth="1"/>
    <col min="5384" max="5384" width="12.85546875" style="46" bestFit="1" customWidth="1"/>
    <col min="5385" max="5385" width="12.28515625" style="46" bestFit="1" customWidth="1"/>
    <col min="5386" max="5386" width="12.42578125" style="46" bestFit="1" customWidth="1"/>
    <col min="5387" max="5387" width="14.28515625" style="46" bestFit="1" customWidth="1"/>
    <col min="5388" max="5632" width="9.140625" style="46"/>
    <col min="5633" max="5633" width="6.7109375" style="46" bestFit="1" customWidth="1"/>
    <col min="5634" max="5634" width="17.7109375" style="46" customWidth="1"/>
    <col min="5635" max="5635" width="6.7109375" style="46" bestFit="1" customWidth="1"/>
    <col min="5636" max="5636" width="10.85546875" style="46" bestFit="1" customWidth="1"/>
    <col min="5637" max="5637" width="13.7109375" style="46" customWidth="1"/>
    <col min="5638" max="5638" width="19.7109375" style="46" customWidth="1"/>
    <col min="5639" max="5639" width="21.28515625" style="46" customWidth="1"/>
    <col min="5640" max="5640" width="12.85546875" style="46" bestFit="1" customWidth="1"/>
    <col min="5641" max="5641" width="12.28515625" style="46" bestFit="1" customWidth="1"/>
    <col min="5642" max="5642" width="12.42578125" style="46" bestFit="1" customWidth="1"/>
    <col min="5643" max="5643" width="14.28515625" style="46" bestFit="1" customWidth="1"/>
    <col min="5644" max="5888" width="9.140625" style="46"/>
    <col min="5889" max="5889" width="6.7109375" style="46" bestFit="1" customWidth="1"/>
    <col min="5890" max="5890" width="17.7109375" style="46" customWidth="1"/>
    <col min="5891" max="5891" width="6.7109375" style="46" bestFit="1" customWidth="1"/>
    <col min="5892" max="5892" width="10.85546875" style="46" bestFit="1" customWidth="1"/>
    <col min="5893" max="5893" width="13.7109375" style="46" customWidth="1"/>
    <col min="5894" max="5894" width="19.7109375" style="46" customWidth="1"/>
    <col min="5895" max="5895" width="21.28515625" style="46" customWidth="1"/>
    <col min="5896" max="5896" width="12.85546875" style="46" bestFit="1" customWidth="1"/>
    <col min="5897" max="5897" width="12.28515625" style="46" bestFit="1" customWidth="1"/>
    <col min="5898" max="5898" width="12.42578125" style="46" bestFit="1" customWidth="1"/>
    <col min="5899" max="5899" width="14.28515625" style="46" bestFit="1" customWidth="1"/>
    <col min="5900" max="6144" width="9.140625" style="46"/>
    <col min="6145" max="6145" width="6.7109375" style="46" bestFit="1" customWidth="1"/>
    <col min="6146" max="6146" width="17.7109375" style="46" customWidth="1"/>
    <col min="6147" max="6147" width="6.7109375" style="46" bestFit="1" customWidth="1"/>
    <col min="6148" max="6148" width="10.85546875" style="46" bestFit="1" customWidth="1"/>
    <col min="6149" max="6149" width="13.7109375" style="46" customWidth="1"/>
    <col min="6150" max="6150" width="19.7109375" style="46" customWidth="1"/>
    <col min="6151" max="6151" width="21.28515625" style="46" customWidth="1"/>
    <col min="6152" max="6152" width="12.85546875" style="46" bestFit="1" customWidth="1"/>
    <col min="6153" max="6153" width="12.28515625" style="46" bestFit="1" customWidth="1"/>
    <col min="6154" max="6154" width="12.42578125" style="46" bestFit="1" customWidth="1"/>
    <col min="6155" max="6155" width="14.28515625" style="46" bestFit="1" customWidth="1"/>
    <col min="6156" max="6400" width="9.140625" style="46"/>
    <col min="6401" max="6401" width="6.7109375" style="46" bestFit="1" customWidth="1"/>
    <col min="6402" max="6402" width="17.7109375" style="46" customWidth="1"/>
    <col min="6403" max="6403" width="6.7109375" style="46" bestFit="1" customWidth="1"/>
    <col min="6404" max="6404" width="10.85546875" style="46" bestFit="1" customWidth="1"/>
    <col min="6405" max="6405" width="13.7109375" style="46" customWidth="1"/>
    <col min="6406" max="6406" width="19.7109375" style="46" customWidth="1"/>
    <col min="6407" max="6407" width="21.28515625" style="46" customWidth="1"/>
    <col min="6408" max="6408" width="12.85546875" style="46" bestFit="1" customWidth="1"/>
    <col min="6409" max="6409" width="12.28515625" style="46" bestFit="1" customWidth="1"/>
    <col min="6410" max="6410" width="12.42578125" style="46" bestFit="1" customWidth="1"/>
    <col min="6411" max="6411" width="14.28515625" style="46" bestFit="1" customWidth="1"/>
    <col min="6412" max="6656" width="9.140625" style="46"/>
    <col min="6657" max="6657" width="6.7109375" style="46" bestFit="1" customWidth="1"/>
    <col min="6658" max="6658" width="17.7109375" style="46" customWidth="1"/>
    <col min="6659" max="6659" width="6.7109375" style="46" bestFit="1" customWidth="1"/>
    <col min="6660" max="6660" width="10.85546875" style="46" bestFit="1" customWidth="1"/>
    <col min="6661" max="6661" width="13.7109375" style="46" customWidth="1"/>
    <col min="6662" max="6662" width="19.7109375" style="46" customWidth="1"/>
    <col min="6663" max="6663" width="21.28515625" style="46" customWidth="1"/>
    <col min="6664" max="6664" width="12.85546875" style="46" bestFit="1" customWidth="1"/>
    <col min="6665" max="6665" width="12.28515625" style="46" bestFit="1" customWidth="1"/>
    <col min="6666" max="6666" width="12.42578125" style="46" bestFit="1" customWidth="1"/>
    <col min="6667" max="6667" width="14.28515625" style="46" bestFit="1" customWidth="1"/>
    <col min="6668" max="6912" width="9.140625" style="46"/>
    <col min="6913" max="6913" width="6.7109375" style="46" bestFit="1" customWidth="1"/>
    <col min="6914" max="6914" width="17.7109375" style="46" customWidth="1"/>
    <col min="6915" max="6915" width="6.7109375" style="46" bestFit="1" customWidth="1"/>
    <col min="6916" max="6916" width="10.85546875" style="46" bestFit="1" customWidth="1"/>
    <col min="6917" max="6917" width="13.7109375" style="46" customWidth="1"/>
    <col min="6918" max="6918" width="19.7109375" style="46" customWidth="1"/>
    <col min="6919" max="6919" width="21.28515625" style="46" customWidth="1"/>
    <col min="6920" max="6920" width="12.85546875" style="46" bestFit="1" customWidth="1"/>
    <col min="6921" max="6921" width="12.28515625" style="46" bestFit="1" customWidth="1"/>
    <col min="6922" max="6922" width="12.42578125" style="46" bestFit="1" customWidth="1"/>
    <col min="6923" max="6923" width="14.28515625" style="46" bestFit="1" customWidth="1"/>
    <col min="6924" max="7168" width="9.140625" style="46"/>
    <col min="7169" max="7169" width="6.7109375" style="46" bestFit="1" customWidth="1"/>
    <col min="7170" max="7170" width="17.7109375" style="46" customWidth="1"/>
    <col min="7171" max="7171" width="6.7109375" style="46" bestFit="1" customWidth="1"/>
    <col min="7172" max="7172" width="10.85546875" style="46" bestFit="1" customWidth="1"/>
    <col min="7173" max="7173" width="13.7109375" style="46" customWidth="1"/>
    <col min="7174" max="7174" width="19.7109375" style="46" customWidth="1"/>
    <col min="7175" max="7175" width="21.28515625" style="46" customWidth="1"/>
    <col min="7176" max="7176" width="12.85546875" style="46" bestFit="1" customWidth="1"/>
    <col min="7177" max="7177" width="12.28515625" style="46" bestFit="1" customWidth="1"/>
    <col min="7178" max="7178" width="12.42578125" style="46" bestFit="1" customWidth="1"/>
    <col min="7179" max="7179" width="14.28515625" style="46" bestFit="1" customWidth="1"/>
    <col min="7180" max="7424" width="9.140625" style="46"/>
    <col min="7425" max="7425" width="6.7109375" style="46" bestFit="1" customWidth="1"/>
    <col min="7426" max="7426" width="17.7109375" style="46" customWidth="1"/>
    <col min="7427" max="7427" width="6.7109375" style="46" bestFit="1" customWidth="1"/>
    <col min="7428" max="7428" width="10.85546875" style="46" bestFit="1" customWidth="1"/>
    <col min="7429" max="7429" width="13.7109375" style="46" customWidth="1"/>
    <col min="7430" max="7430" width="19.7109375" style="46" customWidth="1"/>
    <col min="7431" max="7431" width="21.28515625" style="46" customWidth="1"/>
    <col min="7432" max="7432" width="12.85546875" style="46" bestFit="1" customWidth="1"/>
    <col min="7433" max="7433" width="12.28515625" style="46" bestFit="1" customWidth="1"/>
    <col min="7434" max="7434" width="12.42578125" style="46" bestFit="1" customWidth="1"/>
    <col min="7435" max="7435" width="14.28515625" style="46" bestFit="1" customWidth="1"/>
    <col min="7436" max="7680" width="9.140625" style="46"/>
    <col min="7681" max="7681" width="6.7109375" style="46" bestFit="1" customWidth="1"/>
    <col min="7682" max="7682" width="17.7109375" style="46" customWidth="1"/>
    <col min="7683" max="7683" width="6.7109375" style="46" bestFit="1" customWidth="1"/>
    <col min="7684" max="7684" width="10.85546875" style="46" bestFit="1" customWidth="1"/>
    <col min="7685" max="7685" width="13.7109375" style="46" customWidth="1"/>
    <col min="7686" max="7686" width="19.7109375" style="46" customWidth="1"/>
    <col min="7687" max="7687" width="21.28515625" style="46" customWidth="1"/>
    <col min="7688" max="7688" width="12.85546875" style="46" bestFit="1" customWidth="1"/>
    <col min="7689" max="7689" width="12.28515625" style="46" bestFit="1" customWidth="1"/>
    <col min="7690" max="7690" width="12.42578125" style="46" bestFit="1" customWidth="1"/>
    <col min="7691" max="7691" width="14.28515625" style="46" bestFit="1" customWidth="1"/>
    <col min="7692" max="7936" width="9.140625" style="46"/>
    <col min="7937" max="7937" width="6.7109375" style="46" bestFit="1" customWidth="1"/>
    <col min="7938" max="7938" width="17.7109375" style="46" customWidth="1"/>
    <col min="7939" max="7939" width="6.7109375" style="46" bestFit="1" customWidth="1"/>
    <col min="7940" max="7940" width="10.85546875" style="46" bestFit="1" customWidth="1"/>
    <col min="7941" max="7941" width="13.7109375" style="46" customWidth="1"/>
    <col min="7942" max="7942" width="19.7109375" style="46" customWidth="1"/>
    <col min="7943" max="7943" width="21.28515625" style="46" customWidth="1"/>
    <col min="7944" max="7944" width="12.85546875" style="46" bestFit="1" customWidth="1"/>
    <col min="7945" max="7945" width="12.28515625" style="46" bestFit="1" customWidth="1"/>
    <col min="7946" max="7946" width="12.42578125" style="46" bestFit="1" customWidth="1"/>
    <col min="7947" max="7947" width="14.28515625" style="46" bestFit="1" customWidth="1"/>
    <col min="7948" max="8192" width="9.140625" style="46"/>
    <col min="8193" max="8193" width="6.7109375" style="46" bestFit="1" customWidth="1"/>
    <col min="8194" max="8194" width="17.7109375" style="46" customWidth="1"/>
    <col min="8195" max="8195" width="6.7109375" style="46" bestFit="1" customWidth="1"/>
    <col min="8196" max="8196" width="10.85546875" style="46" bestFit="1" customWidth="1"/>
    <col min="8197" max="8197" width="13.7109375" style="46" customWidth="1"/>
    <col min="8198" max="8198" width="19.7109375" style="46" customWidth="1"/>
    <col min="8199" max="8199" width="21.28515625" style="46" customWidth="1"/>
    <col min="8200" max="8200" width="12.85546875" style="46" bestFit="1" customWidth="1"/>
    <col min="8201" max="8201" width="12.28515625" style="46" bestFit="1" customWidth="1"/>
    <col min="8202" max="8202" width="12.42578125" style="46" bestFit="1" customWidth="1"/>
    <col min="8203" max="8203" width="14.28515625" style="46" bestFit="1" customWidth="1"/>
    <col min="8204" max="8448" width="9.140625" style="46"/>
    <col min="8449" max="8449" width="6.7109375" style="46" bestFit="1" customWidth="1"/>
    <col min="8450" max="8450" width="17.7109375" style="46" customWidth="1"/>
    <col min="8451" max="8451" width="6.7109375" style="46" bestFit="1" customWidth="1"/>
    <col min="8452" max="8452" width="10.85546875" style="46" bestFit="1" customWidth="1"/>
    <col min="8453" max="8453" width="13.7109375" style="46" customWidth="1"/>
    <col min="8454" max="8454" width="19.7109375" style="46" customWidth="1"/>
    <col min="8455" max="8455" width="21.28515625" style="46" customWidth="1"/>
    <col min="8456" max="8456" width="12.85546875" style="46" bestFit="1" customWidth="1"/>
    <col min="8457" max="8457" width="12.28515625" style="46" bestFit="1" customWidth="1"/>
    <col min="8458" max="8458" width="12.42578125" style="46" bestFit="1" customWidth="1"/>
    <col min="8459" max="8459" width="14.28515625" style="46" bestFit="1" customWidth="1"/>
    <col min="8460" max="8704" width="9.140625" style="46"/>
    <col min="8705" max="8705" width="6.7109375" style="46" bestFit="1" customWidth="1"/>
    <col min="8706" max="8706" width="17.7109375" style="46" customWidth="1"/>
    <col min="8707" max="8707" width="6.7109375" style="46" bestFit="1" customWidth="1"/>
    <col min="8708" max="8708" width="10.85546875" style="46" bestFit="1" customWidth="1"/>
    <col min="8709" max="8709" width="13.7109375" style="46" customWidth="1"/>
    <col min="8710" max="8710" width="19.7109375" style="46" customWidth="1"/>
    <col min="8711" max="8711" width="21.28515625" style="46" customWidth="1"/>
    <col min="8712" max="8712" width="12.85546875" style="46" bestFit="1" customWidth="1"/>
    <col min="8713" max="8713" width="12.28515625" style="46" bestFit="1" customWidth="1"/>
    <col min="8714" max="8714" width="12.42578125" style="46" bestFit="1" customWidth="1"/>
    <col min="8715" max="8715" width="14.28515625" style="46" bestFit="1" customWidth="1"/>
    <col min="8716" max="8960" width="9.140625" style="46"/>
    <col min="8961" max="8961" width="6.7109375" style="46" bestFit="1" customWidth="1"/>
    <col min="8962" max="8962" width="17.7109375" style="46" customWidth="1"/>
    <col min="8963" max="8963" width="6.7109375" style="46" bestFit="1" customWidth="1"/>
    <col min="8964" max="8964" width="10.85546875" style="46" bestFit="1" customWidth="1"/>
    <col min="8965" max="8965" width="13.7109375" style="46" customWidth="1"/>
    <col min="8966" max="8966" width="19.7109375" style="46" customWidth="1"/>
    <col min="8967" max="8967" width="21.28515625" style="46" customWidth="1"/>
    <col min="8968" max="8968" width="12.85546875" style="46" bestFit="1" customWidth="1"/>
    <col min="8969" max="8969" width="12.28515625" style="46" bestFit="1" customWidth="1"/>
    <col min="8970" max="8970" width="12.42578125" style="46" bestFit="1" customWidth="1"/>
    <col min="8971" max="8971" width="14.28515625" style="46" bestFit="1" customWidth="1"/>
    <col min="8972" max="9216" width="9.140625" style="46"/>
    <col min="9217" max="9217" width="6.7109375" style="46" bestFit="1" customWidth="1"/>
    <col min="9218" max="9218" width="17.7109375" style="46" customWidth="1"/>
    <col min="9219" max="9219" width="6.7109375" style="46" bestFit="1" customWidth="1"/>
    <col min="9220" max="9220" width="10.85546875" style="46" bestFit="1" customWidth="1"/>
    <col min="9221" max="9221" width="13.7109375" style="46" customWidth="1"/>
    <col min="9222" max="9222" width="19.7109375" style="46" customWidth="1"/>
    <col min="9223" max="9223" width="21.28515625" style="46" customWidth="1"/>
    <col min="9224" max="9224" width="12.85546875" style="46" bestFit="1" customWidth="1"/>
    <col min="9225" max="9225" width="12.28515625" style="46" bestFit="1" customWidth="1"/>
    <col min="9226" max="9226" width="12.42578125" style="46" bestFit="1" customWidth="1"/>
    <col min="9227" max="9227" width="14.28515625" style="46" bestFit="1" customWidth="1"/>
    <col min="9228" max="9472" width="9.140625" style="46"/>
    <col min="9473" max="9473" width="6.7109375" style="46" bestFit="1" customWidth="1"/>
    <col min="9474" max="9474" width="17.7109375" style="46" customWidth="1"/>
    <col min="9475" max="9475" width="6.7109375" style="46" bestFit="1" customWidth="1"/>
    <col min="9476" max="9476" width="10.85546875" style="46" bestFit="1" customWidth="1"/>
    <col min="9477" max="9477" width="13.7109375" style="46" customWidth="1"/>
    <col min="9478" max="9478" width="19.7109375" style="46" customWidth="1"/>
    <col min="9479" max="9479" width="21.28515625" style="46" customWidth="1"/>
    <col min="9480" max="9480" width="12.85546875" style="46" bestFit="1" customWidth="1"/>
    <col min="9481" max="9481" width="12.28515625" style="46" bestFit="1" customWidth="1"/>
    <col min="9482" max="9482" width="12.42578125" style="46" bestFit="1" customWidth="1"/>
    <col min="9483" max="9483" width="14.28515625" style="46" bestFit="1" customWidth="1"/>
    <col min="9484" max="9728" width="9.140625" style="46"/>
    <col min="9729" max="9729" width="6.7109375" style="46" bestFit="1" customWidth="1"/>
    <col min="9730" max="9730" width="17.7109375" style="46" customWidth="1"/>
    <col min="9731" max="9731" width="6.7109375" style="46" bestFit="1" customWidth="1"/>
    <col min="9732" max="9732" width="10.85546875" style="46" bestFit="1" customWidth="1"/>
    <col min="9733" max="9733" width="13.7109375" style="46" customWidth="1"/>
    <col min="9734" max="9734" width="19.7109375" style="46" customWidth="1"/>
    <col min="9735" max="9735" width="21.28515625" style="46" customWidth="1"/>
    <col min="9736" max="9736" width="12.85546875" style="46" bestFit="1" customWidth="1"/>
    <col min="9737" max="9737" width="12.28515625" style="46" bestFit="1" customWidth="1"/>
    <col min="9738" max="9738" width="12.42578125" style="46" bestFit="1" customWidth="1"/>
    <col min="9739" max="9739" width="14.28515625" style="46" bestFit="1" customWidth="1"/>
    <col min="9740" max="9984" width="9.140625" style="46"/>
    <col min="9985" max="9985" width="6.7109375" style="46" bestFit="1" customWidth="1"/>
    <col min="9986" max="9986" width="17.7109375" style="46" customWidth="1"/>
    <col min="9987" max="9987" width="6.7109375" style="46" bestFit="1" customWidth="1"/>
    <col min="9988" max="9988" width="10.85546875" style="46" bestFit="1" customWidth="1"/>
    <col min="9989" max="9989" width="13.7109375" style="46" customWidth="1"/>
    <col min="9990" max="9990" width="19.7109375" style="46" customWidth="1"/>
    <col min="9991" max="9991" width="21.28515625" style="46" customWidth="1"/>
    <col min="9992" max="9992" width="12.85546875" style="46" bestFit="1" customWidth="1"/>
    <col min="9993" max="9993" width="12.28515625" style="46" bestFit="1" customWidth="1"/>
    <col min="9994" max="9994" width="12.42578125" style="46" bestFit="1" customWidth="1"/>
    <col min="9995" max="9995" width="14.28515625" style="46" bestFit="1" customWidth="1"/>
    <col min="9996" max="10240" width="9.140625" style="46"/>
    <col min="10241" max="10241" width="6.7109375" style="46" bestFit="1" customWidth="1"/>
    <col min="10242" max="10242" width="17.7109375" style="46" customWidth="1"/>
    <col min="10243" max="10243" width="6.7109375" style="46" bestFit="1" customWidth="1"/>
    <col min="10244" max="10244" width="10.85546875" style="46" bestFit="1" customWidth="1"/>
    <col min="10245" max="10245" width="13.7109375" style="46" customWidth="1"/>
    <col min="10246" max="10246" width="19.7109375" style="46" customWidth="1"/>
    <col min="10247" max="10247" width="21.28515625" style="46" customWidth="1"/>
    <col min="10248" max="10248" width="12.85546875" style="46" bestFit="1" customWidth="1"/>
    <col min="10249" max="10249" width="12.28515625" style="46" bestFit="1" customWidth="1"/>
    <col min="10250" max="10250" width="12.42578125" style="46" bestFit="1" customWidth="1"/>
    <col min="10251" max="10251" width="14.28515625" style="46" bestFit="1" customWidth="1"/>
    <col min="10252" max="10496" width="9.140625" style="46"/>
    <col min="10497" max="10497" width="6.7109375" style="46" bestFit="1" customWidth="1"/>
    <col min="10498" max="10498" width="17.7109375" style="46" customWidth="1"/>
    <col min="10499" max="10499" width="6.7109375" style="46" bestFit="1" customWidth="1"/>
    <col min="10500" max="10500" width="10.85546875" style="46" bestFit="1" customWidth="1"/>
    <col min="10501" max="10501" width="13.7109375" style="46" customWidth="1"/>
    <col min="10502" max="10502" width="19.7109375" style="46" customWidth="1"/>
    <col min="10503" max="10503" width="21.28515625" style="46" customWidth="1"/>
    <col min="10504" max="10504" width="12.85546875" style="46" bestFit="1" customWidth="1"/>
    <col min="10505" max="10505" width="12.28515625" style="46" bestFit="1" customWidth="1"/>
    <col min="10506" max="10506" width="12.42578125" style="46" bestFit="1" customWidth="1"/>
    <col min="10507" max="10507" width="14.28515625" style="46" bestFit="1" customWidth="1"/>
    <col min="10508" max="10752" width="9.140625" style="46"/>
    <col min="10753" max="10753" width="6.7109375" style="46" bestFit="1" customWidth="1"/>
    <col min="10754" max="10754" width="17.7109375" style="46" customWidth="1"/>
    <col min="10755" max="10755" width="6.7109375" style="46" bestFit="1" customWidth="1"/>
    <col min="10756" max="10756" width="10.85546875" style="46" bestFit="1" customWidth="1"/>
    <col min="10757" max="10757" width="13.7109375" style="46" customWidth="1"/>
    <col min="10758" max="10758" width="19.7109375" style="46" customWidth="1"/>
    <col min="10759" max="10759" width="21.28515625" style="46" customWidth="1"/>
    <col min="10760" max="10760" width="12.85546875" style="46" bestFit="1" customWidth="1"/>
    <col min="10761" max="10761" width="12.28515625" style="46" bestFit="1" customWidth="1"/>
    <col min="10762" max="10762" width="12.42578125" style="46" bestFit="1" customWidth="1"/>
    <col min="10763" max="10763" width="14.28515625" style="46" bestFit="1" customWidth="1"/>
    <col min="10764" max="11008" width="9.140625" style="46"/>
    <col min="11009" max="11009" width="6.7109375" style="46" bestFit="1" customWidth="1"/>
    <col min="11010" max="11010" width="17.7109375" style="46" customWidth="1"/>
    <col min="11011" max="11011" width="6.7109375" style="46" bestFit="1" customWidth="1"/>
    <col min="11012" max="11012" width="10.85546875" style="46" bestFit="1" customWidth="1"/>
    <col min="11013" max="11013" width="13.7109375" style="46" customWidth="1"/>
    <col min="11014" max="11014" width="19.7109375" style="46" customWidth="1"/>
    <col min="11015" max="11015" width="21.28515625" style="46" customWidth="1"/>
    <col min="11016" max="11016" width="12.85546875" style="46" bestFit="1" customWidth="1"/>
    <col min="11017" max="11017" width="12.28515625" style="46" bestFit="1" customWidth="1"/>
    <col min="11018" max="11018" width="12.42578125" style="46" bestFit="1" customWidth="1"/>
    <col min="11019" max="11019" width="14.28515625" style="46" bestFit="1" customWidth="1"/>
    <col min="11020" max="11264" width="9.140625" style="46"/>
    <col min="11265" max="11265" width="6.7109375" style="46" bestFit="1" customWidth="1"/>
    <col min="11266" max="11266" width="17.7109375" style="46" customWidth="1"/>
    <col min="11267" max="11267" width="6.7109375" style="46" bestFit="1" customWidth="1"/>
    <col min="11268" max="11268" width="10.85546875" style="46" bestFit="1" customWidth="1"/>
    <col min="11269" max="11269" width="13.7109375" style="46" customWidth="1"/>
    <col min="11270" max="11270" width="19.7109375" style="46" customWidth="1"/>
    <col min="11271" max="11271" width="21.28515625" style="46" customWidth="1"/>
    <col min="11272" max="11272" width="12.85546875" style="46" bestFit="1" customWidth="1"/>
    <col min="11273" max="11273" width="12.28515625" style="46" bestFit="1" customWidth="1"/>
    <col min="11274" max="11274" width="12.42578125" style="46" bestFit="1" customWidth="1"/>
    <col min="11275" max="11275" width="14.28515625" style="46" bestFit="1" customWidth="1"/>
    <col min="11276" max="11520" width="9.140625" style="46"/>
    <col min="11521" max="11521" width="6.7109375" style="46" bestFit="1" customWidth="1"/>
    <col min="11522" max="11522" width="17.7109375" style="46" customWidth="1"/>
    <col min="11523" max="11523" width="6.7109375" style="46" bestFit="1" customWidth="1"/>
    <col min="11524" max="11524" width="10.85546875" style="46" bestFit="1" customWidth="1"/>
    <col min="11525" max="11525" width="13.7109375" style="46" customWidth="1"/>
    <col min="11526" max="11526" width="19.7109375" style="46" customWidth="1"/>
    <col min="11527" max="11527" width="21.28515625" style="46" customWidth="1"/>
    <col min="11528" max="11528" width="12.85546875" style="46" bestFit="1" customWidth="1"/>
    <col min="11529" max="11529" width="12.28515625" style="46" bestFit="1" customWidth="1"/>
    <col min="11530" max="11530" width="12.42578125" style="46" bestFit="1" customWidth="1"/>
    <col min="11531" max="11531" width="14.28515625" style="46" bestFit="1" customWidth="1"/>
    <col min="11532" max="11776" width="9.140625" style="46"/>
    <col min="11777" max="11777" width="6.7109375" style="46" bestFit="1" customWidth="1"/>
    <col min="11778" max="11778" width="17.7109375" style="46" customWidth="1"/>
    <col min="11779" max="11779" width="6.7109375" style="46" bestFit="1" customWidth="1"/>
    <col min="11780" max="11780" width="10.85546875" style="46" bestFit="1" customWidth="1"/>
    <col min="11781" max="11781" width="13.7109375" style="46" customWidth="1"/>
    <col min="11782" max="11782" width="19.7109375" style="46" customWidth="1"/>
    <col min="11783" max="11783" width="21.28515625" style="46" customWidth="1"/>
    <col min="11784" max="11784" width="12.85546875" style="46" bestFit="1" customWidth="1"/>
    <col min="11785" max="11785" width="12.28515625" style="46" bestFit="1" customWidth="1"/>
    <col min="11786" max="11786" width="12.42578125" style="46" bestFit="1" customWidth="1"/>
    <col min="11787" max="11787" width="14.28515625" style="46" bestFit="1" customWidth="1"/>
    <col min="11788" max="12032" width="9.140625" style="46"/>
    <col min="12033" max="12033" width="6.7109375" style="46" bestFit="1" customWidth="1"/>
    <col min="12034" max="12034" width="17.7109375" style="46" customWidth="1"/>
    <col min="12035" max="12035" width="6.7109375" style="46" bestFit="1" customWidth="1"/>
    <col min="12036" max="12036" width="10.85546875" style="46" bestFit="1" customWidth="1"/>
    <col min="12037" max="12037" width="13.7109375" style="46" customWidth="1"/>
    <col min="12038" max="12038" width="19.7109375" style="46" customWidth="1"/>
    <col min="12039" max="12039" width="21.28515625" style="46" customWidth="1"/>
    <col min="12040" max="12040" width="12.85546875" style="46" bestFit="1" customWidth="1"/>
    <col min="12041" max="12041" width="12.28515625" style="46" bestFit="1" customWidth="1"/>
    <col min="12042" max="12042" width="12.42578125" style="46" bestFit="1" customWidth="1"/>
    <col min="12043" max="12043" width="14.28515625" style="46" bestFit="1" customWidth="1"/>
    <col min="12044" max="12288" width="9.140625" style="46"/>
    <col min="12289" max="12289" width="6.7109375" style="46" bestFit="1" customWidth="1"/>
    <col min="12290" max="12290" width="17.7109375" style="46" customWidth="1"/>
    <col min="12291" max="12291" width="6.7109375" style="46" bestFit="1" customWidth="1"/>
    <col min="12292" max="12292" width="10.85546875" style="46" bestFit="1" customWidth="1"/>
    <col min="12293" max="12293" width="13.7109375" style="46" customWidth="1"/>
    <col min="12294" max="12294" width="19.7109375" style="46" customWidth="1"/>
    <col min="12295" max="12295" width="21.28515625" style="46" customWidth="1"/>
    <col min="12296" max="12296" width="12.85546875" style="46" bestFit="1" customWidth="1"/>
    <col min="12297" max="12297" width="12.28515625" style="46" bestFit="1" customWidth="1"/>
    <col min="12298" max="12298" width="12.42578125" style="46" bestFit="1" customWidth="1"/>
    <col min="12299" max="12299" width="14.28515625" style="46" bestFit="1" customWidth="1"/>
    <col min="12300" max="12544" width="9.140625" style="46"/>
    <col min="12545" max="12545" width="6.7109375" style="46" bestFit="1" customWidth="1"/>
    <col min="12546" max="12546" width="17.7109375" style="46" customWidth="1"/>
    <col min="12547" max="12547" width="6.7109375" style="46" bestFit="1" customWidth="1"/>
    <col min="12548" max="12548" width="10.85546875" style="46" bestFit="1" customWidth="1"/>
    <col min="12549" max="12549" width="13.7109375" style="46" customWidth="1"/>
    <col min="12550" max="12550" width="19.7109375" style="46" customWidth="1"/>
    <col min="12551" max="12551" width="21.28515625" style="46" customWidth="1"/>
    <col min="12552" max="12552" width="12.85546875" style="46" bestFit="1" customWidth="1"/>
    <col min="12553" max="12553" width="12.28515625" style="46" bestFit="1" customWidth="1"/>
    <col min="12554" max="12554" width="12.42578125" style="46" bestFit="1" customWidth="1"/>
    <col min="12555" max="12555" width="14.28515625" style="46" bestFit="1" customWidth="1"/>
    <col min="12556" max="12800" width="9.140625" style="46"/>
    <col min="12801" max="12801" width="6.7109375" style="46" bestFit="1" customWidth="1"/>
    <col min="12802" max="12802" width="17.7109375" style="46" customWidth="1"/>
    <col min="12803" max="12803" width="6.7109375" style="46" bestFit="1" customWidth="1"/>
    <col min="12804" max="12804" width="10.85546875" style="46" bestFit="1" customWidth="1"/>
    <col min="12805" max="12805" width="13.7109375" style="46" customWidth="1"/>
    <col min="12806" max="12806" width="19.7109375" style="46" customWidth="1"/>
    <col min="12807" max="12807" width="21.28515625" style="46" customWidth="1"/>
    <col min="12808" max="12808" width="12.85546875" style="46" bestFit="1" customWidth="1"/>
    <col min="12809" max="12809" width="12.28515625" style="46" bestFit="1" customWidth="1"/>
    <col min="12810" max="12810" width="12.42578125" style="46" bestFit="1" customWidth="1"/>
    <col min="12811" max="12811" width="14.28515625" style="46" bestFit="1" customWidth="1"/>
    <col min="12812" max="13056" width="9.140625" style="46"/>
    <col min="13057" max="13057" width="6.7109375" style="46" bestFit="1" customWidth="1"/>
    <col min="13058" max="13058" width="17.7109375" style="46" customWidth="1"/>
    <col min="13059" max="13059" width="6.7109375" style="46" bestFit="1" customWidth="1"/>
    <col min="13060" max="13060" width="10.85546875" style="46" bestFit="1" customWidth="1"/>
    <col min="13061" max="13061" width="13.7109375" style="46" customWidth="1"/>
    <col min="13062" max="13062" width="19.7109375" style="46" customWidth="1"/>
    <col min="13063" max="13063" width="21.28515625" style="46" customWidth="1"/>
    <col min="13064" max="13064" width="12.85546875" style="46" bestFit="1" customWidth="1"/>
    <col min="13065" max="13065" width="12.28515625" style="46" bestFit="1" customWidth="1"/>
    <col min="13066" max="13066" width="12.42578125" style="46" bestFit="1" customWidth="1"/>
    <col min="13067" max="13067" width="14.28515625" style="46" bestFit="1" customWidth="1"/>
    <col min="13068" max="13312" width="9.140625" style="46"/>
    <col min="13313" max="13313" width="6.7109375" style="46" bestFit="1" customWidth="1"/>
    <col min="13314" max="13314" width="17.7109375" style="46" customWidth="1"/>
    <col min="13315" max="13315" width="6.7109375" style="46" bestFit="1" customWidth="1"/>
    <col min="13316" max="13316" width="10.85546875" style="46" bestFit="1" customWidth="1"/>
    <col min="13317" max="13317" width="13.7109375" style="46" customWidth="1"/>
    <col min="13318" max="13318" width="19.7109375" style="46" customWidth="1"/>
    <col min="13319" max="13319" width="21.28515625" style="46" customWidth="1"/>
    <col min="13320" max="13320" width="12.85546875" style="46" bestFit="1" customWidth="1"/>
    <col min="13321" max="13321" width="12.28515625" style="46" bestFit="1" customWidth="1"/>
    <col min="13322" max="13322" width="12.42578125" style="46" bestFit="1" customWidth="1"/>
    <col min="13323" max="13323" width="14.28515625" style="46" bestFit="1" customWidth="1"/>
    <col min="13324" max="13568" width="9.140625" style="46"/>
    <col min="13569" max="13569" width="6.7109375" style="46" bestFit="1" customWidth="1"/>
    <col min="13570" max="13570" width="17.7109375" style="46" customWidth="1"/>
    <col min="13571" max="13571" width="6.7109375" style="46" bestFit="1" customWidth="1"/>
    <col min="13572" max="13572" width="10.85546875" style="46" bestFit="1" customWidth="1"/>
    <col min="13573" max="13573" width="13.7109375" style="46" customWidth="1"/>
    <col min="13574" max="13574" width="19.7109375" style="46" customWidth="1"/>
    <col min="13575" max="13575" width="21.28515625" style="46" customWidth="1"/>
    <col min="13576" max="13576" width="12.85546875" style="46" bestFit="1" customWidth="1"/>
    <col min="13577" max="13577" width="12.28515625" style="46" bestFit="1" customWidth="1"/>
    <col min="13578" max="13578" width="12.42578125" style="46" bestFit="1" customWidth="1"/>
    <col min="13579" max="13579" width="14.28515625" style="46" bestFit="1" customWidth="1"/>
    <col min="13580" max="13824" width="9.140625" style="46"/>
    <col min="13825" max="13825" width="6.7109375" style="46" bestFit="1" customWidth="1"/>
    <col min="13826" max="13826" width="17.7109375" style="46" customWidth="1"/>
    <col min="13827" max="13827" width="6.7109375" style="46" bestFit="1" customWidth="1"/>
    <col min="13828" max="13828" width="10.85546875" style="46" bestFit="1" customWidth="1"/>
    <col min="13829" max="13829" width="13.7109375" style="46" customWidth="1"/>
    <col min="13830" max="13830" width="19.7109375" style="46" customWidth="1"/>
    <col min="13831" max="13831" width="21.28515625" style="46" customWidth="1"/>
    <col min="13832" max="13832" width="12.85546875" style="46" bestFit="1" customWidth="1"/>
    <col min="13833" max="13833" width="12.28515625" style="46" bestFit="1" customWidth="1"/>
    <col min="13834" max="13834" width="12.42578125" style="46" bestFit="1" customWidth="1"/>
    <col min="13835" max="13835" width="14.28515625" style="46" bestFit="1" customWidth="1"/>
    <col min="13836" max="14080" width="9.140625" style="46"/>
    <col min="14081" max="14081" width="6.7109375" style="46" bestFit="1" customWidth="1"/>
    <col min="14082" max="14082" width="17.7109375" style="46" customWidth="1"/>
    <col min="14083" max="14083" width="6.7109375" style="46" bestFit="1" customWidth="1"/>
    <col min="14084" max="14084" width="10.85546875" style="46" bestFit="1" customWidth="1"/>
    <col min="14085" max="14085" width="13.7109375" style="46" customWidth="1"/>
    <col min="14086" max="14086" width="19.7109375" style="46" customWidth="1"/>
    <col min="14087" max="14087" width="21.28515625" style="46" customWidth="1"/>
    <col min="14088" max="14088" width="12.85546875" style="46" bestFit="1" customWidth="1"/>
    <col min="14089" max="14089" width="12.28515625" style="46" bestFit="1" customWidth="1"/>
    <col min="14090" max="14090" width="12.42578125" style="46" bestFit="1" customWidth="1"/>
    <col min="14091" max="14091" width="14.28515625" style="46" bestFit="1" customWidth="1"/>
    <col min="14092" max="14336" width="9.140625" style="46"/>
    <col min="14337" max="14337" width="6.7109375" style="46" bestFit="1" customWidth="1"/>
    <col min="14338" max="14338" width="17.7109375" style="46" customWidth="1"/>
    <col min="14339" max="14339" width="6.7109375" style="46" bestFit="1" customWidth="1"/>
    <col min="14340" max="14340" width="10.85546875" style="46" bestFit="1" customWidth="1"/>
    <col min="14341" max="14341" width="13.7109375" style="46" customWidth="1"/>
    <col min="14342" max="14342" width="19.7109375" style="46" customWidth="1"/>
    <col min="14343" max="14343" width="21.28515625" style="46" customWidth="1"/>
    <col min="14344" max="14344" width="12.85546875" style="46" bestFit="1" customWidth="1"/>
    <col min="14345" max="14345" width="12.28515625" style="46" bestFit="1" customWidth="1"/>
    <col min="14346" max="14346" width="12.42578125" style="46" bestFit="1" customWidth="1"/>
    <col min="14347" max="14347" width="14.28515625" style="46" bestFit="1" customWidth="1"/>
    <col min="14348" max="14592" width="9.140625" style="46"/>
    <col min="14593" max="14593" width="6.7109375" style="46" bestFit="1" customWidth="1"/>
    <col min="14594" max="14594" width="17.7109375" style="46" customWidth="1"/>
    <col min="14595" max="14595" width="6.7109375" style="46" bestFit="1" customWidth="1"/>
    <col min="14596" max="14596" width="10.85546875" style="46" bestFit="1" customWidth="1"/>
    <col min="14597" max="14597" width="13.7109375" style="46" customWidth="1"/>
    <col min="14598" max="14598" width="19.7109375" style="46" customWidth="1"/>
    <col min="14599" max="14599" width="21.28515625" style="46" customWidth="1"/>
    <col min="14600" max="14600" width="12.85546875" style="46" bestFit="1" customWidth="1"/>
    <col min="14601" max="14601" width="12.28515625" style="46" bestFit="1" customWidth="1"/>
    <col min="14602" max="14602" width="12.42578125" style="46" bestFit="1" customWidth="1"/>
    <col min="14603" max="14603" width="14.28515625" style="46" bestFit="1" customWidth="1"/>
    <col min="14604" max="14848" width="9.140625" style="46"/>
    <col min="14849" max="14849" width="6.7109375" style="46" bestFit="1" customWidth="1"/>
    <col min="14850" max="14850" width="17.7109375" style="46" customWidth="1"/>
    <col min="14851" max="14851" width="6.7109375" style="46" bestFit="1" customWidth="1"/>
    <col min="14852" max="14852" width="10.85546875" style="46" bestFit="1" customWidth="1"/>
    <col min="14853" max="14853" width="13.7109375" style="46" customWidth="1"/>
    <col min="14854" max="14854" width="19.7109375" style="46" customWidth="1"/>
    <col min="14855" max="14855" width="21.28515625" style="46" customWidth="1"/>
    <col min="14856" max="14856" width="12.85546875" style="46" bestFit="1" customWidth="1"/>
    <col min="14857" max="14857" width="12.28515625" style="46" bestFit="1" customWidth="1"/>
    <col min="14858" max="14858" width="12.42578125" style="46" bestFit="1" customWidth="1"/>
    <col min="14859" max="14859" width="14.28515625" style="46" bestFit="1" customWidth="1"/>
    <col min="14860" max="15104" width="9.140625" style="46"/>
    <col min="15105" max="15105" width="6.7109375" style="46" bestFit="1" customWidth="1"/>
    <col min="15106" max="15106" width="17.7109375" style="46" customWidth="1"/>
    <col min="15107" max="15107" width="6.7109375" style="46" bestFit="1" customWidth="1"/>
    <col min="15108" max="15108" width="10.85546875" style="46" bestFit="1" customWidth="1"/>
    <col min="15109" max="15109" width="13.7109375" style="46" customWidth="1"/>
    <col min="15110" max="15110" width="19.7109375" style="46" customWidth="1"/>
    <col min="15111" max="15111" width="21.28515625" style="46" customWidth="1"/>
    <col min="15112" max="15112" width="12.85546875" style="46" bestFit="1" customWidth="1"/>
    <col min="15113" max="15113" width="12.28515625" style="46" bestFit="1" customWidth="1"/>
    <col min="15114" max="15114" width="12.42578125" style="46" bestFit="1" customWidth="1"/>
    <col min="15115" max="15115" width="14.28515625" style="46" bestFit="1" customWidth="1"/>
    <col min="15116" max="15360" width="9.140625" style="46"/>
    <col min="15361" max="15361" width="6.7109375" style="46" bestFit="1" customWidth="1"/>
    <col min="15362" max="15362" width="17.7109375" style="46" customWidth="1"/>
    <col min="15363" max="15363" width="6.7109375" style="46" bestFit="1" customWidth="1"/>
    <col min="15364" max="15364" width="10.85546875" style="46" bestFit="1" customWidth="1"/>
    <col min="15365" max="15365" width="13.7109375" style="46" customWidth="1"/>
    <col min="15366" max="15366" width="19.7109375" style="46" customWidth="1"/>
    <col min="15367" max="15367" width="21.28515625" style="46" customWidth="1"/>
    <col min="15368" max="15368" width="12.85546875" style="46" bestFit="1" customWidth="1"/>
    <col min="15369" max="15369" width="12.28515625" style="46" bestFit="1" customWidth="1"/>
    <col min="15370" max="15370" width="12.42578125" style="46" bestFit="1" customWidth="1"/>
    <col min="15371" max="15371" width="14.28515625" style="46" bestFit="1" customWidth="1"/>
    <col min="15372" max="15616" width="9.140625" style="46"/>
    <col min="15617" max="15617" width="6.7109375" style="46" bestFit="1" customWidth="1"/>
    <col min="15618" max="15618" width="17.7109375" style="46" customWidth="1"/>
    <col min="15619" max="15619" width="6.7109375" style="46" bestFit="1" customWidth="1"/>
    <col min="15620" max="15620" width="10.85546875" style="46" bestFit="1" customWidth="1"/>
    <col min="15621" max="15621" width="13.7109375" style="46" customWidth="1"/>
    <col min="15622" max="15622" width="19.7109375" style="46" customWidth="1"/>
    <col min="15623" max="15623" width="21.28515625" style="46" customWidth="1"/>
    <col min="15624" max="15624" width="12.85546875" style="46" bestFit="1" customWidth="1"/>
    <col min="15625" max="15625" width="12.28515625" style="46" bestFit="1" customWidth="1"/>
    <col min="15626" max="15626" width="12.42578125" style="46" bestFit="1" customWidth="1"/>
    <col min="15627" max="15627" width="14.28515625" style="46" bestFit="1" customWidth="1"/>
    <col min="15628" max="15872" width="9.140625" style="46"/>
    <col min="15873" max="15873" width="6.7109375" style="46" bestFit="1" customWidth="1"/>
    <col min="15874" max="15874" width="17.7109375" style="46" customWidth="1"/>
    <col min="15875" max="15875" width="6.7109375" style="46" bestFit="1" customWidth="1"/>
    <col min="15876" max="15876" width="10.85546875" style="46" bestFit="1" customWidth="1"/>
    <col min="15877" max="15877" width="13.7109375" style="46" customWidth="1"/>
    <col min="15878" max="15878" width="19.7109375" style="46" customWidth="1"/>
    <col min="15879" max="15879" width="21.28515625" style="46" customWidth="1"/>
    <col min="15880" max="15880" width="12.85546875" style="46" bestFit="1" customWidth="1"/>
    <col min="15881" max="15881" width="12.28515625" style="46" bestFit="1" customWidth="1"/>
    <col min="15882" max="15882" width="12.42578125" style="46" bestFit="1" customWidth="1"/>
    <col min="15883" max="15883" width="14.28515625" style="46" bestFit="1" customWidth="1"/>
    <col min="15884" max="16128" width="9.140625" style="46"/>
    <col min="16129" max="16129" width="6.7109375" style="46" bestFit="1" customWidth="1"/>
    <col min="16130" max="16130" width="17.7109375" style="46" customWidth="1"/>
    <col min="16131" max="16131" width="6.7109375" style="46" bestFit="1" customWidth="1"/>
    <col min="16132" max="16132" width="10.85546875" style="46" bestFit="1" customWidth="1"/>
    <col min="16133" max="16133" width="13.7109375" style="46" customWidth="1"/>
    <col min="16134" max="16134" width="19.7109375" style="46" customWidth="1"/>
    <col min="16135" max="16135" width="21.28515625" style="46" customWidth="1"/>
    <col min="16136" max="16136" width="12.85546875" style="46" bestFit="1" customWidth="1"/>
    <col min="16137" max="16137" width="12.28515625" style="46" bestFit="1" customWidth="1"/>
    <col min="16138" max="16138" width="12.42578125" style="46" bestFit="1" customWidth="1"/>
    <col min="16139" max="16139" width="14.28515625" style="46" bestFit="1" customWidth="1"/>
    <col min="16140" max="16384" width="9.140625" style="46"/>
  </cols>
  <sheetData>
    <row r="1" spans="3:11" ht="19.5">
      <c r="E1" s="47" t="s">
        <v>118</v>
      </c>
    </row>
    <row r="7" spans="3:11">
      <c r="C7" s="123" t="s">
        <v>112</v>
      </c>
      <c r="D7" s="123" t="s">
        <v>113</v>
      </c>
      <c r="E7" s="123" t="s">
        <v>114</v>
      </c>
      <c r="F7" s="123" t="s">
        <v>115</v>
      </c>
      <c r="G7" s="123" t="s">
        <v>116</v>
      </c>
      <c r="H7" s="123" t="s">
        <v>119</v>
      </c>
      <c r="I7" s="123" t="s">
        <v>120</v>
      </c>
      <c r="J7" s="123" t="s">
        <v>121</v>
      </c>
      <c r="K7" s="123" t="s">
        <v>117</v>
      </c>
    </row>
    <row r="8" spans="3:11">
      <c r="C8" s="48">
        <v>1</v>
      </c>
      <c r="D8" s="124">
        <v>1</v>
      </c>
      <c r="E8" s="130">
        <v>42465</v>
      </c>
      <c r="F8" s="48" t="s">
        <v>123</v>
      </c>
      <c r="G8" s="48" t="s">
        <v>124</v>
      </c>
      <c r="H8" s="130">
        <v>42466</v>
      </c>
      <c r="I8" s="48" t="s">
        <v>124</v>
      </c>
      <c r="J8" s="130">
        <v>42466</v>
      </c>
      <c r="K8" s="48" t="s">
        <v>125</v>
      </c>
    </row>
    <row r="9" spans="3:11">
      <c r="C9" s="48"/>
      <c r="D9" s="48"/>
      <c r="E9" s="48"/>
      <c r="F9" s="48"/>
      <c r="G9" s="48"/>
      <c r="H9" s="48"/>
      <c r="I9" s="48"/>
      <c r="J9" s="48"/>
      <c r="K9" s="48"/>
    </row>
    <row r="10" spans="3:11">
      <c r="C10" s="48"/>
      <c r="D10" s="48"/>
      <c r="E10" s="48"/>
      <c r="F10" s="48"/>
      <c r="G10" s="48"/>
      <c r="H10" s="48"/>
      <c r="I10" s="48"/>
      <c r="J10" s="48"/>
      <c r="K10" s="48"/>
    </row>
    <row r="11" spans="3:11">
      <c r="C11" s="48"/>
      <c r="D11" s="48"/>
      <c r="E11" s="48"/>
      <c r="F11" s="48"/>
      <c r="G11" s="48"/>
      <c r="H11" s="48"/>
      <c r="I11" s="48"/>
      <c r="J11" s="48"/>
      <c r="K11" s="48"/>
    </row>
    <row r="12" spans="3:11">
      <c r="C12" s="48"/>
      <c r="D12" s="48"/>
      <c r="E12" s="48"/>
      <c r="F12" s="48"/>
      <c r="G12" s="48"/>
      <c r="H12" s="48"/>
      <c r="I12" s="48"/>
      <c r="J12" s="48"/>
      <c r="K12" s="48"/>
    </row>
    <row r="13" spans="3:11">
      <c r="C13" s="48"/>
      <c r="D13" s="48"/>
      <c r="E13" s="48"/>
      <c r="F13" s="48"/>
      <c r="G13" s="48"/>
      <c r="H13" s="48"/>
      <c r="I13" s="48"/>
      <c r="J13" s="48"/>
      <c r="K13" s="48"/>
    </row>
    <row r="14" spans="3:11">
      <c r="C14" s="48"/>
      <c r="D14" s="48"/>
      <c r="E14" s="48"/>
      <c r="F14" s="48"/>
      <c r="G14" s="48"/>
      <c r="H14" s="48"/>
      <c r="I14" s="48"/>
      <c r="J14" s="48"/>
      <c r="K14" s="48"/>
    </row>
    <row r="15" spans="3:11">
      <c r="C15" s="48"/>
      <c r="D15" s="48"/>
      <c r="E15" s="48"/>
      <c r="F15" s="48"/>
      <c r="G15" s="48"/>
      <c r="H15" s="48"/>
      <c r="I15" s="48"/>
      <c r="J15" s="48"/>
      <c r="K15" s="48"/>
    </row>
    <row r="16" spans="3:11">
      <c r="C16" s="48"/>
      <c r="D16" s="48"/>
      <c r="E16" s="48"/>
      <c r="F16" s="48"/>
      <c r="G16" s="48"/>
      <c r="H16" s="48"/>
      <c r="I16" s="48"/>
      <c r="J16" s="48"/>
      <c r="K16" s="48"/>
    </row>
    <row r="17" spans="3:11">
      <c r="C17" s="48"/>
      <c r="D17" s="48"/>
      <c r="E17" s="48"/>
      <c r="F17" s="48"/>
      <c r="G17" s="48"/>
      <c r="H17" s="48"/>
      <c r="I17" s="48"/>
      <c r="J17" s="48"/>
      <c r="K17" s="48"/>
    </row>
    <row r="20" spans="3:11" ht="15" customHeight="1">
      <c r="C20" s="147" t="s">
        <v>122</v>
      </c>
      <c r="D20" s="148"/>
      <c r="E20" s="148"/>
      <c r="F20" s="148"/>
      <c r="G20" s="148"/>
      <c r="H20" s="148"/>
      <c r="I20" s="148"/>
      <c r="J20" s="125"/>
      <c r="K20" s="125"/>
    </row>
  </sheetData>
  <mergeCells count="1">
    <mergeCell ref="C20:I2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zoomScaleNormal="100" workbookViewId="0">
      <selection activeCell="B15" sqref="B15"/>
    </sheetView>
  </sheetViews>
  <sheetFormatPr defaultRowHeight="15"/>
  <cols>
    <col min="1" max="1" width="24.5703125" style="40" bestFit="1" customWidth="1"/>
    <col min="2" max="2" width="42.7109375" style="41" customWidth="1"/>
    <col min="3" max="3" width="12.7109375" style="41" customWidth="1"/>
    <col min="4" max="4" width="9.140625" style="41" customWidth="1"/>
    <col min="5" max="5" width="9.85546875" style="41" customWidth="1"/>
    <col min="6" max="16384" width="9.140625" style="41"/>
  </cols>
  <sheetData>
    <row r="1" spans="1:3" ht="19.5">
      <c r="C1" s="47" t="s">
        <v>118</v>
      </c>
    </row>
    <row r="2" spans="1:3" s="39" customFormat="1"/>
    <row r="3" spans="1:3" s="39" customFormat="1"/>
    <row r="4" spans="1:3" s="39" customFormat="1"/>
    <row r="5" spans="1:3" s="39" customFormat="1">
      <c r="A5" s="43" t="s">
        <v>70</v>
      </c>
      <c r="B5" s="38" t="s">
        <v>126</v>
      </c>
    </row>
    <row r="6" spans="1:3" s="39" customFormat="1">
      <c r="A6" s="43" t="s">
        <v>71</v>
      </c>
      <c r="B6" s="131" t="s">
        <v>127</v>
      </c>
    </row>
    <row r="7" spans="1:3" s="39" customFormat="1">
      <c r="A7" s="44" t="s">
        <v>75</v>
      </c>
      <c r="B7" s="38" t="s">
        <v>128</v>
      </c>
    </row>
    <row r="8" spans="1:3">
      <c r="A8" s="44" t="s">
        <v>72</v>
      </c>
      <c r="B8" s="38" t="s">
        <v>123</v>
      </c>
    </row>
    <row r="9" spans="1:3">
      <c r="A9" s="45" t="s">
        <v>73</v>
      </c>
      <c r="B9" s="132">
        <v>42461</v>
      </c>
    </row>
    <row r="10" spans="1:3">
      <c r="A10" s="45" t="s">
        <v>74</v>
      </c>
      <c r="B10" s="132">
        <v>42520</v>
      </c>
    </row>
  </sheetData>
  <protectedRanges>
    <protectedRange sqref="A18:B18 A19:F41 C3:F16 C2 A5:B16" name="Range1"/>
  </protectedRanges>
  <pageMargins left="0.74803149606299202" right="0.74803149606299202" top="0.82677165354330695" bottom="0.94488188976377996" header="0.511811023622047" footer="0.511811023622047"/>
  <pageSetup paperSize="9" scale="58" orientation="landscape" horizontalDpi="300" verticalDpi="300" r:id="rId1"/>
  <headerFooter alignWithMargins="0">
    <oddHeader>&amp;R&amp;8&lt;Project Name&gt;
&amp;10Metrics_Development Projects - &amp;A</oddHeader>
    <oddFooter xml:space="preserve">&amp;L&amp;8Document ID:&lt;DocumentID&gt;
Document Version:&lt;x.y&gt;
&amp;C&amp;8&amp;Pof&amp;P
&amp;R&amp;8Version Date: &lt;dd-mmm-yyyy&gt;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5"/>
  <sheetViews>
    <sheetView zoomScaleNormal="100" workbookViewId="0">
      <pane ySplit="6" topLeftCell="A7" activePane="bottomLeft" state="frozen"/>
      <selection activeCell="B19" sqref="B19"/>
      <selection pane="bottomLeft" activeCell="A24" sqref="A24"/>
    </sheetView>
  </sheetViews>
  <sheetFormatPr defaultRowHeight="15"/>
  <cols>
    <col min="1" max="1" width="24.28515625" style="41" bestFit="1" customWidth="1"/>
    <col min="2" max="2" width="15.5703125" style="40" bestFit="1" customWidth="1"/>
    <col min="3" max="3" width="15.5703125" style="40" customWidth="1"/>
    <col min="4" max="4" width="15.5703125" style="41" bestFit="1" customWidth="1"/>
    <col min="5" max="5" width="15.5703125" style="41" customWidth="1"/>
    <col min="6" max="6" width="14.28515625" style="41" customWidth="1"/>
    <col min="7" max="7" width="15.5703125" style="41" bestFit="1" customWidth="1"/>
    <col min="8" max="8" width="14.5703125" style="41" bestFit="1" customWidth="1"/>
    <col min="9" max="9" width="20.140625" style="41" customWidth="1"/>
    <col min="10" max="11" width="12.7109375" style="41" customWidth="1"/>
    <col min="12" max="12" width="11.140625" style="41" customWidth="1"/>
    <col min="13" max="13" width="20.85546875" style="41" customWidth="1"/>
    <col min="14" max="15" width="14.28515625" style="41" customWidth="1"/>
    <col min="16" max="16" width="13.5703125" style="41" customWidth="1"/>
    <col min="17" max="20" width="9.140625" style="41"/>
    <col min="21" max="21" width="7.5703125" style="41" customWidth="1"/>
    <col min="22" max="22" width="9" style="41" customWidth="1"/>
    <col min="23" max="23" width="8.85546875" style="41" customWidth="1"/>
    <col min="24" max="24" width="9" style="41" customWidth="1"/>
    <col min="25" max="26" width="9.140625" style="41"/>
    <col min="27" max="27" width="11" style="41" customWidth="1"/>
    <col min="28" max="28" width="12.5703125" style="41" customWidth="1"/>
    <col min="29" max="29" width="9" style="41" customWidth="1"/>
    <col min="30" max="30" width="9.140625" style="41"/>
    <col min="31" max="31" width="13.140625" style="41" customWidth="1"/>
    <col min="32" max="34" width="9.140625" style="41"/>
    <col min="35" max="35" width="7.85546875" style="41" customWidth="1"/>
    <col min="36" max="36" width="10.85546875" style="41" customWidth="1"/>
    <col min="37" max="16384" width="9.140625" style="41"/>
  </cols>
  <sheetData>
    <row r="1" spans="1:13" ht="19.5">
      <c r="D1" s="47" t="s">
        <v>118</v>
      </c>
    </row>
    <row r="5" spans="1:13">
      <c r="A5" s="149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13" s="49" customFormat="1" ht="60">
      <c r="A6" s="54" t="s">
        <v>11</v>
      </c>
      <c r="B6" s="54" t="s">
        <v>27</v>
      </c>
      <c r="C6" s="54" t="s">
        <v>15</v>
      </c>
      <c r="D6" s="54" t="s">
        <v>28</v>
      </c>
      <c r="E6" s="54" t="s">
        <v>111</v>
      </c>
      <c r="F6" s="54" t="s">
        <v>29</v>
      </c>
      <c r="G6" s="54" t="s">
        <v>30</v>
      </c>
      <c r="H6" s="54" t="s">
        <v>80</v>
      </c>
      <c r="I6" s="54" t="s">
        <v>79</v>
      </c>
      <c r="J6" s="54" t="s">
        <v>81</v>
      </c>
      <c r="K6" s="54" t="s">
        <v>1</v>
      </c>
      <c r="L6" s="54" t="s">
        <v>16</v>
      </c>
      <c r="M6" s="55"/>
    </row>
    <row r="7" spans="1:13" s="49" customFormat="1">
      <c r="A7" s="54" t="s">
        <v>26</v>
      </c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3">
      <c r="A8" s="53" t="s">
        <v>4</v>
      </c>
      <c r="B8" s="50">
        <v>42465</v>
      </c>
      <c r="C8" s="50">
        <v>42465</v>
      </c>
      <c r="D8" s="50">
        <v>42467</v>
      </c>
      <c r="E8" s="50">
        <v>42467</v>
      </c>
      <c r="F8" s="50">
        <v>42465</v>
      </c>
      <c r="G8" s="50">
        <v>42467</v>
      </c>
      <c r="H8" s="57">
        <f>(D8-B8)+1</f>
        <v>3</v>
      </c>
      <c r="I8" s="57">
        <f>(E8-C8)+1</f>
        <v>3</v>
      </c>
      <c r="J8" s="57">
        <f>(G8-F8)+1</f>
        <v>3</v>
      </c>
      <c r="K8" s="58">
        <f>IF(AND(H8=0,J8=0),"",(J8-H8)/H8)</f>
        <v>0</v>
      </c>
      <c r="L8" s="58">
        <f>IF(AND(J8=0,I8=0),"",(J8-I8)/I8)</f>
        <v>0</v>
      </c>
    </row>
    <row r="9" spans="1:13">
      <c r="A9" s="53" t="s">
        <v>8</v>
      </c>
      <c r="B9" s="50">
        <v>42468</v>
      </c>
      <c r="C9" s="50">
        <v>42468</v>
      </c>
      <c r="D9" s="50">
        <v>42468</v>
      </c>
      <c r="E9" s="50">
        <v>42468</v>
      </c>
      <c r="F9" s="50">
        <v>42468</v>
      </c>
      <c r="G9" s="50">
        <v>42468</v>
      </c>
      <c r="H9" s="57">
        <f t="shared" ref="H9:H25" si="0">(D9-B9)+1</f>
        <v>1</v>
      </c>
      <c r="I9" s="57">
        <f t="shared" ref="I9:I25" si="1">(E9-C9)+1</f>
        <v>1</v>
      </c>
      <c r="J9" s="57">
        <f t="shared" ref="J9:J25" si="2">(G9-F9)+1</f>
        <v>1</v>
      </c>
      <c r="K9" s="58">
        <f t="shared" ref="K9:K42" si="3">IF(AND(H9=0,J9=0),"",(J9-H9)/H9)</f>
        <v>0</v>
      </c>
      <c r="L9" s="58">
        <f t="shared" ref="L9:L43" si="4">IF(AND(J9=0,I9=0),"",(J9-I9)/I9)</f>
        <v>0</v>
      </c>
    </row>
    <row r="10" spans="1:13">
      <c r="A10" s="53" t="s">
        <v>19</v>
      </c>
      <c r="B10" s="50">
        <v>42469</v>
      </c>
      <c r="C10" s="50">
        <v>42469</v>
      </c>
      <c r="D10" s="50">
        <v>42472</v>
      </c>
      <c r="E10" s="50">
        <v>42472</v>
      </c>
      <c r="F10" s="50">
        <v>42469</v>
      </c>
      <c r="G10" s="50">
        <v>42472</v>
      </c>
      <c r="H10" s="57">
        <f t="shared" si="0"/>
        <v>4</v>
      </c>
      <c r="I10" s="57">
        <f t="shared" si="1"/>
        <v>4</v>
      </c>
      <c r="J10" s="57">
        <f t="shared" si="2"/>
        <v>4</v>
      </c>
      <c r="K10" s="58">
        <f t="shared" si="3"/>
        <v>0</v>
      </c>
      <c r="L10" s="58">
        <f t="shared" si="4"/>
        <v>0</v>
      </c>
    </row>
    <row r="11" spans="1:13">
      <c r="A11" s="53" t="s">
        <v>2</v>
      </c>
      <c r="B11" s="50">
        <v>42474</v>
      </c>
      <c r="C11" s="50">
        <v>42473</v>
      </c>
      <c r="D11" s="50">
        <v>42475</v>
      </c>
      <c r="E11" s="50">
        <v>42474</v>
      </c>
      <c r="F11" s="50">
        <v>42473</v>
      </c>
      <c r="G11" s="50">
        <v>42474</v>
      </c>
      <c r="H11" s="57">
        <f t="shared" si="0"/>
        <v>2</v>
      </c>
      <c r="I11" s="57">
        <f>(E16-C16)+1</f>
        <v>1</v>
      </c>
      <c r="J11" s="57">
        <f t="shared" si="2"/>
        <v>2</v>
      </c>
      <c r="K11" s="58">
        <f t="shared" si="3"/>
        <v>0</v>
      </c>
      <c r="L11" s="58">
        <f t="shared" si="4"/>
        <v>1</v>
      </c>
    </row>
    <row r="12" spans="1:13">
      <c r="A12" s="53" t="s">
        <v>9</v>
      </c>
      <c r="B12" s="50">
        <v>42475</v>
      </c>
      <c r="C12" s="50">
        <v>42474</v>
      </c>
      <c r="D12" s="50">
        <v>42475</v>
      </c>
      <c r="E12" s="50">
        <v>42474</v>
      </c>
      <c r="F12" s="50">
        <v>42474</v>
      </c>
      <c r="G12" s="50">
        <v>42474</v>
      </c>
      <c r="H12" s="57">
        <f t="shared" si="0"/>
        <v>1</v>
      </c>
      <c r="I12" s="57">
        <f t="shared" ref="I12" si="5">(E12-C12)+1</f>
        <v>1</v>
      </c>
      <c r="J12" s="57">
        <f t="shared" si="2"/>
        <v>1</v>
      </c>
      <c r="K12" s="58">
        <f t="shared" si="3"/>
        <v>0</v>
      </c>
      <c r="L12" s="58">
        <f t="shared" si="4"/>
        <v>0</v>
      </c>
    </row>
    <row r="13" spans="1:13">
      <c r="A13" s="53" t="s">
        <v>20</v>
      </c>
      <c r="B13" s="50">
        <v>42475</v>
      </c>
      <c r="C13" s="50">
        <v>42475</v>
      </c>
      <c r="D13" s="50">
        <v>42476</v>
      </c>
      <c r="E13" s="50">
        <v>42475</v>
      </c>
      <c r="F13" s="50">
        <v>42475</v>
      </c>
      <c r="G13" s="50">
        <v>42475</v>
      </c>
      <c r="H13" s="57">
        <f t="shared" si="0"/>
        <v>2</v>
      </c>
      <c r="I13" s="57">
        <f t="shared" si="1"/>
        <v>1</v>
      </c>
      <c r="J13" s="57">
        <f t="shared" si="2"/>
        <v>1</v>
      </c>
      <c r="K13" s="58">
        <f t="shared" si="3"/>
        <v>-0.5</v>
      </c>
      <c r="L13" s="58">
        <f t="shared" si="4"/>
        <v>0</v>
      </c>
    </row>
    <row r="14" spans="1:13">
      <c r="A14" s="53" t="s">
        <v>39</v>
      </c>
      <c r="B14" s="137">
        <v>42478</v>
      </c>
      <c r="C14" s="137">
        <v>42478</v>
      </c>
      <c r="D14" s="137">
        <v>42508</v>
      </c>
      <c r="E14" s="137">
        <v>42509</v>
      </c>
      <c r="F14" s="137">
        <v>42478</v>
      </c>
      <c r="G14" s="137">
        <v>42509</v>
      </c>
      <c r="H14" s="57">
        <f t="shared" si="0"/>
        <v>31</v>
      </c>
      <c r="I14" s="57">
        <f t="shared" si="1"/>
        <v>32</v>
      </c>
      <c r="J14" s="57">
        <f t="shared" si="2"/>
        <v>32</v>
      </c>
      <c r="K14" s="58">
        <f t="shared" si="3"/>
        <v>3.2258064516129031E-2</v>
      </c>
      <c r="L14" s="58">
        <f t="shared" si="4"/>
        <v>0</v>
      </c>
    </row>
    <row r="15" spans="1:13">
      <c r="A15" s="53" t="s">
        <v>6</v>
      </c>
      <c r="B15" s="137">
        <v>42509</v>
      </c>
      <c r="C15" s="137">
        <v>42510</v>
      </c>
      <c r="D15" s="137">
        <v>42511</v>
      </c>
      <c r="E15" s="137">
        <v>42511</v>
      </c>
      <c r="F15" s="137">
        <v>42509</v>
      </c>
      <c r="G15" s="137">
        <v>42511</v>
      </c>
      <c r="H15" s="57">
        <f t="shared" si="0"/>
        <v>3</v>
      </c>
      <c r="I15" s="57">
        <f t="shared" ref="I15" si="6">(E20-C20)+1</f>
        <v>5</v>
      </c>
      <c r="J15" s="57">
        <f t="shared" si="2"/>
        <v>3</v>
      </c>
      <c r="K15" s="58">
        <f t="shared" si="3"/>
        <v>0</v>
      </c>
      <c r="L15" s="58">
        <f t="shared" si="4"/>
        <v>-0.4</v>
      </c>
    </row>
    <row r="16" spans="1:13">
      <c r="A16" s="53" t="s">
        <v>21</v>
      </c>
      <c r="B16" s="137">
        <v>42511</v>
      </c>
      <c r="C16" s="138">
        <v>42513</v>
      </c>
      <c r="D16" s="138">
        <v>42513</v>
      </c>
      <c r="E16" s="138">
        <v>42513</v>
      </c>
      <c r="F16" s="137">
        <v>42513</v>
      </c>
      <c r="G16" s="137">
        <v>42513</v>
      </c>
      <c r="H16" s="57">
        <f t="shared" si="0"/>
        <v>3</v>
      </c>
      <c r="I16" s="57">
        <f t="shared" ref="I16" si="7">(E16-C16)+1</f>
        <v>1</v>
      </c>
      <c r="J16" s="57">
        <f t="shared" si="2"/>
        <v>1</v>
      </c>
      <c r="K16" s="58">
        <f t="shared" si="3"/>
        <v>-0.66666666666666663</v>
      </c>
      <c r="L16" s="58">
        <f t="shared" si="4"/>
        <v>0</v>
      </c>
    </row>
    <row r="17" spans="1:20">
      <c r="A17" s="53" t="s">
        <v>5</v>
      </c>
      <c r="B17" s="133"/>
      <c r="C17" s="136"/>
      <c r="D17" s="136"/>
      <c r="E17" s="136"/>
      <c r="F17" s="133"/>
      <c r="G17" s="133"/>
      <c r="H17" s="57">
        <f t="shared" si="0"/>
        <v>1</v>
      </c>
      <c r="I17" s="57">
        <f t="shared" si="1"/>
        <v>1</v>
      </c>
      <c r="J17" s="57">
        <f t="shared" si="2"/>
        <v>1</v>
      </c>
      <c r="K17" s="58">
        <f t="shared" si="3"/>
        <v>0</v>
      </c>
      <c r="L17" s="58">
        <f t="shared" si="4"/>
        <v>0</v>
      </c>
    </row>
    <row r="18" spans="1:20">
      <c r="A18" s="53" t="s">
        <v>38</v>
      </c>
      <c r="B18" s="133"/>
      <c r="C18" s="136"/>
      <c r="D18" s="136"/>
      <c r="E18" s="136"/>
      <c r="F18" s="133"/>
      <c r="G18" s="133"/>
      <c r="H18" s="57">
        <f t="shared" si="0"/>
        <v>1</v>
      </c>
      <c r="I18" s="57">
        <f t="shared" si="1"/>
        <v>1</v>
      </c>
      <c r="J18" s="57">
        <f t="shared" si="2"/>
        <v>1</v>
      </c>
      <c r="K18" s="58">
        <f t="shared" si="3"/>
        <v>0</v>
      </c>
      <c r="L18" s="58">
        <f t="shared" si="4"/>
        <v>0</v>
      </c>
    </row>
    <row r="19" spans="1:20">
      <c r="A19" s="53" t="s">
        <v>22</v>
      </c>
      <c r="B19" s="50">
        <v>42501</v>
      </c>
      <c r="C19" s="50">
        <v>42501</v>
      </c>
      <c r="D19" s="50">
        <v>42504</v>
      </c>
      <c r="E19" s="50">
        <v>42504</v>
      </c>
      <c r="F19" s="50">
        <v>42501</v>
      </c>
      <c r="G19" s="50">
        <v>42504</v>
      </c>
      <c r="H19" s="57">
        <f t="shared" si="0"/>
        <v>4</v>
      </c>
      <c r="I19" s="57">
        <f t="shared" ref="I19" si="8">(E24-C24)+1</f>
        <v>1</v>
      </c>
      <c r="J19" s="57">
        <f t="shared" si="2"/>
        <v>4</v>
      </c>
      <c r="K19" s="58">
        <f t="shared" si="3"/>
        <v>0</v>
      </c>
      <c r="L19" s="58">
        <f t="shared" si="4"/>
        <v>3</v>
      </c>
    </row>
    <row r="20" spans="1:20">
      <c r="A20" s="53" t="s">
        <v>23</v>
      </c>
      <c r="B20" s="50">
        <v>42504</v>
      </c>
      <c r="C20" s="50">
        <v>42504</v>
      </c>
      <c r="D20" s="50">
        <v>42508</v>
      </c>
      <c r="E20" s="50">
        <v>42508</v>
      </c>
      <c r="F20" s="50">
        <v>42504</v>
      </c>
      <c r="G20" s="50">
        <v>42508</v>
      </c>
      <c r="H20" s="57">
        <f t="shared" si="0"/>
        <v>5</v>
      </c>
      <c r="I20" s="57">
        <f t="shared" ref="I20" si="9">(E20-C20)+1</f>
        <v>5</v>
      </c>
      <c r="J20" s="57">
        <f t="shared" si="2"/>
        <v>5</v>
      </c>
      <c r="K20" s="58">
        <f t="shared" si="3"/>
        <v>0</v>
      </c>
      <c r="L20" s="58">
        <f t="shared" si="4"/>
        <v>0</v>
      </c>
    </row>
    <row r="21" spans="1:20">
      <c r="A21" s="53" t="s">
        <v>24</v>
      </c>
      <c r="B21" s="50">
        <v>42507</v>
      </c>
      <c r="C21" s="50">
        <v>42507</v>
      </c>
      <c r="D21" s="50">
        <v>42507</v>
      </c>
      <c r="E21" s="50">
        <v>42507</v>
      </c>
      <c r="F21" s="50">
        <v>42507</v>
      </c>
      <c r="G21" s="50">
        <v>42507</v>
      </c>
      <c r="H21" s="57">
        <f t="shared" si="0"/>
        <v>1</v>
      </c>
      <c r="I21" s="57">
        <f t="shared" si="1"/>
        <v>1</v>
      </c>
      <c r="J21" s="57">
        <f t="shared" si="2"/>
        <v>1</v>
      </c>
      <c r="K21" s="58">
        <f t="shared" si="3"/>
        <v>0</v>
      </c>
      <c r="L21" s="58">
        <f t="shared" si="4"/>
        <v>0</v>
      </c>
    </row>
    <row r="22" spans="1:20">
      <c r="A22" s="53" t="s">
        <v>3</v>
      </c>
      <c r="B22" s="50">
        <v>42504</v>
      </c>
      <c r="C22" s="50">
        <v>42504</v>
      </c>
      <c r="D22" s="50">
        <v>42513</v>
      </c>
      <c r="E22" s="50">
        <v>42515</v>
      </c>
      <c r="F22" s="50">
        <v>42504</v>
      </c>
      <c r="G22" s="50">
        <v>42515</v>
      </c>
      <c r="H22" s="57">
        <f t="shared" si="0"/>
        <v>10</v>
      </c>
      <c r="I22" s="57">
        <f t="shared" si="1"/>
        <v>12</v>
      </c>
      <c r="J22" s="57">
        <f t="shared" si="2"/>
        <v>12</v>
      </c>
      <c r="K22" s="58">
        <f t="shared" si="3"/>
        <v>0.2</v>
      </c>
      <c r="L22" s="58">
        <f t="shared" si="4"/>
        <v>0</v>
      </c>
    </row>
    <row r="23" spans="1:20">
      <c r="A23" s="53" t="s">
        <v>31</v>
      </c>
      <c r="B23" s="137">
        <v>42516</v>
      </c>
      <c r="C23" s="137">
        <v>42516</v>
      </c>
      <c r="D23" s="137">
        <v>42518</v>
      </c>
      <c r="E23" s="137">
        <v>42518</v>
      </c>
      <c r="F23" s="137">
        <v>42517</v>
      </c>
      <c r="G23" s="137">
        <v>42518</v>
      </c>
      <c r="H23" s="57">
        <f t="shared" si="0"/>
        <v>3</v>
      </c>
      <c r="I23" s="57">
        <f t="shared" ref="I23" si="10">(E28-C28)+1</f>
        <v>1</v>
      </c>
      <c r="J23" s="57">
        <f t="shared" si="2"/>
        <v>2</v>
      </c>
      <c r="K23" s="58">
        <f t="shared" si="3"/>
        <v>-0.33333333333333331</v>
      </c>
      <c r="L23" s="58">
        <f t="shared" si="4"/>
        <v>1</v>
      </c>
    </row>
    <row r="24" spans="1:20" ht="16.5" customHeight="1">
      <c r="A24" s="53" t="s">
        <v>63</v>
      </c>
      <c r="B24" s="133"/>
      <c r="C24" s="133"/>
      <c r="D24" s="133"/>
      <c r="E24" s="133"/>
      <c r="F24" s="133"/>
      <c r="G24" s="133"/>
      <c r="H24" s="57">
        <f t="shared" si="0"/>
        <v>1</v>
      </c>
      <c r="I24" s="57">
        <f t="shared" ref="I24" si="11">(E24-C24)+1</f>
        <v>1</v>
      </c>
      <c r="J24" s="57">
        <f t="shared" si="2"/>
        <v>1</v>
      </c>
      <c r="K24" s="58">
        <f t="shared" si="3"/>
        <v>0</v>
      </c>
      <c r="L24" s="58">
        <f t="shared" si="4"/>
        <v>0</v>
      </c>
    </row>
    <row r="25" spans="1:20" s="51" customFormat="1" ht="30">
      <c r="A25" s="54" t="s">
        <v>37</v>
      </c>
      <c r="B25" s="59">
        <f>IF(SUM(B8:B24)="","",MIN(B8:B24))</f>
        <v>42465</v>
      </c>
      <c r="C25" s="59">
        <f>IF(SUM(C8:C24)="","",MIN(C8:C24))</f>
        <v>42465</v>
      </c>
      <c r="D25" s="59">
        <f>IF(SUM(D8:D24)="","",MAX(D8:D24))</f>
        <v>42518</v>
      </c>
      <c r="E25" s="59">
        <f>IF(SUM(E8:E24)="","",MAX(E8:E24))</f>
        <v>42518</v>
      </c>
      <c r="F25" s="59">
        <f>IF(SUM(F8:F24)="","",MIN(F8:F24))</f>
        <v>42465</v>
      </c>
      <c r="G25" s="59">
        <f>IF(SUM(G8:G24)="","",MAX(G8:G24))</f>
        <v>42518</v>
      </c>
      <c r="H25" s="57">
        <f t="shared" si="0"/>
        <v>54</v>
      </c>
      <c r="I25" s="57">
        <f t="shared" si="1"/>
        <v>54</v>
      </c>
      <c r="J25" s="57">
        <f t="shared" si="2"/>
        <v>54</v>
      </c>
      <c r="K25" s="61">
        <f>SUM(K8:K24)</f>
        <v>-1.2677419354838708</v>
      </c>
      <c r="L25" s="61">
        <f>SUM(L8:L24)</f>
        <v>4.5999999999999996</v>
      </c>
      <c r="N25" s="62"/>
      <c r="O25" s="62"/>
      <c r="P25" s="63"/>
      <c r="Q25" s="63"/>
      <c r="R25" s="63"/>
      <c r="S25" s="63"/>
      <c r="T25" s="63"/>
    </row>
    <row r="26" spans="1:20" s="49" customFormat="1">
      <c r="A26" s="54" t="s">
        <v>40</v>
      </c>
      <c r="B26" s="56"/>
      <c r="C26" s="56"/>
      <c r="D26" s="56"/>
      <c r="E26" s="56"/>
      <c r="F26" s="56"/>
      <c r="G26" s="56"/>
      <c r="H26" s="56"/>
      <c r="I26" s="56"/>
      <c r="J26" s="56"/>
      <c r="K26" s="64"/>
      <c r="L26" s="64"/>
      <c r="N26" s="65"/>
      <c r="O26" s="65"/>
      <c r="P26" s="62"/>
      <c r="Q26" s="62"/>
      <c r="R26" s="62"/>
      <c r="S26" s="62"/>
      <c r="T26" s="62"/>
    </row>
    <row r="27" spans="1:20">
      <c r="A27" s="53" t="s">
        <v>4</v>
      </c>
      <c r="B27" s="50"/>
      <c r="C27" s="50"/>
      <c r="D27" s="50"/>
      <c r="E27" s="50"/>
      <c r="F27" s="50"/>
      <c r="G27" s="50"/>
      <c r="H27" s="57">
        <f t="shared" ref="H27:H42" si="12">D27-B27</f>
        <v>0</v>
      </c>
      <c r="I27" s="60">
        <f>E27-C27</f>
        <v>0</v>
      </c>
      <c r="J27" s="57">
        <f t="shared" ref="J27:J43" si="13">G27-F27</f>
        <v>0</v>
      </c>
      <c r="K27" s="58" t="str">
        <f t="shared" si="3"/>
        <v/>
      </c>
      <c r="L27" s="58" t="str">
        <f t="shared" si="4"/>
        <v/>
      </c>
      <c r="N27" s="62"/>
      <c r="O27" s="62"/>
      <c r="P27" s="66"/>
      <c r="Q27" s="66"/>
      <c r="R27" s="66"/>
      <c r="S27" s="66"/>
      <c r="T27" s="66"/>
    </row>
    <row r="28" spans="1:20">
      <c r="A28" s="53" t="s">
        <v>8</v>
      </c>
      <c r="B28" s="50"/>
      <c r="C28" s="50"/>
      <c r="D28" s="50"/>
      <c r="E28" s="50"/>
      <c r="F28" s="50"/>
      <c r="G28" s="50"/>
      <c r="H28" s="57">
        <f t="shared" si="12"/>
        <v>0</v>
      </c>
      <c r="I28" s="60">
        <f t="shared" ref="I28:I43" si="14">E28-C28</f>
        <v>0</v>
      </c>
      <c r="J28" s="57">
        <f t="shared" si="13"/>
        <v>0</v>
      </c>
      <c r="K28" s="58" t="str">
        <f t="shared" si="3"/>
        <v/>
      </c>
      <c r="L28" s="58" t="str">
        <f t="shared" si="4"/>
        <v/>
      </c>
      <c r="N28" s="62"/>
      <c r="O28" s="62"/>
      <c r="P28" s="66"/>
      <c r="Q28" s="66"/>
      <c r="R28" s="66"/>
      <c r="S28" s="66"/>
      <c r="T28" s="66"/>
    </row>
    <row r="29" spans="1:20">
      <c r="A29" s="53" t="s">
        <v>19</v>
      </c>
      <c r="B29" s="50"/>
      <c r="C29" s="50"/>
      <c r="D29" s="50"/>
      <c r="E29" s="50"/>
      <c r="F29" s="50"/>
      <c r="G29" s="50"/>
      <c r="H29" s="57">
        <f t="shared" si="12"/>
        <v>0</v>
      </c>
      <c r="I29" s="60">
        <f t="shared" si="14"/>
        <v>0</v>
      </c>
      <c r="J29" s="57">
        <f t="shared" si="13"/>
        <v>0</v>
      </c>
      <c r="K29" s="58" t="str">
        <f t="shared" si="3"/>
        <v/>
      </c>
      <c r="L29" s="58" t="str">
        <f t="shared" si="4"/>
        <v/>
      </c>
      <c r="N29" s="62"/>
      <c r="O29" s="62"/>
      <c r="P29" s="66"/>
      <c r="Q29" s="66"/>
      <c r="R29" s="66"/>
      <c r="S29" s="66"/>
      <c r="T29" s="66"/>
    </row>
    <row r="30" spans="1:20">
      <c r="A30" s="53" t="s">
        <v>2</v>
      </c>
      <c r="B30" s="50"/>
      <c r="C30" s="50"/>
      <c r="D30" s="50"/>
      <c r="E30" s="50"/>
      <c r="F30" s="50"/>
      <c r="G30" s="50"/>
      <c r="H30" s="57">
        <f t="shared" si="12"/>
        <v>0</v>
      </c>
      <c r="I30" s="60">
        <f t="shared" si="14"/>
        <v>0</v>
      </c>
      <c r="J30" s="57">
        <f t="shared" si="13"/>
        <v>0</v>
      </c>
      <c r="K30" s="58" t="str">
        <f t="shared" si="3"/>
        <v/>
      </c>
      <c r="L30" s="58" t="str">
        <f t="shared" si="4"/>
        <v/>
      </c>
      <c r="N30" s="62"/>
      <c r="O30" s="62"/>
      <c r="P30" s="66"/>
      <c r="Q30" s="66"/>
      <c r="R30" s="66"/>
      <c r="S30" s="66"/>
      <c r="T30" s="66"/>
    </row>
    <row r="31" spans="1:20">
      <c r="A31" s="53" t="s">
        <v>9</v>
      </c>
      <c r="B31" s="50"/>
      <c r="C31" s="50"/>
      <c r="D31" s="50"/>
      <c r="E31" s="50"/>
      <c r="F31" s="50"/>
      <c r="G31" s="50"/>
      <c r="H31" s="57">
        <f t="shared" si="12"/>
        <v>0</v>
      </c>
      <c r="I31" s="60">
        <f t="shared" si="14"/>
        <v>0</v>
      </c>
      <c r="J31" s="57">
        <f t="shared" si="13"/>
        <v>0</v>
      </c>
      <c r="K31" s="58" t="str">
        <f t="shared" si="3"/>
        <v/>
      </c>
      <c r="L31" s="58" t="str">
        <f t="shared" si="4"/>
        <v/>
      </c>
      <c r="N31" s="62"/>
      <c r="O31" s="62"/>
      <c r="P31" s="66"/>
      <c r="Q31" s="66"/>
      <c r="R31" s="66"/>
      <c r="S31" s="66"/>
      <c r="T31" s="66"/>
    </row>
    <row r="32" spans="1:20">
      <c r="A32" s="53" t="s">
        <v>20</v>
      </c>
      <c r="B32" s="50"/>
      <c r="C32" s="50"/>
      <c r="D32" s="50"/>
      <c r="E32" s="50"/>
      <c r="F32" s="50"/>
      <c r="G32" s="50"/>
      <c r="H32" s="57">
        <f t="shared" si="12"/>
        <v>0</v>
      </c>
      <c r="I32" s="60">
        <f t="shared" si="14"/>
        <v>0</v>
      </c>
      <c r="J32" s="57">
        <f t="shared" si="13"/>
        <v>0</v>
      </c>
      <c r="K32" s="58" t="str">
        <f t="shared" si="3"/>
        <v/>
      </c>
      <c r="L32" s="58" t="str">
        <f t="shared" si="4"/>
        <v/>
      </c>
      <c r="N32" s="62"/>
      <c r="O32" s="62"/>
      <c r="P32" s="66"/>
      <c r="Q32" s="66"/>
      <c r="R32" s="66"/>
      <c r="S32" s="66"/>
      <c r="T32" s="66"/>
    </row>
    <row r="33" spans="1:20">
      <c r="A33" s="53" t="s">
        <v>39</v>
      </c>
      <c r="B33" s="50"/>
      <c r="C33" s="50"/>
      <c r="D33" s="50"/>
      <c r="E33" s="50"/>
      <c r="F33" s="50"/>
      <c r="G33" s="50"/>
      <c r="H33" s="57">
        <f t="shared" si="12"/>
        <v>0</v>
      </c>
      <c r="I33" s="60">
        <f t="shared" si="14"/>
        <v>0</v>
      </c>
      <c r="J33" s="57">
        <f t="shared" si="13"/>
        <v>0</v>
      </c>
      <c r="K33" s="58" t="str">
        <f t="shared" si="3"/>
        <v/>
      </c>
      <c r="L33" s="58" t="str">
        <f t="shared" si="4"/>
        <v/>
      </c>
      <c r="N33" s="62"/>
      <c r="O33" s="62"/>
      <c r="P33" s="66"/>
      <c r="Q33" s="66"/>
      <c r="R33" s="66"/>
      <c r="S33" s="66"/>
      <c r="T33" s="66"/>
    </row>
    <row r="34" spans="1:20">
      <c r="A34" s="53" t="s">
        <v>6</v>
      </c>
      <c r="B34" s="50"/>
      <c r="C34" s="50"/>
      <c r="D34" s="50"/>
      <c r="E34" s="50"/>
      <c r="F34" s="50"/>
      <c r="G34" s="50"/>
      <c r="H34" s="57">
        <f t="shared" si="12"/>
        <v>0</v>
      </c>
      <c r="I34" s="60">
        <f t="shared" si="14"/>
        <v>0</v>
      </c>
      <c r="J34" s="57">
        <f t="shared" si="13"/>
        <v>0</v>
      </c>
      <c r="K34" s="58" t="str">
        <f t="shared" si="3"/>
        <v/>
      </c>
      <c r="L34" s="58" t="str">
        <f t="shared" si="4"/>
        <v/>
      </c>
      <c r="N34" s="62"/>
      <c r="O34" s="62"/>
      <c r="P34" s="66"/>
      <c r="Q34" s="66"/>
      <c r="R34" s="66"/>
      <c r="S34" s="66"/>
      <c r="T34" s="66"/>
    </row>
    <row r="35" spans="1:20">
      <c r="A35" s="53" t="s">
        <v>21</v>
      </c>
      <c r="B35" s="50"/>
      <c r="C35" s="50"/>
      <c r="D35" s="50"/>
      <c r="E35" s="50"/>
      <c r="F35" s="50"/>
      <c r="G35" s="50"/>
      <c r="H35" s="57">
        <f t="shared" si="12"/>
        <v>0</v>
      </c>
      <c r="I35" s="60">
        <f t="shared" si="14"/>
        <v>0</v>
      </c>
      <c r="J35" s="57">
        <f t="shared" si="13"/>
        <v>0</v>
      </c>
      <c r="K35" s="58" t="str">
        <f t="shared" si="3"/>
        <v/>
      </c>
      <c r="L35" s="58" t="str">
        <f t="shared" si="4"/>
        <v/>
      </c>
      <c r="N35" s="62"/>
      <c r="O35" s="62"/>
      <c r="P35" s="66"/>
      <c r="Q35" s="66"/>
      <c r="R35" s="66"/>
      <c r="S35" s="66"/>
      <c r="T35" s="66"/>
    </row>
    <row r="36" spans="1:20">
      <c r="A36" s="53" t="s">
        <v>5</v>
      </c>
      <c r="B36" s="50"/>
      <c r="C36" s="50"/>
      <c r="D36" s="50"/>
      <c r="E36" s="50"/>
      <c r="F36" s="50"/>
      <c r="G36" s="50"/>
      <c r="H36" s="57">
        <f t="shared" si="12"/>
        <v>0</v>
      </c>
      <c r="I36" s="60">
        <f t="shared" si="14"/>
        <v>0</v>
      </c>
      <c r="J36" s="57">
        <f t="shared" si="13"/>
        <v>0</v>
      </c>
      <c r="K36" s="58" t="str">
        <f t="shared" si="3"/>
        <v/>
      </c>
      <c r="L36" s="58" t="str">
        <f t="shared" si="4"/>
        <v/>
      </c>
      <c r="N36" s="62"/>
      <c r="O36" s="62"/>
      <c r="P36" s="66"/>
      <c r="Q36" s="66"/>
      <c r="R36" s="66"/>
      <c r="S36" s="66"/>
      <c r="T36" s="66"/>
    </row>
    <row r="37" spans="1:20">
      <c r="A37" s="53" t="s">
        <v>38</v>
      </c>
      <c r="B37" s="50"/>
      <c r="C37" s="50"/>
      <c r="D37" s="50"/>
      <c r="E37" s="50"/>
      <c r="F37" s="50"/>
      <c r="G37" s="50"/>
      <c r="H37" s="57">
        <f t="shared" si="12"/>
        <v>0</v>
      </c>
      <c r="I37" s="60">
        <f t="shared" si="14"/>
        <v>0</v>
      </c>
      <c r="J37" s="57">
        <f t="shared" si="13"/>
        <v>0</v>
      </c>
      <c r="K37" s="58" t="str">
        <f t="shared" si="3"/>
        <v/>
      </c>
      <c r="L37" s="58" t="str">
        <f t="shared" si="4"/>
        <v/>
      </c>
      <c r="N37" s="62"/>
      <c r="O37" s="62"/>
      <c r="P37" s="66"/>
      <c r="Q37" s="66"/>
      <c r="R37" s="66"/>
      <c r="S37" s="66"/>
      <c r="T37" s="66"/>
    </row>
    <row r="38" spans="1:20">
      <c r="A38" s="53" t="s">
        <v>22</v>
      </c>
      <c r="B38" s="50"/>
      <c r="C38" s="50"/>
      <c r="D38" s="50"/>
      <c r="E38" s="50"/>
      <c r="F38" s="50"/>
      <c r="G38" s="50"/>
      <c r="H38" s="57">
        <f t="shared" si="12"/>
        <v>0</v>
      </c>
      <c r="I38" s="60">
        <f t="shared" si="14"/>
        <v>0</v>
      </c>
      <c r="J38" s="57">
        <f t="shared" si="13"/>
        <v>0</v>
      </c>
      <c r="K38" s="58" t="str">
        <f t="shared" si="3"/>
        <v/>
      </c>
      <c r="L38" s="58" t="str">
        <f t="shared" si="4"/>
        <v/>
      </c>
      <c r="N38" s="62"/>
      <c r="O38" s="62"/>
      <c r="P38" s="66"/>
      <c r="Q38" s="66"/>
      <c r="R38" s="66"/>
      <c r="S38" s="66"/>
      <c r="T38" s="66"/>
    </row>
    <row r="39" spans="1:20">
      <c r="A39" s="53" t="s">
        <v>23</v>
      </c>
      <c r="B39" s="50"/>
      <c r="C39" s="50"/>
      <c r="D39" s="50"/>
      <c r="E39" s="50"/>
      <c r="F39" s="50"/>
      <c r="G39" s="50"/>
      <c r="H39" s="57">
        <f t="shared" si="12"/>
        <v>0</v>
      </c>
      <c r="I39" s="60">
        <f t="shared" si="14"/>
        <v>0</v>
      </c>
      <c r="J39" s="57">
        <f t="shared" si="13"/>
        <v>0</v>
      </c>
      <c r="K39" s="58" t="str">
        <f t="shared" si="3"/>
        <v/>
      </c>
      <c r="L39" s="58" t="str">
        <f t="shared" si="4"/>
        <v/>
      </c>
      <c r="N39" s="62"/>
      <c r="O39" s="62"/>
      <c r="P39" s="66"/>
      <c r="Q39" s="66"/>
      <c r="R39" s="66"/>
      <c r="S39" s="66"/>
      <c r="T39" s="66"/>
    </row>
    <row r="40" spans="1:20">
      <c r="A40" s="53" t="s">
        <v>24</v>
      </c>
      <c r="B40" s="50"/>
      <c r="C40" s="50"/>
      <c r="D40" s="50"/>
      <c r="E40" s="50"/>
      <c r="F40" s="50"/>
      <c r="G40" s="50"/>
      <c r="H40" s="57">
        <f t="shared" si="12"/>
        <v>0</v>
      </c>
      <c r="I40" s="60">
        <f t="shared" si="14"/>
        <v>0</v>
      </c>
      <c r="J40" s="57">
        <f t="shared" si="13"/>
        <v>0</v>
      </c>
      <c r="K40" s="58" t="str">
        <f t="shared" si="3"/>
        <v/>
      </c>
      <c r="L40" s="58" t="str">
        <f t="shared" si="4"/>
        <v/>
      </c>
      <c r="N40" s="62"/>
      <c r="O40" s="62"/>
      <c r="P40" s="66"/>
      <c r="Q40" s="66"/>
      <c r="R40" s="66"/>
      <c r="S40" s="66"/>
      <c r="T40" s="66"/>
    </row>
    <row r="41" spans="1:20">
      <c r="A41" s="53" t="s">
        <v>3</v>
      </c>
      <c r="B41" s="50"/>
      <c r="C41" s="50"/>
      <c r="D41" s="50"/>
      <c r="E41" s="50"/>
      <c r="F41" s="50"/>
      <c r="G41" s="50"/>
      <c r="H41" s="57">
        <f t="shared" si="12"/>
        <v>0</v>
      </c>
      <c r="I41" s="60">
        <f t="shared" si="14"/>
        <v>0</v>
      </c>
      <c r="J41" s="57">
        <f t="shared" si="13"/>
        <v>0</v>
      </c>
      <c r="K41" s="58" t="str">
        <f t="shared" si="3"/>
        <v/>
      </c>
      <c r="L41" s="58" t="str">
        <f t="shared" si="4"/>
        <v/>
      </c>
      <c r="N41" s="62"/>
      <c r="O41" s="62"/>
      <c r="P41" s="66"/>
      <c r="Q41" s="66"/>
      <c r="R41" s="66"/>
      <c r="S41" s="66"/>
      <c r="T41" s="66"/>
    </row>
    <row r="42" spans="1:20">
      <c r="A42" s="53" t="s">
        <v>31</v>
      </c>
      <c r="B42" s="50"/>
      <c r="C42" s="50"/>
      <c r="D42" s="50"/>
      <c r="E42" s="50"/>
      <c r="F42" s="50"/>
      <c r="G42" s="50"/>
      <c r="H42" s="57">
        <f t="shared" si="12"/>
        <v>0</v>
      </c>
      <c r="I42" s="60">
        <f t="shared" si="14"/>
        <v>0</v>
      </c>
      <c r="J42" s="57">
        <f t="shared" si="13"/>
        <v>0</v>
      </c>
      <c r="K42" s="58" t="str">
        <f t="shared" si="3"/>
        <v/>
      </c>
      <c r="L42" s="58" t="str">
        <f t="shared" si="4"/>
        <v/>
      </c>
      <c r="N42" s="62"/>
      <c r="O42" s="62"/>
      <c r="P42" s="66"/>
      <c r="Q42" s="66"/>
      <c r="R42" s="66"/>
      <c r="S42" s="66"/>
      <c r="T42" s="66"/>
    </row>
    <row r="43" spans="1:20">
      <c r="A43" s="53" t="s">
        <v>63</v>
      </c>
      <c r="B43" s="50"/>
      <c r="C43" s="50"/>
      <c r="D43" s="50"/>
      <c r="E43" s="50"/>
      <c r="F43" s="50"/>
      <c r="G43" s="50"/>
      <c r="H43" s="57">
        <f>D43-B43</f>
        <v>0</v>
      </c>
      <c r="I43" s="60">
        <f t="shared" si="14"/>
        <v>0</v>
      </c>
      <c r="J43" s="57">
        <f t="shared" si="13"/>
        <v>0</v>
      </c>
      <c r="K43" s="58" t="str">
        <f>IF(AND(H43=0,J43=0),"",(J43-H43)*100/H43)</f>
        <v/>
      </c>
      <c r="L43" s="58" t="str">
        <f t="shared" si="4"/>
        <v/>
      </c>
      <c r="N43" s="62"/>
      <c r="O43" s="62"/>
      <c r="P43" s="66"/>
      <c r="Q43" s="66"/>
      <c r="R43" s="66"/>
      <c r="S43" s="66"/>
      <c r="T43" s="66"/>
    </row>
    <row r="44" spans="1:20" s="51" customFormat="1" ht="30.75" customHeight="1">
      <c r="A44" s="45" t="s">
        <v>41</v>
      </c>
      <c r="B44" s="59">
        <f>IF(SUM(B27:B43)="","",MIN(B27:B43))</f>
        <v>0</v>
      </c>
      <c r="C44" s="59">
        <f>IF(SUM(C27:C43)="","",MIN(C27:C43))</f>
        <v>0</v>
      </c>
      <c r="D44" s="59">
        <f>IF(SUM(D27:D43)="","",MAX(D27:D43))</f>
        <v>0</v>
      </c>
      <c r="E44" s="59">
        <f>IF(SUM(E27:E43)="","",MAX(E27:E43))</f>
        <v>0</v>
      </c>
      <c r="F44" s="59">
        <f>IF(SUM(F27:F43)="","",MIN(F27:F43))</f>
        <v>0</v>
      </c>
      <c r="G44" s="59">
        <f>IF(SUM(G27:G43)="","",MAX(G27:G43))</f>
        <v>0</v>
      </c>
      <c r="H44" s="60">
        <f>SUM(H27:H43)</f>
        <v>0</v>
      </c>
      <c r="I44" s="60">
        <f>SUM(I27:I43)</f>
        <v>0</v>
      </c>
      <c r="J44" s="60">
        <f>SUM(J27:J43)</f>
        <v>0</v>
      </c>
      <c r="K44" s="61">
        <f>SUM(K27:K43)</f>
        <v>0</v>
      </c>
      <c r="L44" s="61">
        <f>SUM(L27:L43)</f>
        <v>0</v>
      </c>
      <c r="N44" s="62"/>
      <c r="O44" s="62"/>
      <c r="P44" s="63"/>
      <c r="Q44" s="63"/>
      <c r="R44" s="63"/>
      <c r="S44" s="63"/>
      <c r="T44" s="63"/>
    </row>
    <row r="45" spans="1:20" ht="30">
      <c r="A45" s="45" t="s">
        <v>12</v>
      </c>
      <c r="B45" s="59">
        <f>IF( SUM(B25,B44,)="","",MIN(B25,B44))</f>
        <v>0</v>
      </c>
      <c r="C45" s="59">
        <f>IF( SUM(C25,C44,)="","",MIN(C25,C44))</f>
        <v>0</v>
      </c>
      <c r="D45" s="59">
        <f>IF(SUM(D25,D44)="","",MAX(D25,D44))</f>
        <v>42518</v>
      </c>
      <c r="E45" s="59">
        <f>IF(SUM(E25,E44)="","",MAX(E25,E44))</f>
        <v>42518</v>
      </c>
      <c r="F45" s="59">
        <f>IF( SUM(F25,F44)="","",MIN(F25,F44))</f>
        <v>0</v>
      </c>
      <c r="G45" s="59">
        <f>IF( SUM(G25,G44)="","",MIN(G25,G44))</f>
        <v>0</v>
      </c>
      <c r="H45" s="60">
        <f>SUM(H44,H25)</f>
        <v>54</v>
      </c>
      <c r="I45" s="60">
        <f>SUM(I44,I25)</f>
        <v>54</v>
      </c>
      <c r="J45" s="60">
        <f>SUM(J44,J25)</f>
        <v>54</v>
      </c>
      <c r="K45" s="61">
        <f>SUM(K44,K25)</f>
        <v>-1.2677419354838708</v>
      </c>
      <c r="L45" s="61">
        <f>SUM(L44,L25)</f>
        <v>4.5999999999999996</v>
      </c>
      <c r="N45" s="62"/>
      <c r="O45" s="62"/>
      <c r="P45" s="67"/>
      <c r="Q45" s="67"/>
      <c r="R45" s="67"/>
      <c r="S45" s="67"/>
      <c r="T45" s="67"/>
    </row>
  </sheetData>
  <protectedRanges>
    <protectedRange sqref="B26:E26 B5:F5 B6 D6 C7:E7" name="Range1"/>
    <protectedRange sqref="F27 B31:C31 F31 B38:C38 F38 B27:C27 B11:B13 D15:D17 B16 E14 F18 G14 B8:G10 E16:G16 C11:C12 E11 F11:F12 G11 B18:B22 C19:G22" name="Range1_1"/>
  </protectedRanges>
  <mergeCells count="1">
    <mergeCell ref="A5:L5"/>
  </mergeCells>
  <phoneticPr fontId="0" type="noConversion"/>
  <pageMargins left="0.75" right="0.75" top="0.9" bottom="0.79" header="0.5" footer="0.5"/>
  <pageSetup paperSize="9" scale="58" orientation="landscape" horizontalDpi="300" verticalDpi="300" r:id="rId1"/>
  <headerFooter alignWithMargins="0">
    <oddHeader>&amp;R&amp;8&lt;Project Name&gt;
&amp;10Metrics Development _Projects -&amp;A</oddHeader>
    <oddFooter xml:space="preserve">&amp;L&amp;8Document ID:&lt;DocumentID&gt;
Document Version:&lt;x.y&gt;
&amp;C&amp;8&amp;Pof&amp;P
&amp;R&amp;8Version Date: &lt;dd-mm-yyyy&gt;
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"/>
  <sheetViews>
    <sheetView topLeftCell="A16" zoomScaleNormal="100" workbookViewId="0">
      <selection activeCell="K19" sqref="K19"/>
    </sheetView>
  </sheetViews>
  <sheetFormatPr defaultRowHeight="15"/>
  <cols>
    <col min="1" max="1" width="27.7109375" style="41" customWidth="1"/>
    <col min="2" max="2" width="18.85546875" style="40" customWidth="1"/>
    <col min="3" max="3" width="24.5703125" style="41" customWidth="1"/>
    <col min="4" max="4" width="17" style="41" customWidth="1"/>
    <col min="5" max="5" width="16" style="41" customWidth="1"/>
    <col min="6" max="6" width="21.7109375" style="41" customWidth="1"/>
    <col min="7" max="7" width="12.7109375" style="41" customWidth="1"/>
    <col min="8" max="8" width="16.5703125" style="41" customWidth="1"/>
    <col min="9" max="9" width="14.7109375" style="41" customWidth="1"/>
    <col min="10" max="11" width="12.7109375" style="41" customWidth="1"/>
    <col min="12" max="12" width="9.5703125" style="41" bestFit="1" customWidth="1"/>
    <col min="13" max="13" width="20.85546875" style="41" customWidth="1"/>
    <col min="14" max="15" width="14.28515625" style="41" customWidth="1"/>
    <col min="16" max="16" width="13.5703125" style="41" customWidth="1"/>
    <col min="17" max="20" width="9.140625" style="41"/>
    <col min="21" max="21" width="7.5703125" style="41" customWidth="1"/>
    <col min="22" max="22" width="9" style="41" customWidth="1"/>
    <col min="23" max="23" width="8.85546875" style="41" customWidth="1"/>
    <col min="24" max="24" width="9" style="41" customWidth="1"/>
    <col min="25" max="26" width="9.140625" style="41"/>
    <col min="27" max="27" width="11" style="41" customWidth="1"/>
    <col min="28" max="28" width="12.5703125" style="41" customWidth="1"/>
    <col min="29" max="29" width="9" style="41" customWidth="1"/>
    <col min="30" max="30" width="9.140625" style="41"/>
    <col min="31" max="31" width="13.140625" style="41" customWidth="1"/>
    <col min="32" max="34" width="9.140625" style="41"/>
    <col min="35" max="35" width="7.85546875" style="41" customWidth="1"/>
    <col min="36" max="36" width="10.85546875" style="41" customWidth="1"/>
    <col min="37" max="16384" width="9.140625" style="41"/>
  </cols>
  <sheetData>
    <row r="1" spans="1:6" ht="19.5">
      <c r="C1" s="47" t="s">
        <v>118</v>
      </c>
    </row>
    <row r="5" spans="1:6" ht="18" customHeight="1">
      <c r="A5" s="150" t="s">
        <v>7</v>
      </c>
      <c r="B5" s="151"/>
      <c r="C5" s="151"/>
      <c r="D5" s="151"/>
      <c r="E5" s="151"/>
      <c r="F5" s="151"/>
    </row>
    <row r="6" spans="1:6" ht="30">
      <c r="A6" s="54" t="s">
        <v>11</v>
      </c>
      <c r="B6" s="54" t="s">
        <v>76</v>
      </c>
      <c r="C6" s="54" t="s">
        <v>78</v>
      </c>
      <c r="D6" s="54" t="s">
        <v>77</v>
      </c>
      <c r="E6" s="54" t="s">
        <v>10</v>
      </c>
      <c r="F6" s="54" t="s">
        <v>104</v>
      </c>
    </row>
    <row r="7" spans="1:6">
      <c r="A7" s="71" t="s">
        <v>26</v>
      </c>
      <c r="B7" s="56"/>
      <c r="C7" s="56"/>
      <c r="D7" s="56"/>
      <c r="E7" s="74"/>
      <c r="F7" s="74"/>
    </row>
    <row r="8" spans="1:6">
      <c r="A8" s="42" t="s">
        <v>4</v>
      </c>
      <c r="B8" s="57">
        <v>3</v>
      </c>
      <c r="C8" s="69">
        <v>3</v>
      </c>
      <c r="D8" s="69">
        <v>3</v>
      </c>
      <c r="E8" s="75">
        <f>IF(B8="","",IF(C8="","",((C8-B8)/B8)))</f>
        <v>0</v>
      </c>
      <c r="F8" s="75">
        <f>IF(C8="","",IF(D8="","",((D8-C8)/C8)))</f>
        <v>0</v>
      </c>
    </row>
    <row r="9" spans="1:6">
      <c r="A9" s="42" t="s">
        <v>8</v>
      </c>
      <c r="B9" s="57">
        <v>1</v>
      </c>
      <c r="C9" s="69">
        <v>1</v>
      </c>
      <c r="D9" s="69">
        <v>1</v>
      </c>
      <c r="E9" s="75">
        <f t="shared" ref="E9:F53" si="0">IF(B9="","",IF(C9="","",((C9-B9)/B9)))</f>
        <v>0</v>
      </c>
      <c r="F9" s="75">
        <f t="shared" si="0"/>
        <v>0</v>
      </c>
    </row>
    <row r="10" spans="1:6">
      <c r="A10" s="42" t="s">
        <v>19</v>
      </c>
      <c r="B10" s="139">
        <v>4</v>
      </c>
      <c r="C10" s="140">
        <v>4</v>
      </c>
      <c r="D10" s="140">
        <v>4</v>
      </c>
      <c r="E10" s="141">
        <f t="shared" si="0"/>
        <v>0</v>
      </c>
      <c r="F10" s="141">
        <f t="shared" si="0"/>
        <v>0</v>
      </c>
    </row>
    <row r="11" spans="1:6">
      <c r="A11" s="42" t="s">
        <v>2</v>
      </c>
      <c r="B11" s="139">
        <v>2</v>
      </c>
      <c r="C11" s="140">
        <v>2</v>
      </c>
      <c r="D11" s="140">
        <v>2</v>
      </c>
      <c r="E11" s="141">
        <f t="shared" si="0"/>
        <v>0</v>
      </c>
      <c r="F11" s="141">
        <f t="shared" si="0"/>
        <v>0</v>
      </c>
    </row>
    <row r="12" spans="1:6">
      <c r="A12" s="42" t="s">
        <v>9</v>
      </c>
      <c r="B12" s="139">
        <v>1</v>
      </c>
      <c r="C12" s="140">
        <v>1</v>
      </c>
      <c r="D12" s="140">
        <v>1</v>
      </c>
      <c r="E12" s="141">
        <f t="shared" si="0"/>
        <v>0</v>
      </c>
      <c r="F12" s="141">
        <f t="shared" si="0"/>
        <v>0</v>
      </c>
    </row>
    <row r="13" spans="1:6" ht="14.25" customHeight="1">
      <c r="A13" s="42" t="s">
        <v>20</v>
      </c>
      <c r="B13" s="139">
        <v>1</v>
      </c>
      <c r="C13" s="140">
        <v>1</v>
      </c>
      <c r="D13" s="142">
        <v>1</v>
      </c>
      <c r="E13" s="141">
        <f t="shared" si="0"/>
        <v>0</v>
      </c>
      <c r="F13" s="141">
        <f t="shared" si="0"/>
        <v>0</v>
      </c>
    </row>
    <row r="14" spans="1:6" ht="14.25" customHeight="1">
      <c r="A14" s="42" t="s">
        <v>39</v>
      </c>
      <c r="B14" s="139">
        <v>28</v>
      </c>
      <c r="C14" s="140">
        <v>28</v>
      </c>
      <c r="D14" s="142">
        <v>28</v>
      </c>
      <c r="E14" s="141">
        <f t="shared" si="0"/>
        <v>0</v>
      </c>
      <c r="F14" s="141">
        <f t="shared" si="0"/>
        <v>0</v>
      </c>
    </row>
    <row r="15" spans="1:6" ht="14.25" customHeight="1">
      <c r="A15" s="42" t="s">
        <v>6</v>
      </c>
      <c r="B15" s="139">
        <v>3</v>
      </c>
      <c r="C15" s="140">
        <v>3</v>
      </c>
      <c r="D15" s="142">
        <v>3</v>
      </c>
      <c r="E15" s="141">
        <f t="shared" si="0"/>
        <v>0</v>
      </c>
      <c r="F15" s="141">
        <f t="shared" si="0"/>
        <v>0</v>
      </c>
    </row>
    <row r="16" spans="1:6" ht="14.25" customHeight="1">
      <c r="A16" s="42" t="s">
        <v>21</v>
      </c>
      <c r="B16" s="139">
        <v>1</v>
      </c>
      <c r="C16" s="140">
        <v>1</v>
      </c>
      <c r="D16" s="140">
        <v>1</v>
      </c>
      <c r="E16" s="141">
        <f t="shared" si="0"/>
        <v>0</v>
      </c>
      <c r="F16" s="141">
        <f t="shared" si="0"/>
        <v>0</v>
      </c>
    </row>
    <row r="17" spans="1:6" ht="14.25" customHeight="1">
      <c r="A17" s="143" t="s">
        <v>5</v>
      </c>
      <c r="B17" s="144"/>
      <c r="C17" s="134"/>
      <c r="D17" s="135"/>
      <c r="E17" s="141" t="str">
        <f t="shared" si="0"/>
        <v/>
      </c>
      <c r="F17" s="141" t="str">
        <f t="shared" si="0"/>
        <v/>
      </c>
    </row>
    <row r="18" spans="1:6" ht="14.25" customHeight="1">
      <c r="A18" s="143" t="s">
        <v>38</v>
      </c>
      <c r="B18" s="144"/>
      <c r="C18" s="134"/>
      <c r="D18" s="135"/>
      <c r="E18" s="141" t="str">
        <f t="shared" si="0"/>
        <v/>
      </c>
      <c r="F18" s="141" t="str">
        <f t="shared" si="0"/>
        <v/>
      </c>
    </row>
    <row r="19" spans="1:6" ht="14.25" customHeight="1">
      <c r="A19" s="42" t="s">
        <v>22</v>
      </c>
      <c r="B19" s="139">
        <v>4</v>
      </c>
      <c r="C19" s="140">
        <v>4</v>
      </c>
      <c r="D19" s="142">
        <v>4</v>
      </c>
      <c r="E19" s="141">
        <f t="shared" si="0"/>
        <v>0</v>
      </c>
      <c r="F19" s="141">
        <f t="shared" si="0"/>
        <v>0</v>
      </c>
    </row>
    <row r="20" spans="1:6" ht="14.25" customHeight="1">
      <c r="A20" s="42" t="s">
        <v>23</v>
      </c>
      <c r="B20" s="139">
        <v>3</v>
      </c>
      <c r="C20" s="140">
        <v>3</v>
      </c>
      <c r="D20" s="142">
        <v>3</v>
      </c>
      <c r="E20" s="141">
        <f t="shared" si="0"/>
        <v>0</v>
      </c>
      <c r="F20" s="141">
        <f t="shared" si="0"/>
        <v>0</v>
      </c>
    </row>
    <row r="21" spans="1:6" ht="14.25" customHeight="1">
      <c r="A21" s="42" t="s">
        <v>24</v>
      </c>
      <c r="B21" s="139">
        <v>1</v>
      </c>
      <c r="C21" s="140">
        <v>1</v>
      </c>
      <c r="D21" s="140">
        <v>1</v>
      </c>
      <c r="E21" s="141">
        <f t="shared" si="0"/>
        <v>0</v>
      </c>
      <c r="F21" s="141">
        <f t="shared" si="0"/>
        <v>0</v>
      </c>
    </row>
    <row r="22" spans="1:6" ht="14.25" customHeight="1">
      <c r="A22" s="42" t="s">
        <v>3</v>
      </c>
      <c r="B22" s="139">
        <v>10</v>
      </c>
      <c r="C22" s="140">
        <v>10</v>
      </c>
      <c r="D22" s="140">
        <v>10</v>
      </c>
      <c r="E22" s="141">
        <f t="shared" si="0"/>
        <v>0</v>
      </c>
      <c r="F22" s="141">
        <f t="shared" si="0"/>
        <v>0</v>
      </c>
    </row>
    <row r="23" spans="1:6" ht="14.25" customHeight="1">
      <c r="A23" s="42" t="s">
        <v>31</v>
      </c>
      <c r="B23" s="139">
        <v>2</v>
      </c>
      <c r="C23" s="140">
        <v>2</v>
      </c>
      <c r="D23" s="142">
        <v>2</v>
      </c>
      <c r="E23" s="141">
        <f t="shared" si="0"/>
        <v>0</v>
      </c>
      <c r="F23" s="141">
        <f t="shared" si="0"/>
        <v>0</v>
      </c>
    </row>
    <row r="24" spans="1:6" ht="14.25" customHeight="1">
      <c r="A24" s="143" t="s">
        <v>63</v>
      </c>
      <c r="B24" s="144"/>
      <c r="C24" s="134"/>
      <c r="D24" s="135"/>
      <c r="E24" s="141" t="str">
        <f t="shared" si="0"/>
        <v/>
      </c>
      <c r="F24" s="141" t="str">
        <f t="shared" si="0"/>
        <v/>
      </c>
    </row>
    <row r="25" spans="1:6" ht="14.25" customHeight="1">
      <c r="A25" s="143" t="s">
        <v>32</v>
      </c>
      <c r="B25" s="134"/>
      <c r="C25" s="134"/>
      <c r="D25" s="135"/>
      <c r="E25" s="141" t="str">
        <f t="shared" si="0"/>
        <v/>
      </c>
      <c r="F25" s="141" t="str">
        <f t="shared" si="0"/>
        <v/>
      </c>
    </row>
    <row r="26" spans="1:6" ht="14.25" customHeight="1">
      <c r="A26" s="143" t="s">
        <v>33</v>
      </c>
      <c r="B26" s="134"/>
      <c r="C26" s="134"/>
      <c r="D26" s="135"/>
      <c r="E26" s="141" t="str">
        <f t="shared" si="0"/>
        <v/>
      </c>
      <c r="F26" s="141" t="str">
        <f t="shared" si="0"/>
        <v/>
      </c>
    </row>
    <row r="27" spans="1:6" ht="14.25" customHeight="1">
      <c r="A27" s="143" t="s">
        <v>35</v>
      </c>
      <c r="B27" s="134"/>
      <c r="C27" s="134"/>
      <c r="D27" s="135"/>
      <c r="E27" s="141" t="str">
        <f t="shared" si="0"/>
        <v/>
      </c>
      <c r="F27" s="141" t="str">
        <f t="shared" si="0"/>
        <v/>
      </c>
    </row>
    <row r="28" spans="1:6" ht="14.25" customHeight="1">
      <c r="A28" s="143" t="s">
        <v>34</v>
      </c>
      <c r="B28" s="134"/>
      <c r="C28" s="134"/>
      <c r="D28" s="135"/>
      <c r="E28" s="141" t="str">
        <f t="shared" si="0"/>
        <v/>
      </c>
      <c r="F28" s="141" t="str">
        <f t="shared" si="0"/>
        <v/>
      </c>
    </row>
    <row r="29" spans="1:6" ht="30">
      <c r="A29" s="143" t="s">
        <v>36</v>
      </c>
      <c r="B29" s="134"/>
      <c r="C29" s="134"/>
      <c r="D29" s="135"/>
      <c r="E29" s="141" t="str">
        <f t="shared" si="0"/>
        <v/>
      </c>
      <c r="F29" s="141" t="str">
        <f t="shared" si="0"/>
        <v/>
      </c>
    </row>
    <row r="30" spans="1:6" ht="30">
      <c r="A30" s="74" t="s">
        <v>42</v>
      </c>
      <c r="B30" s="74">
        <f>IF(SUM(B8:B29)=0,"",SUM(B8:B29))</f>
        <v>64</v>
      </c>
      <c r="C30" s="74">
        <f>IF(SUM(C8:C29)=0,"",SUM(C8:C29))</f>
        <v>64</v>
      </c>
      <c r="D30" s="74">
        <f>IF(SUM(D8:D29)=0,"",SUM(D8:D29))</f>
        <v>64</v>
      </c>
      <c r="E30" s="74" t="str">
        <f>IF(SUM(E8:E29)=0,"",SUM(E8:E29))</f>
        <v/>
      </c>
      <c r="F30" s="74" t="str">
        <f>IF(SUM(F8:F29)=0,"",SUM(F8:F29))</f>
        <v/>
      </c>
    </row>
    <row r="31" spans="1:6">
      <c r="A31" s="74" t="s">
        <v>44</v>
      </c>
      <c r="B31" s="74"/>
      <c r="C31" s="74"/>
      <c r="D31" s="74"/>
      <c r="E31" s="74"/>
      <c r="F31" s="74"/>
    </row>
    <row r="32" spans="1:6" ht="14.25" customHeight="1">
      <c r="A32" s="42" t="s">
        <v>4</v>
      </c>
      <c r="B32" s="69"/>
      <c r="C32" s="69"/>
      <c r="D32" s="69"/>
      <c r="E32" s="75" t="str">
        <f t="shared" si="0"/>
        <v/>
      </c>
      <c r="F32" s="75" t="str">
        <f t="shared" si="0"/>
        <v/>
      </c>
    </row>
    <row r="33" spans="1:6" ht="14.25" customHeight="1">
      <c r="A33" s="42" t="s">
        <v>8</v>
      </c>
      <c r="B33" s="69"/>
      <c r="C33" s="69"/>
      <c r="D33" s="69"/>
      <c r="E33" s="75" t="str">
        <f t="shared" si="0"/>
        <v/>
      </c>
      <c r="F33" s="75" t="str">
        <f t="shared" si="0"/>
        <v/>
      </c>
    </row>
    <row r="34" spans="1:6" ht="14.25" customHeight="1">
      <c r="A34" s="42" t="s">
        <v>19</v>
      </c>
      <c r="B34" s="69"/>
      <c r="C34" s="69"/>
      <c r="D34" s="69"/>
      <c r="E34" s="75" t="str">
        <f t="shared" si="0"/>
        <v/>
      </c>
      <c r="F34" s="75" t="str">
        <f t="shared" si="0"/>
        <v/>
      </c>
    </row>
    <row r="35" spans="1:6" ht="14.25" customHeight="1">
      <c r="A35" s="42" t="s">
        <v>2</v>
      </c>
      <c r="B35" s="69"/>
      <c r="C35" s="69"/>
      <c r="D35" s="69"/>
      <c r="E35" s="75" t="str">
        <f t="shared" si="0"/>
        <v/>
      </c>
      <c r="F35" s="75" t="str">
        <f t="shared" si="0"/>
        <v/>
      </c>
    </row>
    <row r="36" spans="1:6" ht="14.25" customHeight="1">
      <c r="A36" s="42" t="s">
        <v>9</v>
      </c>
      <c r="B36" s="69"/>
      <c r="C36" s="69"/>
      <c r="D36" s="69"/>
      <c r="E36" s="75" t="str">
        <f t="shared" si="0"/>
        <v/>
      </c>
      <c r="F36" s="75" t="str">
        <f t="shared" si="0"/>
        <v/>
      </c>
    </row>
    <row r="37" spans="1:6" ht="14.25" customHeight="1">
      <c r="A37" s="42" t="s">
        <v>20</v>
      </c>
      <c r="B37" s="69"/>
      <c r="C37" s="69"/>
      <c r="D37" s="70"/>
      <c r="E37" s="75" t="str">
        <f t="shared" si="0"/>
        <v/>
      </c>
      <c r="F37" s="75" t="str">
        <f t="shared" si="0"/>
        <v/>
      </c>
    </row>
    <row r="38" spans="1:6" ht="14.25" customHeight="1">
      <c r="A38" s="42" t="s">
        <v>39</v>
      </c>
      <c r="B38" s="69"/>
      <c r="C38" s="69"/>
      <c r="D38" s="70"/>
      <c r="E38" s="75" t="str">
        <f t="shared" si="0"/>
        <v/>
      </c>
      <c r="F38" s="75" t="str">
        <f t="shared" si="0"/>
        <v/>
      </c>
    </row>
    <row r="39" spans="1:6" ht="14.25" customHeight="1">
      <c r="A39" s="42" t="s">
        <v>6</v>
      </c>
      <c r="B39" s="69"/>
      <c r="C39" s="69"/>
      <c r="D39" s="70"/>
      <c r="E39" s="75" t="str">
        <f t="shared" si="0"/>
        <v/>
      </c>
      <c r="F39" s="75" t="str">
        <f t="shared" si="0"/>
        <v/>
      </c>
    </row>
    <row r="40" spans="1:6" ht="14.25" customHeight="1">
      <c r="A40" s="42" t="s">
        <v>21</v>
      </c>
      <c r="B40" s="69"/>
      <c r="C40" s="69"/>
      <c r="D40" s="69"/>
      <c r="E40" s="75" t="str">
        <f t="shared" si="0"/>
        <v/>
      </c>
      <c r="F40" s="75" t="str">
        <f t="shared" si="0"/>
        <v/>
      </c>
    </row>
    <row r="41" spans="1:6" ht="14.25" customHeight="1">
      <c r="A41" s="42" t="s">
        <v>5</v>
      </c>
      <c r="B41" s="69"/>
      <c r="C41" s="69"/>
      <c r="D41" s="70"/>
      <c r="E41" s="75" t="str">
        <f t="shared" si="0"/>
        <v/>
      </c>
      <c r="F41" s="75" t="str">
        <f t="shared" si="0"/>
        <v/>
      </c>
    </row>
    <row r="42" spans="1:6" ht="14.25" customHeight="1">
      <c r="A42" s="42" t="s">
        <v>38</v>
      </c>
      <c r="B42" s="69"/>
      <c r="C42" s="69"/>
      <c r="D42" s="70"/>
      <c r="E42" s="75" t="str">
        <f t="shared" si="0"/>
        <v/>
      </c>
      <c r="F42" s="75" t="str">
        <f t="shared" si="0"/>
        <v/>
      </c>
    </row>
    <row r="43" spans="1:6" ht="14.25" customHeight="1">
      <c r="A43" s="42" t="s">
        <v>22</v>
      </c>
      <c r="B43" s="69"/>
      <c r="C43" s="69"/>
      <c r="D43" s="70"/>
      <c r="E43" s="75" t="str">
        <f t="shared" si="0"/>
        <v/>
      </c>
      <c r="F43" s="75" t="str">
        <f t="shared" si="0"/>
        <v/>
      </c>
    </row>
    <row r="44" spans="1:6" ht="14.25" customHeight="1">
      <c r="A44" s="42" t="s">
        <v>23</v>
      </c>
      <c r="B44" s="69"/>
      <c r="C44" s="69"/>
      <c r="D44" s="70"/>
      <c r="E44" s="75" t="str">
        <f t="shared" si="0"/>
        <v/>
      </c>
      <c r="F44" s="75" t="str">
        <f t="shared" si="0"/>
        <v/>
      </c>
    </row>
    <row r="45" spans="1:6" ht="14.25" customHeight="1">
      <c r="A45" s="42" t="s">
        <v>24</v>
      </c>
      <c r="B45" s="69"/>
      <c r="C45" s="69"/>
      <c r="D45" s="69"/>
      <c r="E45" s="75" t="str">
        <f t="shared" si="0"/>
        <v/>
      </c>
      <c r="F45" s="75" t="str">
        <f t="shared" si="0"/>
        <v/>
      </c>
    </row>
    <row r="46" spans="1:6" ht="14.25" customHeight="1">
      <c r="A46" s="42" t="s">
        <v>3</v>
      </c>
      <c r="B46" s="69"/>
      <c r="C46" s="69"/>
      <c r="D46" s="69"/>
      <c r="E46" s="75" t="str">
        <f t="shared" si="0"/>
        <v/>
      </c>
      <c r="F46" s="75" t="str">
        <f t="shared" si="0"/>
        <v/>
      </c>
    </row>
    <row r="47" spans="1:6" ht="14.25" customHeight="1">
      <c r="A47" s="42" t="s">
        <v>31</v>
      </c>
      <c r="B47" s="69"/>
      <c r="C47" s="69"/>
      <c r="D47" s="70"/>
      <c r="E47" s="75" t="str">
        <f t="shared" si="0"/>
        <v/>
      </c>
      <c r="F47" s="75" t="str">
        <f t="shared" si="0"/>
        <v/>
      </c>
    </row>
    <row r="48" spans="1:6" ht="14.25" customHeight="1">
      <c r="A48" s="42" t="s">
        <v>63</v>
      </c>
      <c r="B48" s="69"/>
      <c r="C48" s="69"/>
      <c r="D48" s="70"/>
      <c r="E48" s="75" t="str">
        <f t="shared" si="0"/>
        <v/>
      </c>
      <c r="F48" s="75" t="str">
        <f t="shared" si="0"/>
        <v/>
      </c>
    </row>
    <row r="49" spans="1:7" ht="14.25" customHeight="1">
      <c r="A49" s="42" t="s">
        <v>32</v>
      </c>
      <c r="B49" s="69"/>
      <c r="C49" s="69"/>
      <c r="D49" s="70"/>
      <c r="E49" s="75" t="str">
        <f t="shared" si="0"/>
        <v/>
      </c>
      <c r="F49" s="75" t="str">
        <f t="shared" si="0"/>
        <v/>
      </c>
    </row>
    <row r="50" spans="1:7" ht="14.25" customHeight="1">
      <c r="A50" s="42" t="s">
        <v>33</v>
      </c>
      <c r="B50" s="69"/>
      <c r="C50" s="69"/>
      <c r="D50" s="70"/>
      <c r="E50" s="75" t="str">
        <f t="shared" si="0"/>
        <v/>
      </c>
      <c r="F50" s="75" t="str">
        <f t="shared" si="0"/>
        <v/>
      </c>
    </row>
    <row r="51" spans="1:7" ht="14.25" customHeight="1">
      <c r="A51" s="42" t="s">
        <v>35</v>
      </c>
      <c r="B51" s="69"/>
      <c r="C51" s="69"/>
      <c r="D51" s="70"/>
      <c r="E51" s="75" t="str">
        <f t="shared" si="0"/>
        <v/>
      </c>
      <c r="F51" s="75" t="str">
        <f t="shared" si="0"/>
        <v/>
      </c>
      <c r="G51" s="72"/>
    </row>
    <row r="52" spans="1:7" ht="14.25" customHeight="1">
      <c r="A52" s="42" t="s">
        <v>34</v>
      </c>
      <c r="B52" s="69"/>
      <c r="C52" s="69"/>
      <c r="D52" s="70"/>
      <c r="E52" s="75" t="str">
        <f t="shared" si="0"/>
        <v/>
      </c>
      <c r="F52" s="75" t="str">
        <f t="shared" si="0"/>
        <v/>
      </c>
      <c r="G52" s="72"/>
    </row>
    <row r="53" spans="1:7" ht="30">
      <c r="A53" s="42" t="s">
        <v>36</v>
      </c>
      <c r="B53" s="69"/>
      <c r="C53" s="69"/>
      <c r="D53" s="70"/>
      <c r="E53" s="75" t="str">
        <f t="shared" si="0"/>
        <v/>
      </c>
      <c r="F53" s="75" t="str">
        <f t="shared" si="0"/>
        <v/>
      </c>
      <c r="G53" s="73"/>
    </row>
    <row r="54" spans="1:7" ht="30">
      <c r="A54" s="74" t="s">
        <v>43</v>
      </c>
      <c r="B54" s="74" t="str">
        <f>IF(SUM(B32:B53)=0,"",SUM(B32:B53))</f>
        <v/>
      </c>
      <c r="C54" s="74" t="str">
        <f>IF(SUM(C32:C53)=0,"",SUM(C32:C53))</f>
        <v/>
      </c>
      <c r="D54" s="74" t="str">
        <f>IF(SUM(D32:D53)=0,"",SUM(D32:D53))</f>
        <v/>
      </c>
      <c r="E54" s="74" t="str">
        <f>IF(SUM(E32:E53)=0,"",SUM(E32:E53))</f>
        <v/>
      </c>
      <c r="F54" s="74" t="str">
        <f>IF(SUM(F32:F53)=0,"",SUM(F32:F53))</f>
        <v/>
      </c>
      <c r="G54" s="73"/>
    </row>
    <row r="55" spans="1:7" ht="30">
      <c r="A55" s="74" t="s">
        <v>13</v>
      </c>
      <c r="B55" s="74">
        <f>IF(SUM(B30,B54)=0,"",SUM(B30,B54))</f>
        <v>64</v>
      </c>
      <c r="C55" s="74">
        <f>IF(SUM(C30,C54)=0,"",SUM(C30,C54))</f>
        <v>64</v>
      </c>
      <c r="D55" s="74">
        <f>IF(SUM(D30,D54)=0,"",SUM(D30,D54))</f>
        <v>64</v>
      </c>
      <c r="E55" s="74" t="str">
        <f>IF(SUM(E30,E54)=0,"",SUM(E30,E54))</f>
        <v/>
      </c>
      <c r="F55" s="74" t="str">
        <f>IF(SUM(F30,F54)=0,"",SUM(F30,F54))</f>
        <v/>
      </c>
      <c r="G55" s="68"/>
    </row>
  </sheetData>
  <protectedRanges>
    <protectedRange sqref="B6:D7 E31:F31 B31:D53 B25:D29 C11:D24" name="Range1"/>
    <protectedRange sqref="E5:F5" name="Range3"/>
  </protectedRanges>
  <mergeCells count="1">
    <mergeCell ref="A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56"/>
  <sheetViews>
    <sheetView tabSelected="1" topLeftCell="A7" zoomScaleNormal="100" workbookViewId="0">
      <selection activeCell="A20" sqref="A20"/>
    </sheetView>
  </sheetViews>
  <sheetFormatPr defaultRowHeight="15"/>
  <cols>
    <col min="1" max="1" width="45.28515625" style="77" customWidth="1"/>
    <col min="2" max="2" width="38.42578125" style="77" customWidth="1"/>
    <col min="3" max="3" width="28.7109375" style="77" customWidth="1"/>
    <col min="4" max="4" width="12.7109375" style="46" customWidth="1"/>
    <col min="5" max="5" width="13.5703125" style="46" customWidth="1"/>
    <col min="6" max="6" width="11.28515625" style="46" customWidth="1"/>
    <col min="7" max="7" width="12.85546875" style="46" customWidth="1"/>
    <col min="8" max="8" width="13.28515625" style="46" bestFit="1" customWidth="1"/>
    <col min="9" max="9" width="12.28515625" style="46" customWidth="1"/>
    <col min="10" max="10" width="11.42578125" style="46" customWidth="1"/>
    <col min="11" max="11" width="11.7109375" style="46" customWidth="1"/>
    <col min="12" max="12" width="14.42578125" style="46" customWidth="1"/>
    <col min="13" max="16384" width="9.140625" style="46"/>
  </cols>
  <sheetData>
    <row r="1" spans="1:11" ht="19.5">
      <c r="B1" s="146" t="s">
        <v>118</v>
      </c>
    </row>
    <row r="5" spans="1:11">
      <c r="A5" s="152" t="s">
        <v>98</v>
      </c>
      <c r="B5" s="152"/>
      <c r="C5" s="152"/>
      <c r="D5" s="78"/>
      <c r="E5" s="78"/>
      <c r="F5" s="78"/>
      <c r="G5" s="78"/>
      <c r="H5" s="78"/>
      <c r="I5" s="79"/>
      <c r="J5" s="79"/>
      <c r="K5" s="79"/>
    </row>
    <row r="6" spans="1:11" ht="30">
      <c r="A6" s="80"/>
      <c r="B6" s="91" t="s">
        <v>105</v>
      </c>
      <c r="C6" s="91" t="s">
        <v>106</v>
      </c>
      <c r="D6" s="78"/>
      <c r="E6" s="78"/>
      <c r="F6" s="78"/>
      <c r="G6" s="78"/>
      <c r="H6" s="78"/>
      <c r="I6" s="79"/>
    </row>
    <row r="7" spans="1:11">
      <c r="A7" s="52" t="s">
        <v>4</v>
      </c>
      <c r="B7" s="82">
        <v>0</v>
      </c>
      <c r="C7" s="82"/>
      <c r="D7" s="78"/>
      <c r="E7" s="78"/>
      <c r="F7" s="78"/>
      <c r="G7" s="78"/>
      <c r="H7" s="78"/>
      <c r="I7" s="78"/>
    </row>
    <row r="8" spans="1:11">
      <c r="A8" s="52" t="s">
        <v>2</v>
      </c>
      <c r="B8" s="82">
        <v>0</v>
      </c>
      <c r="C8" s="82"/>
      <c r="D8" s="78"/>
      <c r="E8" s="78"/>
      <c r="F8" s="78"/>
      <c r="G8" s="78"/>
      <c r="H8" s="78"/>
      <c r="I8" s="78"/>
    </row>
    <row r="9" spans="1:11">
      <c r="A9" s="52" t="s">
        <v>39</v>
      </c>
      <c r="B9" s="82">
        <v>2</v>
      </c>
      <c r="C9" s="82"/>
      <c r="D9" s="78"/>
      <c r="E9" s="78"/>
      <c r="F9" s="78"/>
      <c r="G9" s="78"/>
      <c r="H9" s="78"/>
    </row>
    <row r="10" spans="1:11">
      <c r="A10" s="52" t="s">
        <v>3</v>
      </c>
      <c r="B10" s="82">
        <v>33</v>
      </c>
      <c r="C10" s="82"/>
      <c r="D10" s="78"/>
      <c r="E10" s="78"/>
      <c r="F10" s="78"/>
      <c r="G10" s="78"/>
      <c r="H10" s="78"/>
    </row>
    <row r="11" spans="1:11">
      <c r="A11" s="52" t="s">
        <v>52</v>
      </c>
      <c r="B11" s="82">
        <v>0</v>
      </c>
      <c r="C11" s="82"/>
      <c r="D11" s="78"/>
      <c r="E11" s="78"/>
      <c r="F11" s="78"/>
      <c r="G11" s="78"/>
      <c r="H11" s="78"/>
    </row>
    <row r="12" spans="1:11">
      <c r="A12" s="52" t="s">
        <v>63</v>
      </c>
      <c r="B12" s="82">
        <v>0</v>
      </c>
      <c r="C12" s="82"/>
      <c r="D12" s="78"/>
      <c r="E12" s="78"/>
      <c r="F12" s="78"/>
      <c r="G12" s="78"/>
      <c r="H12" s="78"/>
    </row>
    <row r="13" spans="1:11">
      <c r="A13" s="52" t="s">
        <v>36</v>
      </c>
      <c r="B13" s="82">
        <v>0</v>
      </c>
      <c r="C13" s="82"/>
      <c r="D13" s="78"/>
      <c r="E13" s="78"/>
      <c r="F13" s="78"/>
      <c r="G13" s="78"/>
      <c r="H13" s="78"/>
    </row>
    <row r="14" spans="1:11" s="41" customFormat="1">
      <c r="A14" s="53" t="s">
        <v>53</v>
      </c>
      <c r="B14" s="83">
        <f>SUM(B7:B13)</f>
        <v>35</v>
      </c>
      <c r="C14" s="83">
        <f>SUM(C7:C13)</f>
        <v>0</v>
      </c>
      <c r="D14" s="78"/>
      <c r="E14" s="78"/>
      <c r="F14" s="78"/>
      <c r="G14" s="78"/>
      <c r="H14" s="78"/>
      <c r="I14" s="68"/>
      <c r="J14" s="68"/>
    </row>
    <row r="15" spans="1:11" s="41" customFormat="1" ht="20.25" customHeight="1">
      <c r="A15" s="84"/>
      <c r="B15" s="85"/>
      <c r="C15" s="85"/>
      <c r="H15" s="78"/>
      <c r="I15" s="68"/>
      <c r="J15" s="68"/>
    </row>
    <row r="16" spans="1:11" s="76" customFormat="1">
      <c r="A16" s="152" t="s">
        <v>90</v>
      </c>
      <c r="B16" s="152"/>
      <c r="C16" s="152"/>
      <c r="D16" s="41"/>
      <c r="E16" s="41"/>
      <c r="F16" s="41"/>
      <c r="G16" s="41"/>
      <c r="H16" s="86"/>
      <c r="I16" s="86"/>
      <c r="J16" s="86"/>
      <c r="K16" s="86"/>
    </row>
    <row r="17" spans="1:10" ht="25.5" customHeight="1">
      <c r="A17" s="81" t="s">
        <v>91</v>
      </c>
      <c r="B17" s="91" t="s">
        <v>92</v>
      </c>
      <c r="C17" s="91" t="s">
        <v>93</v>
      </c>
      <c r="D17" s="41"/>
      <c r="E17" s="41"/>
      <c r="F17" s="41"/>
      <c r="G17" s="41"/>
    </row>
    <row r="18" spans="1:10">
      <c r="A18" s="87" t="s">
        <v>129</v>
      </c>
      <c r="B18" s="169">
        <v>25</v>
      </c>
      <c r="C18" s="169">
        <v>22</v>
      </c>
      <c r="D18" s="41"/>
      <c r="E18" s="41"/>
      <c r="F18" s="41"/>
      <c r="G18" s="41"/>
    </row>
    <row r="19" spans="1:10">
      <c r="A19" s="87" t="s">
        <v>130</v>
      </c>
      <c r="B19" s="169">
        <v>12</v>
      </c>
      <c r="C19" s="169">
        <v>12</v>
      </c>
      <c r="D19" s="41"/>
      <c r="E19" s="41"/>
      <c r="F19" s="41"/>
      <c r="G19" s="41"/>
    </row>
    <row r="20" spans="1:10" s="76" customFormat="1">
      <c r="A20" s="88"/>
      <c r="B20" s="89"/>
      <c r="C20" s="89"/>
      <c r="D20" s="41"/>
      <c r="E20" s="41"/>
      <c r="F20" s="41"/>
      <c r="G20" s="41"/>
      <c r="H20" s="66"/>
      <c r="I20" s="90"/>
      <c r="J20" s="90"/>
    </row>
    <row r="21" spans="1:10">
      <c r="A21" s="41"/>
      <c r="B21" s="41"/>
      <c r="C21" s="41"/>
      <c r="D21" s="41"/>
      <c r="E21" s="41"/>
      <c r="F21" s="41"/>
      <c r="G21" s="41"/>
      <c r="H21" s="41"/>
      <c r="I21" s="41"/>
      <c r="J21" s="41"/>
    </row>
    <row r="22" spans="1:10">
      <c r="A22" s="152" t="s">
        <v>97</v>
      </c>
      <c r="B22" s="152"/>
      <c r="C22" s="152"/>
      <c r="D22" s="41"/>
      <c r="E22" s="41"/>
      <c r="F22" s="41"/>
      <c r="G22" s="41"/>
      <c r="H22" s="41"/>
      <c r="I22" s="41"/>
      <c r="J22" s="41"/>
    </row>
    <row r="23" spans="1:10" ht="30.75" customHeight="1">
      <c r="A23" s="81" t="s">
        <v>100</v>
      </c>
      <c r="B23" s="91" t="s">
        <v>107</v>
      </c>
      <c r="C23" s="91" t="s">
        <v>108</v>
      </c>
      <c r="D23" s="41"/>
      <c r="E23" s="145"/>
      <c r="F23" s="41"/>
      <c r="G23" s="41"/>
      <c r="H23" s="41"/>
      <c r="I23" s="79"/>
    </row>
    <row r="24" spans="1:10">
      <c r="A24" s="87" t="s">
        <v>4</v>
      </c>
      <c r="B24" s="82">
        <v>0</v>
      </c>
      <c r="C24" s="82">
        <v>0</v>
      </c>
      <c r="D24" s="41"/>
      <c r="E24" s="41"/>
      <c r="F24" s="41"/>
      <c r="G24" s="41"/>
      <c r="H24" s="41"/>
      <c r="I24" s="78"/>
    </row>
    <row r="25" spans="1:10">
      <c r="A25" s="87" t="s">
        <v>2</v>
      </c>
      <c r="B25" s="82">
        <v>0</v>
      </c>
      <c r="C25" s="82">
        <v>0</v>
      </c>
      <c r="D25" s="41"/>
      <c r="E25" s="41"/>
      <c r="F25" s="41"/>
      <c r="G25" s="41"/>
      <c r="H25" s="41"/>
      <c r="I25" s="78"/>
    </row>
    <row r="26" spans="1:10">
      <c r="A26" s="87" t="s">
        <v>39</v>
      </c>
      <c r="B26" s="82">
        <v>2</v>
      </c>
      <c r="C26" s="82">
        <v>0</v>
      </c>
      <c r="D26" s="41"/>
      <c r="E26" s="41"/>
      <c r="F26" s="41"/>
      <c r="G26" s="41"/>
      <c r="H26" s="41"/>
      <c r="I26" s="78"/>
    </row>
    <row r="27" spans="1:10">
      <c r="A27" s="87" t="s">
        <v>3</v>
      </c>
      <c r="B27" s="82">
        <v>33</v>
      </c>
      <c r="C27" s="82">
        <v>0</v>
      </c>
      <c r="D27" s="41"/>
      <c r="E27" s="41"/>
      <c r="F27" s="41"/>
      <c r="G27" s="41"/>
      <c r="H27" s="41"/>
      <c r="I27" s="78"/>
    </row>
    <row r="28" spans="1:10">
      <c r="A28" s="41"/>
      <c r="B28" s="41"/>
      <c r="C28" s="41"/>
      <c r="D28" s="41"/>
      <c r="E28" s="41"/>
      <c r="F28" s="41"/>
      <c r="G28" s="41"/>
      <c r="H28" s="41"/>
      <c r="I28" s="79"/>
    </row>
    <row r="29" spans="1:10">
      <c r="A29" s="41"/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25.5" customHeight="1">
      <c r="A30" s="41"/>
      <c r="B30" s="41"/>
      <c r="C30" s="41"/>
      <c r="D30" s="41"/>
      <c r="E30" s="41"/>
      <c r="F30" s="41"/>
      <c r="G30" s="67"/>
      <c r="H30" s="78"/>
      <c r="I30" s="67"/>
    </row>
    <row r="31" spans="1:10">
      <c r="A31" s="41"/>
      <c r="B31" s="41"/>
      <c r="C31" s="41"/>
      <c r="D31" s="41"/>
      <c r="E31" s="41"/>
      <c r="F31" s="41"/>
      <c r="G31" s="67"/>
      <c r="H31" s="78"/>
      <c r="I31" s="67"/>
    </row>
    <row r="32" spans="1:10">
      <c r="A32" s="41"/>
      <c r="B32" s="41"/>
      <c r="C32" s="41"/>
      <c r="D32" s="41"/>
      <c r="E32" s="41"/>
      <c r="F32" s="41"/>
      <c r="G32" s="67"/>
      <c r="H32" s="78"/>
      <c r="I32" s="67"/>
    </row>
    <row r="33" spans="1:10">
      <c r="A33" s="41"/>
      <c r="B33" s="41"/>
      <c r="C33" s="41"/>
      <c r="D33" s="41"/>
      <c r="E33" s="41"/>
      <c r="F33" s="41"/>
      <c r="G33" s="67"/>
      <c r="H33" s="78"/>
      <c r="I33" s="67"/>
    </row>
    <row r="34" spans="1:10">
      <c r="A34" s="41"/>
      <c r="B34" s="41"/>
      <c r="C34" s="41"/>
      <c r="D34" s="41"/>
      <c r="E34" s="41"/>
      <c r="F34" s="41"/>
      <c r="G34" s="67"/>
      <c r="H34" s="78"/>
      <c r="I34" s="67"/>
    </row>
    <row r="35" spans="1:10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>
      <c r="A36" s="41"/>
      <c r="B36" s="41"/>
      <c r="C36" s="41"/>
      <c r="D36" s="41"/>
      <c r="E36" s="41"/>
      <c r="F36" s="41"/>
      <c r="G36" s="41"/>
      <c r="H36" s="41"/>
      <c r="I36" s="41"/>
      <c r="J36" s="41"/>
    </row>
    <row r="37" spans="1:10">
      <c r="A37" s="41"/>
      <c r="B37" s="41"/>
      <c r="C37" s="41"/>
      <c r="D37" s="41"/>
      <c r="E37" s="41"/>
      <c r="F37" s="41"/>
      <c r="G37" s="41"/>
      <c r="H37" s="41"/>
      <c r="I37" s="41"/>
      <c r="J37" s="41"/>
    </row>
    <row r="38" spans="1:10">
      <c r="A38" s="41"/>
      <c r="B38" s="41"/>
      <c r="C38" s="41"/>
      <c r="D38" s="41"/>
      <c r="E38" s="41"/>
      <c r="F38" s="41"/>
      <c r="G38" s="41"/>
      <c r="H38" s="41"/>
      <c r="I38" s="41"/>
      <c r="J38" s="41"/>
    </row>
    <row r="39" spans="1:10">
      <c r="A39" s="41"/>
      <c r="B39" s="41"/>
      <c r="C39" s="41"/>
      <c r="D39" s="41"/>
      <c r="E39" s="41"/>
      <c r="F39" s="41"/>
      <c r="G39" s="41"/>
      <c r="H39" s="41"/>
      <c r="I39" s="41"/>
      <c r="J39" s="41"/>
    </row>
    <row r="40" spans="1:10">
      <c r="A40" s="41"/>
      <c r="B40" s="41"/>
      <c r="C40" s="41"/>
      <c r="D40" s="41"/>
      <c r="E40" s="41"/>
      <c r="F40" s="41"/>
      <c r="G40" s="41"/>
      <c r="H40" s="41"/>
      <c r="I40" s="41"/>
      <c r="J40" s="41"/>
    </row>
    <row r="41" spans="1:10">
      <c r="A41" s="41"/>
      <c r="B41" s="41"/>
      <c r="C41" s="41"/>
      <c r="D41" s="41"/>
      <c r="E41" s="41"/>
      <c r="F41" s="41"/>
      <c r="G41" s="41"/>
      <c r="H41" s="41"/>
      <c r="I41" s="41"/>
      <c r="J41" s="41"/>
    </row>
    <row r="42" spans="1:10">
      <c r="A42" s="41"/>
      <c r="B42" s="41"/>
      <c r="C42" s="41"/>
      <c r="D42" s="41"/>
      <c r="E42" s="41"/>
      <c r="F42" s="41"/>
      <c r="G42" s="41"/>
      <c r="H42" s="41"/>
      <c r="I42" s="41"/>
      <c r="J42" s="41"/>
    </row>
    <row r="43" spans="1:10">
      <c r="A43" s="41"/>
      <c r="B43" s="41"/>
      <c r="C43" s="41"/>
      <c r="D43" s="41"/>
      <c r="E43" s="41"/>
      <c r="F43" s="41"/>
      <c r="G43" s="41"/>
      <c r="H43" s="41"/>
      <c r="I43" s="41"/>
      <c r="J43" s="41"/>
    </row>
    <row r="44" spans="1:10">
      <c r="A44" s="41"/>
      <c r="B44" s="41"/>
      <c r="C44" s="41"/>
      <c r="D44" s="41"/>
      <c r="E44" s="41"/>
      <c r="F44" s="41"/>
      <c r="G44" s="41"/>
      <c r="H44" s="41"/>
      <c r="I44" s="41"/>
      <c r="J44" s="41"/>
    </row>
    <row r="45" spans="1:10">
      <c r="A45" s="41"/>
      <c r="B45" s="41"/>
      <c r="C45" s="41"/>
      <c r="D45" s="41"/>
      <c r="E45" s="41"/>
      <c r="F45" s="41"/>
      <c r="G45" s="41"/>
      <c r="H45" s="41"/>
      <c r="I45" s="41"/>
      <c r="J45" s="41"/>
    </row>
    <row r="46" spans="1:10">
      <c r="A46" s="41"/>
      <c r="B46" s="41"/>
      <c r="C46" s="41"/>
      <c r="D46" s="41"/>
      <c r="E46" s="41"/>
      <c r="F46" s="41"/>
      <c r="G46" s="41"/>
      <c r="H46" s="41"/>
      <c r="I46" s="41"/>
      <c r="J46" s="41"/>
    </row>
    <row r="47" spans="1:10">
      <c r="A47" s="41"/>
      <c r="B47" s="41"/>
      <c r="C47" s="41"/>
      <c r="D47" s="41"/>
      <c r="E47" s="41"/>
      <c r="F47" s="41"/>
      <c r="G47" s="41"/>
      <c r="H47" s="41"/>
      <c r="I47" s="41"/>
      <c r="J47" s="41"/>
    </row>
    <row r="48" spans="1:10">
      <c r="A48" s="41"/>
      <c r="B48" s="41"/>
      <c r="C48" s="41"/>
      <c r="D48" s="41"/>
      <c r="E48" s="41"/>
      <c r="F48" s="41"/>
      <c r="G48" s="41"/>
      <c r="H48" s="41"/>
      <c r="I48" s="41"/>
      <c r="J48" s="41"/>
    </row>
    <row r="49" spans="1:10">
      <c r="A49" s="41"/>
      <c r="B49" s="41"/>
      <c r="C49" s="41"/>
      <c r="D49" s="41"/>
      <c r="E49" s="41"/>
      <c r="F49" s="41"/>
      <c r="G49" s="41"/>
      <c r="H49" s="41"/>
      <c r="I49" s="41"/>
      <c r="J49" s="41"/>
    </row>
    <row r="50" spans="1:10">
      <c r="A50" s="41"/>
      <c r="B50" s="41"/>
      <c r="C50" s="41"/>
      <c r="D50" s="41"/>
      <c r="E50" s="41"/>
      <c r="F50" s="41"/>
      <c r="G50" s="41"/>
      <c r="H50" s="41"/>
      <c r="I50" s="41"/>
      <c r="J50" s="41"/>
    </row>
    <row r="51" spans="1:10">
      <c r="A51" s="41"/>
      <c r="B51" s="41"/>
      <c r="C51" s="41"/>
      <c r="D51" s="41"/>
      <c r="E51" s="41"/>
      <c r="F51" s="41"/>
      <c r="G51" s="41"/>
      <c r="H51" s="41"/>
      <c r="I51" s="41"/>
      <c r="J51" s="41"/>
    </row>
    <row r="52" spans="1:10">
      <c r="A52" s="41"/>
      <c r="B52" s="41"/>
      <c r="C52" s="41"/>
      <c r="D52" s="41"/>
      <c r="E52" s="41"/>
      <c r="F52" s="41"/>
      <c r="G52" s="41"/>
      <c r="H52" s="41"/>
      <c r="I52" s="41"/>
      <c r="J52" s="41"/>
    </row>
    <row r="53" spans="1:10">
      <c r="A53" s="41"/>
      <c r="B53" s="41"/>
      <c r="C53" s="41"/>
      <c r="D53" s="41"/>
      <c r="E53" s="41"/>
      <c r="F53" s="41"/>
      <c r="G53" s="41"/>
      <c r="H53" s="41"/>
      <c r="I53" s="41"/>
      <c r="J53" s="41"/>
    </row>
    <row r="54" spans="1:10">
      <c r="A54" s="41"/>
      <c r="B54" s="41"/>
      <c r="C54" s="41"/>
      <c r="D54" s="41"/>
      <c r="E54" s="41"/>
      <c r="F54" s="41"/>
      <c r="G54" s="41"/>
      <c r="H54" s="41"/>
      <c r="I54" s="41"/>
      <c r="J54" s="41"/>
    </row>
    <row r="55" spans="1:10">
      <c r="A55" s="41"/>
      <c r="B55" s="41"/>
      <c r="C55" s="41"/>
      <c r="D55" s="41"/>
      <c r="E55" s="41"/>
      <c r="F55" s="41"/>
      <c r="G55" s="41"/>
      <c r="H55" s="41"/>
      <c r="I55" s="41"/>
      <c r="J55" s="41"/>
    </row>
    <row r="56" spans="1:10">
      <c r="A56" s="41"/>
      <c r="B56" s="41"/>
      <c r="C56" s="41"/>
      <c r="D56" s="41"/>
      <c r="E56" s="41"/>
      <c r="F56" s="41"/>
      <c r="G56" s="41"/>
      <c r="H56" s="41"/>
      <c r="I56" s="41"/>
      <c r="J56" s="41"/>
    </row>
    <row r="57" spans="1:10">
      <c r="A57" s="41"/>
      <c r="B57" s="41"/>
      <c r="C57" s="41"/>
      <c r="D57" s="41"/>
      <c r="E57" s="41"/>
      <c r="F57" s="41"/>
      <c r="G57" s="41"/>
      <c r="H57" s="41"/>
      <c r="I57" s="41"/>
      <c r="J57" s="41"/>
    </row>
    <row r="58" spans="1:10">
      <c r="A58" s="41"/>
      <c r="B58" s="41"/>
      <c r="C58" s="41"/>
      <c r="D58" s="41"/>
      <c r="E58" s="41"/>
      <c r="F58" s="41"/>
      <c r="G58" s="41"/>
      <c r="H58" s="41"/>
      <c r="I58" s="41"/>
      <c r="J58" s="41"/>
    </row>
    <row r="59" spans="1:10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pans="1:10">
      <c r="A60" s="41"/>
      <c r="B60" s="41"/>
      <c r="C60" s="41"/>
      <c r="D60" s="41"/>
      <c r="E60" s="41"/>
      <c r="F60" s="41"/>
      <c r="G60" s="41"/>
      <c r="H60" s="41"/>
      <c r="I60" s="41"/>
      <c r="J60" s="41"/>
    </row>
    <row r="61" spans="1:10">
      <c r="A61" s="41"/>
      <c r="B61" s="41"/>
      <c r="C61" s="41"/>
      <c r="D61" s="41"/>
      <c r="E61" s="41"/>
      <c r="F61" s="41"/>
      <c r="G61" s="41"/>
      <c r="H61" s="41"/>
      <c r="I61" s="41"/>
      <c r="J61" s="41"/>
    </row>
    <row r="62" spans="1:10">
      <c r="A62" s="41"/>
      <c r="B62" s="41"/>
      <c r="C62" s="41"/>
      <c r="D62" s="41"/>
      <c r="E62" s="41"/>
      <c r="F62" s="41"/>
      <c r="G62" s="41"/>
      <c r="H62" s="41"/>
      <c r="I62" s="41"/>
      <c r="J62" s="41"/>
    </row>
    <row r="63" spans="1:10">
      <c r="A63" s="41"/>
      <c r="B63" s="41"/>
      <c r="C63" s="41"/>
      <c r="D63" s="41"/>
      <c r="E63" s="41"/>
      <c r="F63" s="41"/>
      <c r="G63" s="41"/>
      <c r="H63" s="41"/>
      <c r="I63" s="41"/>
      <c r="J63" s="41"/>
    </row>
    <row r="64" spans="1:10">
      <c r="A64" s="41"/>
      <c r="B64" s="41"/>
      <c r="C64" s="41"/>
      <c r="D64" s="41"/>
      <c r="E64" s="41"/>
      <c r="F64" s="41"/>
      <c r="G64" s="41"/>
      <c r="H64" s="41"/>
      <c r="I64" s="41"/>
      <c r="J64" s="41"/>
    </row>
    <row r="65" spans="1:10">
      <c r="A65" s="41"/>
      <c r="B65" s="41"/>
      <c r="C65" s="41"/>
      <c r="D65" s="41"/>
      <c r="E65" s="41"/>
      <c r="F65" s="41"/>
      <c r="G65" s="41"/>
      <c r="H65" s="41"/>
      <c r="I65" s="41"/>
      <c r="J65" s="41"/>
    </row>
    <row r="66" spans="1:10">
      <c r="A66" s="41"/>
      <c r="B66" s="41"/>
      <c r="C66" s="41"/>
      <c r="D66" s="41"/>
      <c r="E66" s="41"/>
      <c r="F66" s="41"/>
      <c r="G66" s="41"/>
      <c r="H66" s="41"/>
      <c r="I66" s="41"/>
      <c r="J66" s="41"/>
    </row>
    <row r="67" spans="1:10">
      <c r="A67" s="41"/>
      <c r="B67" s="41"/>
      <c r="C67" s="41"/>
      <c r="D67" s="41"/>
      <c r="E67" s="41"/>
      <c r="F67" s="41"/>
      <c r="G67" s="41"/>
      <c r="H67" s="41"/>
      <c r="I67" s="41"/>
      <c r="J67" s="41"/>
    </row>
    <row r="68" spans="1:10">
      <c r="A68" s="41"/>
      <c r="B68" s="41"/>
      <c r="C68" s="41"/>
      <c r="D68" s="41"/>
      <c r="E68" s="41"/>
      <c r="F68" s="41"/>
      <c r="G68" s="41"/>
      <c r="H68" s="41"/>
      <c r="I68" s="41"/>
      <c r="J68" s="41"/>
    </row>
    <row r="69" spans="1:10">
      <c r="A69" s="41"/>
      <c r="B69" s="41"/>
      <c r="C69" s="41"/>
      <c r="D69" s="41"/>
      <c r="E69" s="41"/>
      <c r="F69" s="41"/>
      <c r="G69" s="41"/>
      <c r="H69" s="41"/>
      <c r="I69" s="41"/>
      <c r="J69" s="41"/>
    </row>
    <row r="70" spans="1:10">
      <c r="A70" s="41"/>
      <c r="B70" s="41"/>
      <c r="C70" s="41"/>
      <c r="D70" s="41"/>
      <c r="E70" s="41"/>
      <c r="F70" s="41"/>
      <c r="G70" s="41"/>
      <c r="H70" s="41"/>
      <c r="I70" s="41"/>
      <c r="J70" s="41"/>
    </row>
    <row r="71" spans="1:10">
      <c r="A71" s="41"/>
      <c r="B71" s="41"/>
      <c r="C71" s="41"/>
      <c r="D71" s="41"/>
      <c r="E71" s="41"/>
      <c r="F71" s="41"/>
      <c r="G71" s="41"/>
      <c r="H71" s="41"/>
      <c r="I71" s="41"/>
      <c r="J71" s="41"/>
    </row>
    <row r="72" spans="1:10">
      <c r="A72" s="41"/>
      <c r="B72" s="41"/>
      <c r="C72" s="41"/>
      <c r="D72" s="41"/>
      <c r="E72" s="41"/>
      <c r="F72" s="41"/>
      <c r="G72" s="41"/>
      <c r="H72" s="41"/>
      <c r="I72" s="41"/>
      <c r="J72" s="41"/>
    </row>
    <row r="73" spans="1:10">
      <c r="A73" s="41"/>
      <c r="B73" s="41"/>
      <c r="C73" s="41"/>
      <c r="D73" s="41"/>
      <c r="E73" s="41"/>
      <c r="F73" s="41"/>
      <c r="G73" s="41"/>
      <c r="H73" s="41"/>
      <c r="I73" s="41"/>
      <c r="J73" s="41"/>
    </row>
    <row r="74" spans="1:10">
      <c r="A74" s="41"/>
      <c r="B74" s="41"/>
      <c r="C74" s="41"/>
      <c r="D74" s="41"/>
      <c r="E74" s="41"/>
      <c r="F74" s="41"/>
      <c r="G74" s="41"/>
      <c r="H74" s="41"/>
      <c r="I74" s="41"/>
      <c r="J74" s="41"/>
    </row>
    <row r="75" spans="1:10">
      <c r="A75" s="41"/>
      <c r="B75" s="41"/>
      <c r="C75" s="41"/>
      <c r="D75" s="41"/>
      <c r="E75" s="41"/>
      <c r="F75" s="41"/>
      <c r="G75" s="41"/>
      <c r="H75" s="41"/>
      <c r="I75" s="41"/>
      <c r="J75" s="41"/>
    </row>
    <row r="76" spans="1:10">
      <c r="A76" s="41"/>
      <c r="B76" s="41"/>
      <c r="C76" s="41"/>
      <c r="D76" s="41"/>
      <c r="E76" s="41"/>
      <c r="F76" s="41"/>
      <c r="G76" s="41"/>
      <c r="H76" s="41"/>
      <c r="I76" s="41"/>
      <c r="J76" s="41"/>
    </row>
    <row r="77" spans="1:10">
      <c r="A77" s="41"/>
      <c r="B77" s="41"/>
      <c r="C77" s="41"/>
      <c r="D77" s="41"/>
      <c r="E77" s="41"/>
      <c r="F77" s="41"/>
      <c r="G77" s="41"/>
      <c r="H77" s="41"/>
      <c r="I77" s="41"/>
      <c r="J77" s="41"/>
    </row>
    <row r="78" spans="1:10">
      <c r="A78" s="41"/>
      <c r="B78" s="41"/>
      <c r="C78" s="41"/>
      <c r="D78" s="41"/>
      <c r="E78" s="41"/>
      <c r="F78" s="41"/>
      <c r="G78" s="41"/>
      <c r="H78" s="41"/>
      <c r="I78" s="41"/>
      <c r="J78" s="41"/>
    </row>
    <row r="79" spans="1:10">
      <c r="A79" s="41"/>
      <c r="B79" s="41"/>
      <c r="C79" s="41"/>
      <c r="D79" s="41"/>
      <c r="E79" s="41"/>
      <c r="F79" s="41"/>
      <c r="G79" s="41"/>
      <c r="H79" s="41"/>
      <c r="I79" s="41"/>
      <c r="J79" s="41"/>
    </row>
    <row r="80" spans="1:10">
      <c r="A80" s="41"/>
      <c r="B80" s="41"/>
      <c r="C80" s="41"/>
      <c r="D80" s="41"/>
      <c r="E80" s="41"/>
      <c r="F80" s="41"/>
      <c r="G80" s="41"/>
      <c r="H80" s="41"/>
      <c r="I80" s="41"/>
      <c r="J80" s="41"/>
    </row>
    <row r="81" spans="1:10">
      <c r="A81" s="41"/>
      <c r="B81" s="41"/>
      <c r="C81" s="41"/>
      <c r="D81" s="41"/>
      <c r="E81" s="41"/>
      <c r="F81" s="41"/>
      <c r="G81" s="41"/>
      <c r="H81" s="41"/>
      <c r="I81" s="41"/>
      <c r="J81" s="41"/>
    </row>
    <row r="82" spans="1:10">
      <c r="A82" s="41"/>
      <c r="B82" s="41"/>
      <c r="C82" s="41"/>
      <c r="D82" s="41"/>
      <c r="E82" s="41"/>
      <c r="F82" s="41"/>
      <c r="G82" s="41"/>
      <c r="H82" s="41"/>
      <c r="I82" s="41"/>
      <c r="J82" s="41"/>
    </row>
    <row r="83" spans="1:10">
      <c r="A83" s="41"/>
      <c r="B83" s="41"/>
      <c r="C83" s="41"/>
      <c r="D83" s="41"/>
      <c r="E83" s="41"/>
      <c r="F83" s="41"/>
      <c r="G83" s="41"/>
      <c r="H83" s="41"/>
      <c r="I83" s="41"/>
      <c r="J83" s="41"/>
    </row>
    <row r="84" spans="1:10">
      <c r="A84" s="41"/>
      <c r="B84" s="41"/>
      <c r="C84" s="41"/>
      <c r="D84" s="41"/>
      <c r="E84" s="41"/>
      <c r="F84" s="41"/>
      <c r="G84" s="41"/>
      <c r="H84" s="41"/>
      <c r="I84" s="41"/>
      <c r="J84" s="41"/>
    </row>
    <row r="85" spans="1:10">
      <c r="A85" s="41"/>
      <c r="B85" s="41"/>
      <c r="C85" s="41"/>
      <c r="D85" s="41"/>
      <c r="E85" s="41"/>
      <c r="F85" s="41"/>
      <c r="G85" s="41"/>
      <c r="H85" s="41"/>
      <c r="I85" s="41"/>
      <c r="J85" s="41"/>
    </row>
    <row r="86" spans="1:10">
      <c r="A86" s="41"/>
      <c r="B86" s="41"/>
      <c r="C86" s="41"/>
      <c r="D86" s="41"/>
      <c r="E86" s="41"/>
      <c r="F86" s="41"/>
      <c r="G86" s="41"/>
      <c r="H86" s="41"/>
      <c r="I86" s="41"/>
      <c r="J86" s="41"/>
    </row>
    <row r="87" spans="1:10">
      <c r="A87" s="41"/>
      <c r="B87" s="41"/>
      <c r="C87" s="41"/>
      <c r="D87" s="41"/>
      <c r="E87" s="41"/>
      <c r="F87" s="41"/>
      <c r="G87" s="41"/>
      <c r="H87" s="41"/>
      <c r="I87" s="41"/>
      <c r="J87" s="41"/>
    </row>
    <row r="88" spans="1:10">
      <c r="A88" s="41"/>
      <c r="B88" s="41"/>
      <c r="C88" s="41"/>
      <c r="D88" s="41"/>
      <c r="E88" s="41"/>
      <c r="F88" s="41"/>
      <c r="G88" s="41"/>
      <c r="H88" s="41"/>
      <c r="I88" s="41"/>
      <c r="J88" s="41"/>
    </row>
    <row r="89" spans="1:10">
      <c r="A89" s="41"/>
      <c r="B89" s="41"/>
      <c r="C89" s="41"/>
      <c r="D89" s="41"/>
      <c r="E89" s="41"/>
      <c r="F89" s="41"/>
      <c r="G89" s="41"/>
      <c r="H89" s="41"/>
      <c r="I89" s="41"/>
      <c r="J89" s="41"/>
    </row>
    <row r="90" spans="1:10">
      <c r="A90" s="41"/>
      <c r="B90" s="41"/>
      <c r="C90" s="41"/>
      <c r="D90" s="41"/>
      <c r="E90" s="41"/>
      <c r="F90" s="41"/>
      <c r="G90" s="41"/>
      <c r="H90" s="41"/>
      <c r="I90" s="41"/>
      <c r="J90" s="41"/>
    </row>
    <row r="91" spans="1:10">
      <c r="A91" s="41"/>
      <c r="B91" s="41"/>
      <c r="C91" s="41"/>
      <c r="D91" s="41"/>
      <c r="E91" s="41"/>
      <c r="F91" s="41"/>
      <c r="G91" s="41"/>
      <c r="H91" s="41"/>
      <c r="I91" s="41"/>
      <c r="J91" s="41"/>
    </row>
    <row r="92" spans="1:10">
      <c r="A92" s="41"/>
      <c r="B92" s="41"/>
      <c r="C92" s="41"/>
      <c r="D92" s="41"/>
      <c r="E92" s="41"/>
      <c r="F92" s="41"/>
      <c r="G92" s="41"/>
      <c r="H92" s="41"/>
      <c r="I92" s="41"/>
      <c r="J92" s="41"/>
    </row>
    <row r="93" spans="1:10">
      <c r="A93" s="41"/>
      <c r="B93" s="41"/>
      <c r="C93" s="41"/>
      <c r="D93" s="41"/>
      <c r="E93" s="41"/>
      <c r="F93" s="41"/>
      <c r="G93" s="41"/>
      <c r="H93" s="41"/>
      <c r="I93" s="41"/>
      <c r="J93" s="41"/>
    </row>
    <row r="94" spans="1:10">
      <c r="A94" s="41"/>
      <c r="B94" s="41"/>
      <c r="C94" s="41"/>
      <c r="D94" s="41"/>
      <c r="E94" s="41"/>
      <c r="F94" s="41"/>
      <c r="G94" s="41"/>
      <c r="H94" s="41"/>
      <c r="I94" s="41"/>
      <c r="J94" s="41"/>
    </row>
    <row r="95" spans="1:10">
      <c r="A95" s="41"/>
      <c r="B95" s="41"/>
      <c r="C95" s="41"/>
      <c r="D95" s="41"/>
      <c r="E95" s="41"/>
      <c r="F95" s="41"/>
      <c r="G95" s="41"/>
      <c r="H95" s="41"/>
      <c r="I95" s="41"/>
      <c r="J95" s="41"/>
    </row>
    <row r="96" spans="1:10">
      <c r="A96" s="41"/>
      <c r="B96" s="41"/>
      <c r="C96" s="41"/>
      <c r="D96" s="41"/>
      <c r="E96" s="41"/>
      <c r="F96" s="41"/>
      <c r="G96" s="41"/>
      <c r="H96" s="41"/>
      <c r="I96" s="41"/>
      <c r="J96" s="41"/>
    </row>
    <row r="97" spans="1:10">
      <c r="A97" s="41"/>
      <c r="B97" s="41"/>
      <c r="C97" s="41"/>
      <c r="D97" s="41"/>
      <c r="E97" s="41"/>
      <c r="F97" s="41"/>
      <c r="G97" s="41"/>
      <c r="H97" s="41"/>
      <c r="I97" s="41"/>
      <c r="J97" s="41"/>
    </row>
    <row r="98" spans="1:10">
      <c r="A98" s="41"/>
      <c r="B98" s="41"/>
      <c r="C98" s="41"/>
      <c r="D98" s="41"/>
      <c r="E98" s="41"/>
      <c r="F98" s="41"/>
      <c r="G98" s="41"/>
      <c r="H98" s="41"/>
      <c r="I98" s="41"/>
      <c r="J98" s="41"/>
    </row>
    <row r="99" spans="1:10">
      <c r="A99" s="41"/>
      <c r="B99" s="41"/>
      <c r="C99" s="41"/>
      <c r="D99" s="41"/>
      <c r="E99" s="41"/>
      <c r="F99" s="41"/>
      <c r="G99" s="41"/>
      <c r="H99" s="41"/>
      <c r="I99" s="41"/>
      <c r="J99" s="41"/>
    </row>
    <row r="100" spans="1:10">
      <c r="A100" s="41"/>
      <c r="B100" s="41"/>
      <c r="C100" s="41"/>
      <c r="D100" s="41"/>
      <c r="E100" s="41"/>
      <c r="F100" s="41"/>
      <c r="G100" s="41"/>
      <c r="H100" s="41"/>
      <c r="I100" s="41"/>
      <c r="J100" s="41"/>
    </row>
    <row r="101" spans="1:10">
      <c r="A101" s="41"/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>
      <c r="A102" s="41"/>
      <c r="B102" s="41"/>
      <c r="C102" s="41"/>
      <c r="D102" s="41"/>
      <c r="E102" s="41"/>
      <c r="F102" s="41"/>
      <c r="G102" s="41"/>
      <c r="H102" s="41"/>
      <c r="I102" s="41"/>
      <c r="J102" s="41"/>
    </row>
    <row r="103" spans="1:10">
      <c r="A103" s="41"/>
      <c r="B103" s="41"/>
      <c r="C103" s="41"/>
      <c r="D103" s="41"/>
      <c r="E103" s="41"/>
      <c r="F103" s="41"/>
      <c r="G103" s="41"/>
      <c r="H103" s="41"/>
      <c r="I103" s="41"/>
      <c r="J103" s="41"/>
    </row>
    <row r="104" spans="1:10">
      <c r="A104" s="41"/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1:10">
      <c r="A105" s="41"/>
      <c r="B105" s="41"/>
      <c r="C105" s="41"/>
      <c r="D105" s="41"/>
      <c r="E105" s="41"/>
      <c r="F105" s="41"/>
      <c r="G105" s="41"/>
      <c r="H105" s="41"/>
      <c r="I105" s="41"/>
      <c r="J105" s="41"/>
    </row>
    <row r="106" spans="1:10">
      <c r="A106" s="41"/>
      <c r="B106" s="41"/>
      <c r="C106" s="41"/>
      <c r="D106" s="41"/>
      <c r="E106" s="41"/>
      <c r="F106" s="41"/>
      <c r="G106" s="41"/>
      <c r="H106" s="41"/>
      <c r="I106" s="41"/>
      <c r="J106" s="41"/>
    </row>
    <row r="107" spans="1:10">
      <c r="A107" s="41"/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>
      <c r="A108" s="41"/>
      <c r="B108" s="41"/>
      <c r="C108" s="41"/>
      <c r="D108" s="41"/>
      <c r="E108" s="41"/>
      <c r="F108" s="41"/>
      <c r="G108" s="41"/>
      <c r="H108" s="41"/>
      <c r="I108" s="41"/>
      <c r="J108" s="41"/>
    </row>
    <row r="109" spans="1:10">
      <c r="A109" s="41"/>
      <c r="B109" s="41"/>
      <c r="C109" s="41"/>
      <c r="D109" s="41"/>
      <c r="E109" s="41"/>
      <c r="F109" s="41"/>
      <c r="G109" s="41"/>
      <c r="H109" s="41"/>
      <c r="I109" s="41"/>
      <c r="J109" s="41"/>
    </row>
    <row r="110" spans="1:10">
      <c r="A110" s="41"/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1:10">
      <c r="A111" s="41"/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>
      <c r="A112" s="41"/>
      <c r="B112" s="41"/>
      <c r="C112" s="41"/>
      <c r="D112" s="41"/>
      <c r="E112" s="41"/>
      <c r="F112" s="41"/>
      <c r="G112" s="41"/>
      <c r="H112" s="41"/>
      <c r="I112" s="41"/>
      <c r="J112" s="41"/>
    </row>
    <row r="113" spans="1:10">
      <c r="A113" s="41"/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1:10">
      <c r="A114" s="41"/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1:10">
      <c r="A115" s="41"/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1:10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>
      <c r="A117" s="41"/>
      <c r="B117" s="41"/>
      <c r="C117" s="41"/>
      <c r="D117" s="41"/>
      <c r="E117" s="41"/>
      <c r="F117" s="41"/>
      <c r="G117" s="41"/>
      <c r="H117" s="41"/>
      <c r="I117" s="41"/>
      <c r="J117" s="41"/>
    </row>
    <row r="118" spans="1:10">
      <c r="A118" s="41"/>
      <c r="B118" s="41"/>
      <c r="C118" s="41"/>
      <c r="D118" s="41"/>
      <c r="E118" s="41"/>
      <c r="F118" s="41"/>
      <c r="G118" s="41"/>
      <c r="H118" s="41"/>
      <c r="I118" s="41"/>
      <c r="J118" s="41"/>
    </row>
    <row r="119" spans="1:10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>
      <c r="A120" s="41"/>
      <c r="B120" s="41"/>
      <c r="C120" s="41"/>
      <c r="D120" s="41"/>
      <c r="E120" s="41"/>
      <c r="F120" s="41"/>
      <c r="G120" s="41"/>
      <c r="H120" s="41"/>
      <c r="I120" s="41"/>
      <c r="J120" s="41"/>
    </row>
    <row r="121" spans="1:10">
      <c r="A121" s="41"/>
      <c r="B121" s="41"/>
      <c r="C121" s="41"/>
      <c r="D121" s="41"/>
      <c r="E121" s="41"/>
      <c r="F121" s="41"/>
      <c r="G121" s="41"/>
      <c r="H121" s="41"/>
      <c r="I121" s="41"/>
      <c r="J121" s="41"/>
    </row>
    <row r="122" spans="1:10">
      <c r="A122" s="41"/>
      <c r="B122" s="41"/>
      <c r="C122" s="41"/>
      <c r="D122" s="41"/>
      <c r="E122" s="41"/>
      <c r="F122" s="41"/>
      <c r="G122" s="41"/>
      <c r="H122" s="41"/>
      <c r="I122" s="41"/>
      <c r="J122" s="41"/>
    </row>
    <row r="123" spans="1:10">
      <c r="A123" s="41"/>
      <c r="B123" s="41"/>
      <c r="C123" s="41"/>
      <c r="D123" s="41"/>
      <c r="E123" s="41"/>
      <c r="F123" s="41"/>
      <c r="G123" s="41"/>
      <c r="H123" s="41"/>
      <c r="I123" s="41"/>
      <c r="J123" s="41"/>
    </row>
    <row r="124" spans="1:10">
      <c r="A124" s="41"/>
      <c r="B124" s="41"/>
      <c r="C124" s="41"/>
      <c r="D124" s="41"/>
      <c r="E124" s="41"/>
      <c r="F124" s="41"/>
      <c r="G124" s="41"/>
      <c r="H124" s="41"/>
      <c r="I124" s="41"/>
      <c r="J124" s="41"/>
    </row>
    <row r="125" spans="1:10">
      <c r="A125" s="41"/>
      <c r="B125" s="41"/>
      <c r="C125" s="41"/>
      <c r="D125" s="41"/>
      <c r="E125" s="41"/>
      <c r="F125" s="41"/>
      <c r="G125" s="41"/>
      <c r="H125" s="41"/>
      <c r="I125" s="41"/>
      <c r="J125" s="41"/>
    </row>
    <row r="126" spans="1:10">
      <c r="A126" s="41"/>
      <c r="B126" s="41"/>
      <c r="C126" s="41"/>
      <c r="D126" s="41"/>
      <c r="E126" s="41"/>
      <c r="F126" s="41"/>
      <c r="G126" s="41"/>
      <c r="H126" s="41"/>
      <c r="I126" s="41"/>
      <c r="J126" s="41"/>
    </row>
    <row r="127" spans="1:10">
      <c r="A127" s="41"/>
      <c r="B127" s="41"/>
      <c r="C127" s="41"/>
      <c r="D127" s="41"/>
      <c r="E127" s="41"/>
      <c r="F127" s="41"/>
      <c r="G127" s="41"/>
      <c r="H127" s="41"/>
      <c r="I127" s="41"/>
      <c r="J127" s="41"/>
    </row>
    <row r="128" spans="1:10">
      <c r="A128" s="41"/>
      <c r="B128" s="41"/>
      <c r="C128" s="41"/>
      <c r="D128" s="41"/>
      <c r="E128" s="41"/>
      <c r="F128" s="41"/>
      <c r="G128" s="41"/>
      <c r="H128" s="41"/>
      <c r="I128" s="41"/>
      <c r="J128" s="41"/>
    </row>
    <row r="129" spans="1:10">
      <c r="A129" s="41"/>
      <c r="B129" s="41"/>
      <c r="C129" s="41"/>
      <c r="D129" s="41"/>
      <c r="E129" s="41"/>
      <c r="F129" s="41"/>
      <c r="G129" s="41"/>
      <c r="H129" s="41"/>
      <c r="I129" s="41"/>
      <c r="J129" s="41"/>
    </row>
    <row r="130" spans="1:10">
      <c r="A130" s="41"/>
      <c r="B130" s="41"/>
      <c r="C130" s="41"/>
      <c r="D130" s="41"/>
      <c r="E130" s="41"/>
      <c r="F130" s="41"/>
      <c r="G130" s="41"/>
      <c r="H130" s="41"/>
      <c r="I130" s="41"/>
      <c r="J130" s="41"/>
    </row>
    <row r="131" spans="1:10">
      <c r="A131" s="41"/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1:10">
      <c r="A132" s="41"/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1:10">
      <c r="A133" s="41"/>
      <c r="B133" s="41"/>
      <c r="C133" s="41"/>
      <c r="D133" s="41"/>
      <c r="E133" s="41"/>
      <c r="F133" s="41"/>
      <c r="G133" s="41"/>
      <c r="H133" s="41"/>
      <c r="I133" s="41"/>
      <c r="J133" s="41"/>
    </row>
    <row r="134" spans="1:10">
      <c r="A134" s="41"/>
      <c r="B134" s="41"/>
      <c r="C134" s="41"/>
      <c r="D134" s="41"/>
      <c r="E134" s="41"/>
      <c r="F134" s="41"/>
      <c r="G134" s="41"/>
      <c r="H134" s="41"/>
      <c r="I134" s="41"/>
      <c r="J134" s="41"/>
    </row>
    <row r="135" spans="1:10">
      <c r="A135" s="41"/>
      <c r="B135" s="41"/>
      <c r="C135" s="41"/>
      <c r="D135" s="41"/>
      <c r="E135" s="41"/>
      <c r="F135" s="41"/>
      <c r="G135" s="41"/>
      <c r="H135" s="41"/>
      <c r="I135" s="41"/>
      <c r="J135" s="41"/>
    </row>
    <row r="136" spans="1:10">
      <c r="A136" s="41"/>
      <c r="B136" s="41"/>
      <c r="C136" s="41"/>
      <c r="D136" s="41"/>
      <c r="E136" s="41"/>
      <c r="F136" s="41"/>
      <c r="G136" s="41"/>
      <c r="H136" s="41"/>
      <c r="I136" s="41"/>
      <c r="J136" s="41"/>
    </row>
    <row r="137" spans="1:10">
      <c r="A137" s="41"/>
      <c r="B137" s="41"/>
      <c r="C137" s="41"/>
      <c r="D137" s="41"/>
      <c r="E137" s="41"/>
      <c r="F137" s="41"/>
      <c r="G137" s="41"/>
      <c r="H137" s="41"/>
      <c r="I137" s="41"/>
      <c r="J137" s="41"/>
    </row>
    <row r="138" spans="1:10">
      <c r="A138" s="41"/>
      <c r="B138" s="41"/>
      <c r="C138" s="41"/>
      <c r="D138" s="41"/>
      <c r="E138" s="41"/>
      <c r="F138" s="41"/>
      <c r="G138" s="41"/>
      <c r="H138" s="41"/>
      <c r="I138" s="41"/>
      <c r="J138" s="41"/>
    </row>
    <row r="139" spans="1:10">
      <c r="A139" s="41"/>
      <c r="B139" s="41"/>
      <c r="C139" s="41"/>
      <c r="D139" s="41"/>
      <c r="E139" s="41"/>
      <c r="F139" s="41"/>
      <c r="G139" s="41"/>
      <c r="H139" s="41"/>
      <c r="I139" s="41"/>
      <c r="J139" s="41"/>
    </row>
    <row r="140" spans="1:10">
      <c r="A140" s="41"/>
      <c r="B140" s="41"/>
      <c r="C140" s="41"/>
      <c r="D140" s="41"/>
      <c r="E140" s="41"/>
      <c r="F140" s="41"/>
      <c r="G140" s="41"/>
      <c r="H140" s="41"/>
      <c r="I140" s="41"/>
      <c r="J140" s="41"/>
    </row>
    <row r="141" spans="1:10">
      <c r="A141" s="41"/>
      <c r="B141" s="41"/>
      <c r="C141" s="41"/>
      <c r="D141" s="41"/>
      <c r="E141" s="41"/>
      <c r="F141" s="41"/>
      <c r="G141" s="41"/>
      <c r="H141" s="41"/>
      <c r="I141" s="41"/>
      <c r="J141" s="41"/>
    </row>
    <row r="142" spans="1:10">
      <c r="A142" s="41"/>
      <c r="B142" s="41"/>
      <c r="C142" s="41"/>
      <c r="D142" s="41"/>
      <c r="E142" s="41"/>
      <c r="F142" s="41"/>
      <c r="G142" s="41"/>
      <c r="H142" s="41"/>
      <c r="I142" s="41"/>
      <c r="J142" s="41"/>
    </row>
    <row r="143" spans="1:10">
      <c r="A143" s="41"/>
      <c r="B143" s="41"/>
      <c r="C143" s="41"/>
      <c r="D143" s="41"/>
      <c r="E143" s="41"/>
      <c r="F143" s="41"/>
      <c r="G143" s="41"/>
      <c r="H143" s="41"/>
      <c r="I143" s="41"/>
      <c r="J143" s="41"/>
    </row>
    <row r="144" spans="1:10">
      <c r="A144" s="41"/>
      <c r="B144" s="41"/>
      <c r="C144" s="41"/>
      <c r="D144" s="41"/>
      <c r="E144" s="41"/>
      <c r="F144" s="41"/>
      <c r="G144" s="41"/>
      <c r="H144" s="41"/>
      <c r="I144" s="41"/>
      <c r="J144" s="41"/>
    </row>
    <row r="145" spans="1:10">
      <c r="A145" s="41"/>
      <c r="B145" s="41"/>
      <c r="C145" s="41"/>
      <c r="D145" s="41"/>
      <c r="E145" s="41"/>
      <c r="F145" s="41"/>
      <c r="G145" s="41"/>
      <c r="H145" s="41"/>
      <c r="I145" s="41"/>
      <c r="J145" s="41"/>
    </row>
    <row r="146" spans="1:10">
      <c r="A146" s="41"/>
      <c r="B146" s="41"/>
      <c r="C146" s="41"/>
      <c r="D146" s="41"/>
      <c r="E146" s="41"/>
      <c r="F146" s="41"/>
      <c r="G146" s="41"/>
      <c r="H146" s="41"/>
      <c r="I146" s="41"/>
      <c r="J146" s="41"/>
    </row>
    <row r="147" spans="1:10">
      <c r="A147" s="41"/>
      <c r="B147" s="41"/>
      <c r="C147" s="41"/>
      <c r="D147" s="41"/>
      <c r="E147" s="41"/>
      <c r="F147" s="41"/>
      <c r="G147" s="41"/>
      <c r="H147" s="41"/>
      <c r="I147" s="41"/>
      <c r="J147" s="41"/>
    </row>
    <row r="148" spans="1:10">
      <c r="A148" s="41"/>
      <c r="B148" s="41"/>
      <c r="C148" s="41"/>
      <c r="D148" s="41"/>
      <c r="E148" s="41"/>
      <c r="F148" s="41"/>
      <c r="G148" s="41"/>
      <c r="H148" s="41"/>
      <c r="I148" s="41"/>
      <c r="J148" s="41"/>
    </row>
    <row r="149" spans="1:10">
      <c r="A149" s="41"/>
      <c r="B149" s="41"/>
      <c r="C149" s="41"/>
      <c r="D149" s="41"/>
      <c r="E149" s="41"/>
      <c r="F149" s="41"/>
      <c r="G149" s="41"/>
      <c r="H149" s="41"/>
      <c r="I149" s="41"/>
      <c r="J149" s="41"/>
    </row>
    <row r="150" spans="1:10">
      <c r="A150" s="41"/>
      <c r="B150" s="41"/>
      <c r="C150" s="41"/>
      <c r="D150" s="41"/>
      <c r="E150" s="41"/>
      <c r="F150" s="41"/>
      <c r="G150" s="41"/>
      <c r="H150" s="41"/>
      <c r="I150" s="41"/>
      <c r="J150" s="41"/>
    </row>
    <row r="151" spans="1:10">
      <c r="A151" s="41"/>
      <c r="B151" s="41"/>
      <c r="C151" s="41"/>
      <c r="D151" s="41"/>
      <c r="E151" s="41"/>
      <c r="F151" s="41"/>
      <c r="G151" s="41"/>
      <c r="H151" s="41"/>
      <c r="I151" s="41"/>
      <c r="J151" s="41"/>
    </row>
    <row r="152" spans="1:10">
      <c r="A152" s="41"/>
      <c r="B152" s="41"/>
      <c r="C152" s="41"/>
      <c r="D152" s="41"/>
      <c r="E152" s="41"/>
      <c r="F152" s="41"/>
      <c r="G152" s="41"/>
      <c r="H152" s="41"/>
      <c r="I152" s="41"/>
      <c r="J152" s="41"/>
    </row>
    <row r="153" spans="1:10">
      <c r="A153" s="41"/>
      <c r="B153" s="41"/>
      <c r="C153" s="41"/>
      <c r="D153" s="41"/>
      <c r="E153" s="41"/>
      <c r="F153" s="41"/>
      <c r="G153" s="41"/>
      <c r="H153" s="41"/>
      <c r="I153" s="41"/>
      <c r="J153" s="41"/>
    </row>
    <row r="154" spans="1:10">
      <c r="A154" s="41"/>
      <c r="B154" s="41"/>
      <c r="C154" s="41"/>
      <c r="D154" s="41"/>
      <c r="E154" s="41"/>
      <c r="F154" s="41"/>
      <c r="G154" s="41"/>
      <c r="H154" s="41"/>
      <c r="I154" s="41"/>
      <c r="J154" s="41"/>
    </row>
    <row r="155" spans="1:10">
      <c r="A155" s="41"/>
      <c r="B155" s="41"/>
      <c r="C155" s="41"/>
      <c r="D155" s="41"/>
      <c r="E155" s="41"/>
      <c r="F155" s="41"/>
      <c r="G155" s="41"/>
      <c r="H155" s="41"/>
      <c r="I155" s="41"/>
      <c r="J155" s="41"/>
    </row>
    <row r="156" spans="1:10">
      <c r="A156" s="41"/>
      <c r="B156" s="41"/>
      <c r="C156" s="41"/>
      <c r="D156" s="41"/>
      <c r="E156" s="41"/>
      <c r="F156" s="41"/>
      <c r="G156" s="41"/>
      <c r="H156" s="41"/>
      <c r="I156" s="41"/>
      <c r="J156" s="41"/>
    </row>
    <row r="157" spans="1:10">
      <c r="A157" s="41"/>
      <c r="B157" s="41"/>
      <c r="C157" s="41"/>
      <c r="D157" s="41"/>
      <c r="E157" s="41"/>
      <c r="F157" s="41"/>
      <c r="G157" s="41"/>
      <c r="H157" s="41"/>
      <c r="I157" s="41"/>
      <c r="J157" s="41"/>
    </row>
    <row r="158" spans="1:10">
      <c r="A158" s="41"/>
      <c r="B158" s="41"/>
      <c r="C158" s="41"/>
      <c r="D158" s="41"/>
      <c r="E158" s="41"/>
      <c r="F158" s="41"/>
      <c r="G158" s="41"/>
      <c r="H158" s="41"/>
      <c r="I158" s="41"/>
      <c r="J158" s="41"/>
    </row>
    <row r="159" spans="1:10">
      <c r="A159" s="41"/>
      <c r="B159" s="41"/>
      <c r="C159" s="41"/>
      <c r="D159" s="41"/>
      <c r="E159" s="41"/>
      <c r="F159" s="41"/>
      <c r="G159" s="41"/>
      <c r="H159" s="41"/>
      <c r="I159" s="41"/>
      <c r="J159" s="41"/>
    </row>
    <row r="160" spans="1:10">
      <c r="A160" s="41"/>
      <c r="B160" s="41"/>
      <c r="C160" s="41"/>
      <c r="D160" s="41"/>
      <c r="E160" s="41"/>
      <c r="F160" s="41"/>
      <c r="G160" s="41"/>
      <c r="H160" s="41"/>
      <c r="I160" s="41"/>
      <c r="J160" s="41"/>
    </row>
    <row r="161" spans="1:10">
      <c r="A161" s="41"/>
      <c r="B161" s="41"/>
      <c r="C161" s="41"/>
      <c r="D161" s="41"/>
      <c r="E161" s="41"/>
      <c r="F161" s="41"/>
      <c r="G161" s="41"/>
      <c r="H161" s="41"/>
      <c r="I161" s="41"/>
      <c r="J161" s="41"/>
    </row>
    <row r="162" spans="1:10">
      <c r="A162" s="41"/>
      <c r="B162" s="41"/>
      <c r="C162" s="41"/>
      <c r="D162" s="41"/>
      <c r="E162" s="41"/>
      <c r="F162" s="41"/>
      <c r="G162" s="41"/>
      <c r="H162" s="41"/>
      <c r="I162" s="41"/>
      <c r="J162" s="41"/>
    </row>
    <row r="163" spans="1:10">
      <c r="A163" s="41"/>
      <c r="B163" s="41"/>
      <c r="C163" s="41"/>
      <c r="D163" s="41"/>
      <c r="E163" s="41"/>
      <c r="F163" s="41"/>
      <c r="G163" s="41"/>
      <c r="H163" s="41"/>
      <c r="I163" s="41"/>
      <c r="J163" s="41"/>
    </row>
    <row r="164" spans="1:10">
      <c r="A164" s="41"/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1:10">
      <c r="A165" s="41"/>
      <c r="B165" s="41"/>
      <c r="C165" s="41"/>
      <c r="D165" s="41"/>
      <c r="E165" s="41"/>
      <c r="F165" s="41"/>
      <c r="G165" s="41"/>
      <c r="H165" s="41"/>
      <c r="I165" s="41"/>
      <c r="J165" s="41"/>
    </row>
    <row r="166" spans="1:10">
      <c r="A166" s="41"/>
      <c r="B166" s="41"/>
      <c r="C166" s="41"/>
      <c r="D166" s="41"/>
      <c r="E166" s="41"/>
      <c r="F166" s="41"/>
      <c r="G166" s="41"/>
      <c r="H166" s="41"/>
      <c r="I166" s="41"/>
      <c r="J166" s="41"/>
    </row>
    <row r="167" spans="1:10">
      <c r="A167" s="41"/>
      <c r="B167" s="41"/>
      <c r="C167" s="41"/>
      <c r="D167" s="41"/>
      <c r="E167" s="41"/>
      <c r="F167" s="41"/>
      <c r="G167" s="41"/>
      <c r="H167" s="41"/>
      <c r="I167" s="41"/>
      <c r="J167" s="41"/>
    </row>
    <row r="168" spans="1:10">
      <c r="A168" s="41"/>
      <c r="B168" s="41"/>
      <c r="C168" s="41"/>
      <c r="D168" s="41"/>
      <c r="E168" s="41"/>
      <c r="F168" s="41"/>
      <c r="G168" s="41"/>
      <c r="H168" s="41"/>
      <c r="I168" s="41"/>
      <c r="J168" s="41"/>
    </row>
    <row r="169" spans="1:10">
      <c r="A169" s="41"/>
      <c r="B169" s="41"/>
      <c r="C169" s="41"/>
      <c r="D169" s="41"/>
      <c r="E169" s="41"/>
      <c r="F169" s="41"/>
      <c r="G169" s="41"/>
      <c r="H169" s="41"/>
      <c r="I169" s="41"/>
      <c r="J169" s="41"/>
    </row>
    <row r="170" spans="1:10">
      <c r="A170" s="41"/>
      <c r="B170" s="41"/>
      <c r="C170" s="41"/>
      <c r="D170" s="41"/>
      <c r="E170" s="41"/>
      <c r="F170" s="41"/>
      <c r="G170" s="41"/>
      <c r="H170" s="41"/>
      <c r="I170" s="41"/>
      <c r="J170" s="41"/>
    </row>
    <row r="171" spans="1:10">
      <c r="A171" s="41"/>
      <c r="B171" s="41"/>
      <c r="C171" s="41"/>
      <c r="D171" s="41"/>
      <c r="E171" s="41"/>
      <c r="F171" s="41"/>
      <c r="G171" s="41"/>
      <c r="H171" s="41"/>
      <c r="I171" s="41"/>
      <c r="J171" s="41"/>
    </row>
    <row r="172" spans="1:10">
      <c r="A172" s="41"/>
      <c r="B172" s="41"/>
      <c r="C172" s="41"/>
      <c r="D172" s="41"/>
      <c r="E172" s="41"/>
      <c r="F172" s="41"/>
      <c r="G172" s="41"/>
      <c r="H172" s="41"/>
      <c r="I172" s="41"/>
      <c r="J172" s="41"/>
    </row>
    <row r="173" spans="1:10">
      <c r="A173" s="41"/>
      <c r="B173" s="41"/>
      <c r="C173" s="41"/>
      <c r="D173" s="41"/>
      <c r="E173" s="41"/>
      <c r="F173" s="41"/>
      <c r="G173" s="41"/>
      <c r="H173" s="41"/>
      <c r="I173" s="41"/>
      <c r="J173" s="41"/>
    </row>
    <row r="174" spans="1:10">
      <c r="A174" s="41"/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1:10">
      <c r="A175" s="41"/>
      <c r="B175" s="41"/>
      <c r="C175" s="41"/>
      <c r="D175" s="41"/>
      <c r="E175" s="41"/>
      <c r="F175" s="41"/>
      <c r="G175" s="41"/>
      <c r="H175" s="41"/>
      <c r="I175" s="41"/>
      <c r="J175" s="41"/>
    </row>
    <row r="176" spans="1:10">
      <c r="A176" s="41"/>
      <c r="B176" s="41"/>
      <c r="C176" s="41"/>
      <c r="D176" s="41"/>
      <c r="E176" s="41"/>
      <c r="F176" s="41"/>
      <c r="G176" s="41"/>
      <c r="H176" s="41"/>
      <c r="I176" s="41"/>
      <c r="J176" s="41"/>
    </row>
    <row r="177" spans="1:10">
      <c r="A177" s="41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1"/>
      <c r="B178" s="41"/>
      <c r="C178" s="41"/>
      <c r="D178" s="41"/>
      <c r="E178" s="41"/>
      <c r="F178" s="41"/>
      <c r="G178" s="41"/>
      <c r="H178" s="41"/>
      <c r="I178" s="41"/>
      <c r="J178" s="41"/>
    </row>
    <row r="179" spans="1:10">
      <c r="A179" s="41"/>
      <c r="B179" s="41"/>
      <c r="C179" s="41"/>
      <c r="D179" s="41"/>
      <c r="E179" s="41"/>
      <c r="F179" s="41"/>
      <c r="G179" s="41"/>
      <c r="H179" s="41"/>
      <c r="I179" s="41"/>
      <c r="J179" s="41"/>
    </row>
    <row r="180" spans="1:10">
      <c r="A180" s="41"/>
      <c r="B180" s="41"/>
      <c r="C180" s="41"/>
      <c r="D180" s="41"/>
      <c r="E180" s="41"/>
      <c r="F180" s="41"/>
      <c r="G180" s="41"/>
      <c r="H180" s="41"/>
      <c r="I180" s="41"/>
      <c r="J180" s="41"/>
    </row>
    <row r="181" spans="1:10">
      <c r="A181" s="41"/>
      <c r="B181" s="41"/>
      <c r="C181" s="41"/>
      <c r="D181" s="41"/>
      <c r="E181" s="41"/>
      <c r="F181" s="41"/>
      <c r="G181" s="41"/>
      <c r="H181" s="41"/>
      <c r="I181" s="41"/>
      <c r="J181" s="41"/>
    </row>
    <row r="182" spans="1:10">
      <c r="A182" s="41"/>
      <c r="B182" s="41"/>
      <c r="C182" s="41"/>
      <c r="D182" s="41"/>
      <c r="E182" s="41"/>
      <c r="F182" s="41"/>
      <c r="G182" s="41"/>
      <c r="H182" s="41"/>
      <c r="I182" s="41"/>
      <c r="J182" s="41"/>
    </row>
    <row r="183" spans="1:10">
      <c r="A183" s="41"/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1:10">
      <c r="A184" s="41"/>
      <c r="B184" s="41"/>
      <c r="C184" s="41"/>
      <c r="D184" s="41"/>
      <c r="E184" s="41"/>
      <c r="F184" s="41"/>
      <c r="G184" s="41"/>
      <c r="H184" s="41"/>
      <c r="I184" s="41"/>
      <c r="J184" s="41"/>
    </row>
    <row r="185" spans="1:10">
      <c r="A185" s="41"/>
      <c r="B185" s="41"/>
      <c r="C185" s="41"/>
      <c r="D185" s="41"/>
      <c r="E185" s="41"/>
      <c r="F185" s="41"/>
      <c r="G185" s="41"/>
      <c r="H185" s="41"/>
      <c r="I185" s="41"/>
      <c r="J185" s="41"/>
    </row>
    <row r="186" spans="1:10">
      <c r="A186" s="41"/>
      <c r="B186" s="41"/>
      <c r="C186" s="41"/>
      <c r="D186" s="41"/>
      <c r="E186" s="41"/>
      <c r="F186" s="41"/>
      <c r="G186" s="41"/>
      <c r="H186" s="41"/>
      <c r="I186" s="41"/>
      <c r="J186" s="41"/>
    </row>
    <row r="187" spans="1:10">
      <c r="A187" s="41"/>
      <c r="B187" s="41"/>
      <c r="C187" s="41"/>
      <c r="D187" s="41"/>
      <c r="E187" s="41"/>
      <c r="F187" s="41"/>
      <c r="G187" s="41"/>
      <c r="H187" s="41"/>
      <c r="I187" s="41"/>
      <c r="J187" s="41"/>
    </row>
    <row r="188" spans="1:10">
      <c r="A188" s="41"/>
      <c r="B188" s="41"/>
      <c r="C188" s="41"/>
      <c r="D188" s="41"/>
      <c r="E188" s="41"/>
      <c r="F188" s="41"/>
      <c r="G188" s="41"/>
      <c r="H188" s="41"/>
      <c r="I188" s="41"/>
      <c r="J188" s="41"/>
    </row>
    <row r="189" spans="1:10">
      <c r="A189" s="41"/>
      <c r="B189" s="41"/>
      <c r="C189" s="41"/>
      <c r="D189" s="41"/>
      <c r="E189" s="41"/>
      <c r="F189" s="41"/>
      <c r="G189" s="41"/>
      <c r="H189" s="41"/>
      <c r="I189" s="41"/>
      <c r="J189" s="41"/>
    </row>
    <row r="190" spans="1:10">
      <c r="A190" s="41"/>
      <c r="B190" s="41"/>
      <c r="C190" s="41"/>
      <c r="D190" s="41"/>
      <c r="E190" s="41"/>
      <c r="F190" s="41"/>
      <c r="G190" s="41"/>
      <c r="H190" s="41"/>
      <c r="I190" s="41"/>
      <c r="J190" s="41"/>
    </row>
    <row r="191" spans="1:10">
      <c r="A191" s="41"/>
      <c r="B191" s="41"/>
      <c r="C191" s="41"/>
      <c r="D191" s="41"/>
      <c r="E191" s="41"/>
      <c r="F191" s="41"/>
      <c r="G191" s="41"/>
      <c r="H191" s="41"/>
      <c r="I191" s="41"/>
      <c r="J191" s="41"/>
    </row>
    <row r="192" spans="1:10">
      <c r="A192" s="41"/>
      <c r="B192" s="41"/>
      <c r="C192" s="41"/>
      <c r="D192" s="41"/>
      <c r="E192" s="41"/>
      <c r="F192" s="41"/>
      <c r="G192" s="41"/>
      <c r="H192" s="41"/>
      <c r="I192" s="41"/>
      <c r="J192" s="41"/>
    </row>
    <row r="193" spans="1:10">
      <c r="A193" s="41"/>
      <c r="B193" s="41"/>
      <c r="C193" s="41"/>
      <c r="D193" s="41"/>
      <c r="E193" s="41"/>
      <c r="F193" s="41"/>
      <c r="G193" s="41"/>
      <c r="H193" s="41"/>
      <c r="I193" s="41"/>
      <c r="J193" s="41"/>
    </row>
    <row r="194" spans="1:10">
      <c r="A194" s="41"/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1:10">
      <c r="A195" s="41"/>
      <c r="B195" s="41"/>
      <c r="C195" s="41"/>
      <c r="D195" s="41"/>
      <c r="E195" s="41"/>
      <c r="F195" s="41"/>
      <c r="G195" s="41"/>
      <c r="H195" s="41"/>
      <c r="I195" s="41"/>
      <c r="J195" s="41"/>
    </row>
    <row r="196" spans="1:10">
      <c r="A196" s="41"/>
      <c r="B196" s="41"/>
      <c r="C196" s="41"/>
      <c r="D196" s="41"/>
      <c r="E196" s="41"/>
      <c r="F196" s="41"/>
      <c r="G196" s="41"/>
      <c r="H196" s="41"/>
      <c r="I196" s="41"/>
      <c r="J196" s="41"/>
    </row>
    <row r="197" spans="1:10">
      <c r="A197" s="41"/>
      <c r="B197" s="41"/>
      <c r="C197" s="41"/>
      <c r="D197" s="41"/>
      <c r="E197" s="41"/>
      <c r="F197" s="41"/>
      <c r="G197" s="41"/>
      <c r="H197" s="41"/>
      <c r="I197" s="41"/>
      <c r="J197" s="41"/>
    </row>
    <row r="198" spans="1:10">
      <c r="A198" s="41"/>
      <c r="B198" s="41"/>
      <c r="C198" s="41"/>
      <c r="D198" s="41"/>
      <c r="E198" s="41"/>
      <c r="F198" s="41"/>
      <c r="G198" s="41"/>
      <c r="H198" s="41"/>
      <c r="I198" s="41"/>
      <c r="J198" s="41"/>
    </row>
    <row r="199" spans="1:10">
      <c r="A199" s="41"/>
      <c r="B199" s="41"/>
      <c r="C199" s="41"/>
      <c r="D199" s="41"/>
      <c r="E199" s="41"/>
      <c r="F199" s="41"/>
      <c r="G199" s="41"/>
      <c r="H199" s="41"/>
      <c r="I199" s="41"/>
      <c r="J199" s="41"/>
    </row>
    <row r="200" spans="1:10">
      <c r="A200" s="41"/>
      <c r="B200" s="41"/>
      <c r="C200" s="41"/>
      <c r="D200" s="41"/>
      <c r="E200" s="41"/>
      <c r="F200" s="41"/>
      <c r="G200" s="41"/>
      <c r="H200" s="41"/>
      <c r="I200" s="41"/>
      <c r="J200" s="41"/>
    </row>
    <row r="201" spans="1:10">
      <c r="A201" s="41"/>
      <c r="B201" s="41"/>
      <c r="C201" s="41"/>
      <c r="D201" s="41"/>
      <c r="E201" s="41"/>
      <c r="F201" s="41"/>
      <c r="G201" s="41"/>
      <c r="H201" s="41"/>
      <c r="I201" s="41"/>
      <c r="J201" s="41"/>
    </row>
    <row r="202" spans="1:10">
      <c r="A202" s="41"/>
      <c r="B202" s="41"/>
      <c r="C202" s="41"/>
      <c r="D202" s="41"/>
      <c r="E202" s="41"/>
      <c r="F202" s="41"/>
      <c r="G202" s="41"/>
      <c r="H202" s="41"/>
      <c r="I202" s="41"/>
      <c r="J202" s="41"/>
    </row>
    <row r="203" spans="1:10">
      <c r="A203" s="41"/>
      <c r="B203" s="41"/>
      <c r="C203" s="41"/>
      <c r="D203" s="41"/>
      <c r="E203" s="41"/>
      <c r="F203" s="41"/>
      <c r="G203" s="41"/>
      <c r="H203" s="41"/>
      <c r="I203" s="41"/>
      <c r="J203" s="41"/>
    </row>
    <row r="204" spans="1:10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>
      <c r="A221" s="41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>
      <c r="A222" s="41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>
      <c r="A223" s="41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>
      <c r="A224" s="41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>
      <c r="A225" s="41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>
      <c r="A226" s="41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>
      <c r="A227" s="41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>
      <c r="A228" s="41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>
      <c r="A229" s="41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>
      <c r="A230" s="41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>
      <c r="A231" s="41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>
      <c r="A232" s="41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>
      <c r="A233" s="41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>
      <c r="A234" s="41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>
      <c r="A235" s="41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>
      <c r="A236" s="41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>
      <c r="A237" s="41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>
      <c r="A238" s="41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>
      <c r="A239" s="41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>
      <c r="A240" s="41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>
      <c r="A241" s="41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>
      <c r="A242" s="41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>
      <c r="A243" s="41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>
      <c r="A244" s="41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>
      <c r="A245" s="41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>
      <c r="A246" s="41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>
      <c r="A247" s="41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>
      <c r="A248" s="41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>
      <c r="A249" s="41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>
      <c r="A250" s="41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>
      <c r="A251" s="41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>
      <c r="A252" s="41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>
      <c r="A253" s="41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>
      <c r="A254" s="41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>
      <c r="A255" s="41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>
      <c r="A256" s="41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>
      <c r="A257" s="41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>
      <c r="A258" s="41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>
      <c r="A259" s="41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>
      <c r="A260" s="41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>
      <c r="A261" s="41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>
      <c r="A262" s="41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>
      <c r="A263" s="41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>
      <c r="A264" s="41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>
      <c r="A265" s="41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>
      <c r="A266" s="41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>
      <c r="A267" s="41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>
      <c r="A268" s="41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>
      <c r="A269" s="41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>
      <c r="A270" s="41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>
      <c r="A271" s="41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>
      <c r="A272" s="41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>
      <c r="A273" s="41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>
      <c r="A274" s="41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>
      <c r="A275" s="41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>
      <c r="A276" s="41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>
      <c r="A277" s="41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>
      <c r="A278" s="41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>
      <c r="A279" s="41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>
      <c r="A280" s="41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>
      <c r="A281" s="41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>
      <c r="A282" s="41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>
      <c r="A283" s="41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>
      <c r="A284" s="41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>
      <c r="A285" s="41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>
      <c r="A286" s="41"/>
      <c r="B286" s="41"/>
      <c r="C286" s="41"/>
      <c r="D286" s="41"/>
      <c r="E286" s="41"/>
      <c r="F286" s="41"/>
      <c r="G286" s="41"/>
      <c r="H286" s="41"/>
      <c r="I286" s="41"/>
      <c r="J286" s="41"/>
    </row>
    <row r="287" spans="1:10">
      <c r="A287" s="41"/>
      <c r="B287" s="41"/>
      <c r="C287" s="41"/>
      <c r="D287" s="41"/>
      <c r="E287" s="41"/>
      <c r="F287" s="41"/>
      <c r="G287" s="41"/>
      <c r="H287" s="41"/>
      <c r="I287" s="41"/>
      <c r="J287" s="41"/>
    </row>
    <row r="288" spans="1:10">
      <c r="A288" s="41"/>
      <c r="B288" s="41"/>
      <c r="C288" s="41"/>
      <c r="D288" s="41"/>
      <c r="E288" s="41"/>
      <c r="F288" s="41"/>
      <c r="G288" s="41"/>
      <c r="H288" s="41"/>
      <c r="I288" s="41"/>
      <c r="J288" s="41"/>
    </row>
    <row r="289" spans="1:10">
      <c r="A289" s="41"/>
      <c r="B289" s="41"/>
      <c r="C289" s="41"/>
      <c r="D289" s="41"/>
      <c r="E289" s="41"/>
      <c r="F289" s="41"/>
      <c r="G289" s="41"/>
      <c r="H289" s="41"/>
      <c r="I289" s="41"/>
      <c r="J289" s="41"/>
    </row>
    <row r="290" spans="1:10">
      <c r="A290" s="41"/>
      <c r="B290" s="41"/>
      <c r="C290" s="41"/>
      <c r="D290" s="41"/>
      <c r="E290" s="41"/>
      <c r="F290" s="41"/>
      <c r="G290" s="41"/>
      <c r="H290" s="41"/>
      <c r="I290" s="41"/>
      <c r="J290" s="41"/>
    </row>
    <row r="291" spans="1:10">
      <c r="A291" s="41"/>
      <c r="B291" s="41"/>
      <c r="C291" s="41"/>
      <c r="D291" s="41"/>
      <c r="E291" s="41"/>
      <c r="F291" s="41"/>
      <c r="G291" s="41"/>
      <c r="H291" s="41"/>
      <c r="I291" s="41"/>
      <c r="J291" s="41"/>
    </row>
    <row r="292" spans="1:10">
      <c r="A292" s="41"/>
      <c r="B292" s="41"/>
      <c r="C292" s="41"/>
      <c r="D292" s="41"/>
      <c r="E292" s="41"/>
      <c r="F292" s="41"/>
      <c r="G292" s="41"/>
      <c r="H292" s="41"/>
      <c r="I292" s="41"/>
      <c r="J292" s="41"/>
    </row>
    <row r="293" spans="1:10">
      <c r="A293" s="41"/>
      <c r="B293" s="41"/>
      <c r="C293" s="41"/>
      <c r="D293" s="41"/>
      <c r="E293" s="41"/>
      <c r="F293" s="41"/>
      <c r="G293" s="41"/>
      <c r="H293" s="41"/>
      <c r="I293" s="41"/>
      <c r="J293" s="41"/>
    </row>
    <row r="294" spans="1:10">
      <c r="A294" s="41"/>
      <c r="B294" s="41"/>
      <c r="C294" s="41"/>
      <c r="D294" s="41"/>
      <c r="E294" s="41"/>
      <c r="F294" s="41"/>
      <c r="G294" s="41"/>
      <c r="H294" s="41"/>
      <c r="I294" s="41"/>
      <c r="J294" s="41"/>
    </row>
    <row r="295" spans="1:10">
      <c r="A295" s="41"/>
      <c r="B295" s="41"/>
      <c r="C295" s="41"/>
      <c r="D295" s="41"/>
      <c r="E295" s="41"/>
      <c r="F295" s="41"/>
      <c r="G295" s="41"/>
      <c r="H295" s="41"/>
      <c r="I295" s="41"/>
      <c r="J295" s="41"/>
    </row>
    <row r="296" spans="1:10">
      <c r="A296" s="41"/>
      <c r="B296" s="41"/>
      <c r="C296" s="41"/>
      <c r="D296" s="41"/>
      <c r="E296" s="41"/>
      <c r="F296" s="41"/>
      <c r="G296" s="41"/>
      <c r="H296" s="41"/>
      <c r="I296" s="41"/>
      <c r="J296" s="41"/>
    </row>
    <row r="297" spans="1:10">
      <c r="A297" s="41"/>
      <c r="B297" s="41"/>
      <c r="C297" s="41"/>
      <c r="D297" s="41"/>
      <c r="E297" s="41"/>
      <c r="F297" s="41"/>
      <c r="G297" s="41"/>
      <c r="H297" s="41"/>
      <c r="I297" s="41"/>
      <c r="J297" s="41"/>
    </row>
    <row r="298" spans="1:10">
      <c r="A298" s="41"/>
      <c r="B298" s="41"/>
      <c r="C298" s="41"/>
      <c r="D298" s="41"/>
      <c r="E298" s="41"/>
      <c r="F298" s="41"/>
      <c r="G298" s="41"/>
      <c r="H298" s="41"/>
      <c r="I298" s="41"/>
      <c r="J298" s="41"/>
    </row>
    <row r="299" spans="1:10">
      <c r="A299" s="41"/>
      <c r="B299" s="41"/>
      <c r="C299" s="41"/>
      <c r="D299" s="41"/>
      <c r="E299" s="41"/>
      <c r="F299" s="41"/>
      <c r="G299" s="41"/>
      <c r="H299" s="41"/>
      <c r="I299" s="41"/>
      <c r="J299" s="41"/>
    </row>
    <row r="300" spans="1:10">
      <c r="A300" s="41"/>
      <c r="B300" s="41"/>
      <c r="C300" s="41"/>
      <c r="D300" s="41"/>
      <c r="E300" s="41"/>
      <c r="F300" s="41"/>
      <c r="G300" s="41"/>
      <c r="H300" s="41"/>
      <c r="I300" s="41"/>
      <c r="J300" s="41"/>
    </row>
    <row r="301" spans="1:10">
      <c r="A301" s="41"/>
      <c r="B301" s="41"/>
      <c r="C301" s="41"/>
      <c r="D301" s="41"/>
      <c r="E301" s="41"/>
      <c r="F301" s="41"/>
      <c r="G301" s="41"/>
      <c r="H301" s="41"/>
      <c r="I301" s="41"/>
      <c r="J301" s="41"/>
    </row>
    <row r="302" spans="1:10">
      <c r="A302" s="41"/>
      <c r="B302" s="41"/>
      <c r="C302" s="41"/>
      <c r="D302" s="41"/>
      <c r="E302" s="41"/>
      <c r="F302" s="41"/>
      <c r="G302" s="41"/>
      <c r="H302" s="41"/>
      <c r="I302" s="41"/>
      <c r="J302" s="41"/>
    </row>
    <row r="303" spans="1:10">
      <c r="A303" s="41"/>
      <c r="B303" s="41"/>
      <c r="C303" s="41"/>
      <c r="D303" s="41"/>
      <c r="E303" s="41"/>
      <c r="F303" s="41"/>
      <c r="G303" s="41"/>
      <c r="H303" s="41"/>
      <c r="I303" s="41"/>
      <c r="J303" s="41"/>
    </row>
    <row r="304" spans="1:10">
      <c r="A304" s="41"/>
      <c r="B304" s="41"/>
      <c r="C304" s="41"/>
      <c r="D304" s="41"/>
      <c r="E304" s="41"/>
      <c r="F304" s="41"/>
      <c r="G304" s="41"/>
      <c r="H304" s="41"/>
      <c r="I304" s="41"/>
      <c r="J304" s="41"/>
    </row>
    <row r="305" spans="1:10">
      <c r="A305" s="41"/>
      <c r="B305" s="41"/>
      <c r="C305" s="41"/>
      <c r="D305" s="41"/>
      <c r="E305" s="41"/>
      <c r="F305" s="41"/>
      <c r="G305" s="41"/>
      <c r="H305" s="41"/>
      <c r="I305" s="41"/>
      <c r="J305" s="41"/>
    </row>
    <row r="306" spans="1:10">
      <c r="A306" s="41"/>
      <c r="B306" s="41"/>
      <c r="C306" s="41"/>
      <c r="D306" s="41"/>
      <c r="E306" s="41"/>
      <c r="F306" s="41"/>
      <c r="G306" s="41"/>
      <c r="H306" s="41"/>
      <c r="I306" s="41"/>
      <c r="J306" s="41"/>
    </row>
    <row r="307" spans="1:10">
      <c r="A307" s="41"/>
      <c r="B307" s="41"/>
      <c r="C307" s="41"/>
      <c r="D307" s="41"/>
      <c r="E307" s="41"/>
      <c r="F307" s="41"/>
      <c r="G307" s="41"/>
      <c r="H307" s="41"/>
      <c r="I307" s="41"/>
      <c r="J307" s="41"/>
    </row>
    <row r="308" spans="1:10">
      <c r="A308" s="41"/>
      <c r="B308" s="41"/>
      <c r="C308" s="41"/>
      <c r="D308" s="41"/>
      <c r="E308" s="41"/>
      <c r="F308" s="41"/>
      <c r="G308" s="41"/>
      <c r="H308" s="41"/>
      <c r="I308" s="41"/>
      <c r="J308" s="41"/>
    </row>
    <row r="309" spans="1:10">
      <c r="A309" s="41"/>
      <c r="B309" s="41"/>
      <c r="C309" s="41"/>
      <c r="D309" s="41"/>
      <c r="E309" s="41"/>
      <c r="F309" s="41"/>
      <c r="G309" s="41"/>
      <c r="H309" s="41"/>
      <c r="I309" s="41"/>
      <c r="J309" s="41"/>
    </row>
    <row r="310" spans="1:10">
      <c r="A310" s="41"/>
      <c r="B310" s="41"/>
      <c r="C310" s="41"/>
      <c r="D310" s="41"/>
      <c r="E310" s="41"/>
      <c r="F310" s="41"/>
      <c r="G310" s="41"/>
      <c r="H310" s="41"/>
      <c r="I310" s="41"/>
      <c r="J310" s="41"/>
    </row>
    <row r="311" spans="1:10">
      <c r="A311" s="41"/>
      <c r="B311" s="41"/>
      <c r="C311" s="41"/>
      <c r="D311" s="41"/>
      <c r="E311" s="41"/>
      <c r="F311" s="41"/>
      <c r="G311" s="41"/>
      <c r="H311" s="41"/>
      <c r="I311" s="41"/>
      <c r="J311" s="41"/>
    </row>
    <row r="312" spans="1:10">
      <c r="A312" s="41"/>
      <c r="B312" s="41"/>
      <c r="C312" s="41"/>
      <c r="D312" s="41"/>
      <c r="E312" s="41"/>
      <c r="F312" s="41"/>
      <c r="G312" s="41"/>
      <c r="H312" s="41"/>
      <c r="I312" s="41"/>
      <c r="J312" s="41"/>
    </row>
    <row r="313" spans="1:10">
      <c r="A313" s="41"/>
      <c r="B313" s="41"/>
      <c r="C313" s="41"/>
      <c r="D313" s="41"/>
      <c r="E313" s="41"/>
      <c r="F313" s="41"/>
      <c r="G313" s="41"/>
      <c r="H313" s="41"/>
      <c r="I313" s="41"/>
      <c r="J313" s="41"/>
    </row>
    <row r="314" spans="1:10">
      <c r="A314" s="41"/>
      <c r="B314" s="41"/>
      <c r="C314" s="41"/>
      <c r="D314" s="41"/>
      <c r="E314" s="41"/>
      <c r="F314" s="41"/>
      <c r="G314" s="41"/>
      <c r="H314" s="41"/>
      <c r="I314" s="41"/>
      <c r="J314" s="41"/>
    </row>
    <row r="315" spans="1:10">
      <c r="A315" s="41"/>
      <c r="B315" s="41"/>
      <c r="C315" s="41"/>
      <c r="D315" s="41"/>
      <c r="E315" s="41"/>
      <c r="F315" s="41"/>
      <c r="G315" s="41"/>
      <c r="H315" s="41"/>
      <c r="I315" s="41"/>
      <c r="J315" s="41"/>
    </row>
    <row r="316" spans="1:10">
      <c r="A316" s="41"/>
      <c r="B316" s="41"/>
      <c r="C316" s="41"/>
      <c r="D316" s="41"/>
      <c r="E316" s="41"/>
      <c r="F316" s="41"/>
      <c r="G316" s="41"/>
      <c r="H316" s="41"/>
      <c r="I316" s="41"/>
      <c r="J316" s="41"/>
    </row>
    <row r="317" spans="1:10">
      <c r="A317" s="41"/>
      <c r="B317" s="41"/>
      <c r="C317" s="41"/>
      <c r="D317" s="41"/>
      <c r="E317" s="41"/>
      <c r="F317" s="41"/>
      <c r="G317" s="41"/>
      <c r="H317" s="41"/>
      <c r="I317" s="41"/>
      <c r="J317" s="41"/>
    </row>
    <row r="318" spans="1:10">
      <c r="A318" s="41"/>
      <c r="B318" s="41"/>
      <c r="C318" s="41"/>
      <c r="D318" s="41"/>
      <c r="E318" s="41"/>
      <c r="F318" s="41"/>
      <c r="G318" s="41"/>
      <c r="H318" s="41"/>
      <c r="I318" s="41"/>
      <c r="J318" s="41"/>
    </row>
    <row r="319" spans="1:10">
      <c r="A319" s="41"/>
      <c r="B319" s="41"/>
      <c r="C319" s="41"/>
      <c r="D319" s="41"/>
      <c r="E319" s="41"/>
      <c r="F319" s="41"/>
      <c r="G319" s="41"/>
      <c r="H319" s="41"/>
      <c r="I319" s="41"/>
      <c r="J319" s="41"/>
    </row>
    <row r="320" spans="1:10">
      <c r="A320" s="41"/>
      <c r="B320" s="41"/>
      <c r="C320" s="41"/>
      <c r="D320" s="41"/>
      <c r="E320" s="41"/>
      <c r="F320" s="41"/>
      <c r="G320" s="41"/>
      <c r="H320" s="41"/>
      <c r="I320" s="41"/>
      <c r="J320" s="41"/>
    </row>
    <row r="321" spans="1:10">
      <c r="A321" s="41"/>
      <c r="B321" s="41"/>
      <c r="C321" s="41"/>
      <c r="D321" s="41"/>
      <c r="E321" s="41"/>
      <c r="F321" s="41"/>
      <c r="G321" s="41"/>
      <c r="H321" s="41"/>
      <c r="I321" s="41"/>
      <c r="J321" s="41"/>
    </row>
    <row r="322" spans="1:10">
      <c r="A322" s="41"/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1:10">
      <c r="A323" s="41"/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1:10">
      <c r="A324" s="41"/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1:10">
      <c r="A325" s="41"/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1:10">
      <c r="A326" s="41"/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1:10">
      <c r="A327" s="41"/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1:10">
      <c r="A328" s="41"/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1:10">
      <c r="A329" s="41"/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1:10">
      <c r="A330" s="41"/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1:10">
      <c r="A331" s="41"/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1:10">
      <c r="A332" s="41"/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1:10">
      <c r="A333" s="41"/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1:10">
      <c r="A334" s="41"/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1:10">
      <c r="A335" s="41"/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1:10">
      <c r="A336" s="41"/>
      <c r="B336" s="41"/>
      <c r="C336" s="41"/>
      <c r="D336" s="41"/>
      <c r="E336" s="41"/>
      <c r="F336" s="41"/>
      <c r="G336" s="41"/>
      <c r="H336" s="41"/>
      <c r="I336" s="41"/>
      <c r="J336" s="41"/>
    </row>
    <row r="337" spans="1:10">
      <c r="A337" s="41"/>
      <c r="B337" s="41"/>
      <c r="C337" s="41"/>
      <c r="D337" s="41"/>
      <c r="E337" s="41"/>
      <c r="F337" s="41"/>
      <c r="G337" s="41"/>
      <c r="H337" s="41"/>
      <c r="I337" s="41"/>
      <c r="J337" s="41"/>
    </row>
    <row r="338" spans="1:10">
      <c r="A338" s="41"/>
      <c r="B338" s="41"/>
      <c r="C338" s="41"/>
      <c r="D338" s="41"/>
      <c r="E338" s="41"/>
      <c r="F338" s="41"/>
      <c r="G338" s="41"/>
      <c r="H338" s="41"/>
      <c r="I338" s="41"/>
      <c r="J338" s="41"/>
    </row>
    <row r="339" spans="1:10">
      <c r="A339" s="41"/>
      <c r="B339" s="41"/>
      <c r="C339" s="41"/>
      <c r="D339" s="41"/>
      <c r="E339" s="41"/>
      <c r="F339" s="41"/>
      <c r="G339" s="41"/>
      <c r="H339" s="41"/>
      <c r="I339" s="41"/>
      <c r="J339" s="41"/>
    </row>
    <row r="340" spans="1:10">
      <c r="A340" s="41"/>
      <c r="B340" s="41"/>
      <c r="C340" s="41"/>
      <c r="D340" s="41"/>
      <c r="E340" s="41"/>
      <c r="F340" s="41"/>
      <c r="G340" s="41"/>
      <c r="H340" s="41"/>
      <c r="I340" s="41"/>
      <c r="J340" s="41"/>
    </row>
    <row r="341" spans="1:10">
      <c r="A341" s="41"/>
      <c r="B341" s="41"/>
      <c r="C341" s="41"/>
      <c r="D341" s="41"/>
      <c r="E341" s="41"/>
      <c r="F341" s="41"/>
      <c r="G341" s="41"/>
      <c r="H341" s="41"/>
      <c r="I341" s="41"/>
      <c r="J341" s="41"/>
    </row>
    <row r="342" spans="1:10">
      <c r="A342" s="41"/>
      <c r="B342" s="41"/>
      <c r="C342" s="41"/>
      <c r="D342" s="41"/>
      <c r="E342" s="41"/>
      <c r="F342" s="41"/>
      <c r="G342" s="41"/>
      <c r="H342" s="41"/>
      <c r="I342" s="41"/>
      <c r="J342" s="41"/>
    </row>
    <row r="343" spans="1:10">
      <c r="A343" s="41"/>
      <c r="B343" s="41"/>
      <c r="C343" s="41"/>
      <c r="D343" s="41"/>
      <c r="E343" s="41"/>
      <c r="F343" s="41"/>
      <c r="G343" s="41"/>
      <c r="H343" s="41"/>
      <c r="I343" s="41"/>
      <c r="J343" s="41"/>
    </row>
    <row r="344" spans="1:10">
      <c r="A344" s="41"/>
      <c r="B344" s="41"/>
      <c r="C344" s="41"/>
      <c r="D344" s="41"/>
      <c r="E344" s="41"/>
      <c r="F344" s="41"/>
      <c r="G344" s="41"/>
      <c r="H344" s="41"/>
      <c r="I344" s="41"/>
      <c r="J344" s="41"/>
    </row>
    <row r="345" spans="1:10">
      <c r="A345" s="41"/>
      <c r="B345" s="41"/>
      <c r="C345" s="41"/>
      <c r="D345" s="41"/>
      <c r="E345" s="41"/>
      <c r="F345" s="41"/>
      <c r="G345" s="41"/>
      <c r="H345" s="41"/>
      <c r="I345" s="41"/>
      <c r="J345" s="41"/>
    </row>
    <row r="346" spans="1:10">
      <c r="A346" s="41"/>
      <c r="B346" s="41"/>
      <c r="C346" s="41"/>
      <c r="D346" s="41"/>
      <c r="E346" s="41"/>
      <c r="F346" s="41"/>
      <c r="G346" s="41"/>
      <c r="H346" s="41"/>
      <c r="I346" s="41"/>
      <c r="J346" s="41"/>
    </row>
    <row r="347" spans="1:10">
      <c r="A347" s="41"/>
      <c r="B347" s="41"/>
      <c r="C347" s="41"/>
      <c r="D347" s="41"/>
      <c r="E347" s="41"/>
      <c r="F347" s="41"/>
      <c r="G347" s="41"/>
      <c r="H347" s="41"/>
      <c r="I347" s="41"/>
      <c r="J347" s="41"/>
    </row>
    <row r="348" spans="1:10">
      <c r="A348" s="41"/>
      <c r="B348" s="41"/>
      <c r="C348" s="41"/>
      <c r="D348" s="41"/>
      <c r="E348" s="41"/>
      <c r="F348" s="41"/>
      <c r="G348" s="41"/>
      <c r="H348" s="41"/>
      <c r="I348" s="41"/>
      <c r="J348" s="41"/>
    </row>
    <row r="349" spans="1:10">
      <c r="A349" s="41"/>
      <c r="B349" s="41"/>
      <c r="C349" s="41"/>
      <c r="D349" s="41"/>
      <c r="E349" s="41"/>
      <c r="F349" s="41"/>
      <c r="G349" s="41"/>
      <c r="H349" s="41"/>
      <c r="I349" s="41"/>
      <c r="J349" s="41"/>
    </row>
    <row r="350" spans="1:10">
      <c r="A350" s="41"/>
      <c r="B350" s="41"/>
      <c r="C350" s="41"/>
      <c r="D350" s="41"/>
      <c r="E350" s="41"/>
      <c r="F350" s="41"/>
      <c r="G350" s="41"/>
      <c r="H350" s="41"/>
      <c r="I350" s="41"/>
      <c r="J350" s="41"/>
    </row>
    <row r="351" spans="1:10">
      <c r="G351" s="41"/>
      <c r="H351" s="41"/>
      <c r="I351" s="41"/>
      <c r="J351" s="41"/>
    </row>
    <row r="352" spans="1:10">
      <c r="G352" s="41"/>
      <c r="H352" s="41"/>
      <c r="I352" s="41"/>
      <c r="J352" s="41"/>
    </row>
    <row r="353" spans="7:10">
      <c r="G353" s="41"/>
      <c r="H353" s="41"/>
      <c r="I353" s="41"/>
      <c r="J353" s="41"/>
    </row>
    <row r="354" spans="7:10">
      <c r="G354" s="41"/>
      <c r="H354" s="41"/>
      <c r="I354" s="41"/>
      <c r="J354" s="41"/>
    </row>
    <row r="355" spans="7:10">
      <c r="G355" s="41"/>
      <c r="H355" s="41"/>
      <c r="I355" s="41"/>
      <c r="J355" s="41"/>
    </row>
    <row r="356" spans="7:10">
      <c r="G356" s="41"/>
      <c r="H356" s="41"/>
      <c r="I356" s="41"/>
      <c r="J356" s="41"/>
    </row>
  </sheetData>
  <protectedRanges>
    <protectedRange sqref="A16:C17" name="Range4"/>
  </protectedRanges>
  <mergeCells count="3">
    <mergeCell ref="A16:C16"/>
    <mergeCell ref="A22:C22"/>
    <mergeCell ref="A5:C5"/>
  </mergeCells>
  <phoneticPr fontId="0" type="noConversion"/>
  <printOptions horizontalCentered="1"/>
  <pageMargins left="0.75" right="0.75" top="1.04" bottom="0.79" header="0.5" footer="0.36"/>
  <pageSetup scale="58" orientation="landscape" horizontalDpi="300" verticalDpi="300" r:id="rId1"/>
  <headerFooter alignWithMargins="0">
    <oddHeader>&amp;R&amp;8&lt;Project Name&gt;
&amp;10Metrics_Development Projects - &amp;A</oddHeader>
    <oddFooter xml:space="preserve">&amp;L&amp;8Document ID:&lt;DocumentID&gt;
Document Version:&lt;x.y&gt;
&amp;C&amp;8&amp;Pof&amp;P
&amp;"Arial,Italic"&amp;6
&amp;R&amp;8Version Date: &lt;dd-mm-yyyy&gt;
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zoomScaleNormal="100" workbookViewId="0">
      <pane ySplit="6" topLeftCell="A7" activePane="bottomLeft" state="frozen"/>
      <selection activeCell="B19" sqref="B19"/>
      <selection pane="bottomLeft"/>
    </sheetView>
  </sheetViews>
  <sheetFormatPr defaultRowHeight="15"/>
  <cols>
    <col min="1" max="1" width="24.28515625" style="41" bestFit="1" customWidth="1"/>
    <col min="2" max="2" width="28.7109375" style="40" customWidth="1"/>
    <col min="3" max="3" width="28.5703125" style="41" customWidth="1"/>
    <col min="4" max="4" width="20.28515625" style="41" customWidth="1"/>
    <col min="5" max="5" width="9.85546875" style="41" customWidth="1"/>
    <col min="6" max="6" width="20.140625" style="41" customWidth="1"/>
    <col min="7" max="8" width="12.7109375" style="41" customWidth="1"/>
    <col min="9" max="9" width="14.7109375" style="41" customWidth="1"/>
    <col min="10" max="11" width="12.7109375" style="41" customWidth="1"/>
    <col min="12" max="12" width="9.5703125" style="41" bestFit="1" customWidth="1"/>
    <col min="13" max="13" width="20.85546875" style="41" customWidth="1"/>
    <col min="14" max="15" width="14.28515625" style="41" customWidth="1"/>
    <col min="16" max="16" width="13.5703125" style="41" customWidth="1"/>
    <col min="17" max="20" width="9.140625" style="41"/>
    <col min="21" max="21" width="7.5703125" style="41" customWidth="1"/>
    <col min="22" max="22" width="9" style="41" customWidth="1"/>
    <col min="23" max="23" width="8.85546875" style="41" customWidth="1"/>
    <col min="24" max="24" width="9" style="41" customWidth="1"/>
    <col min="25" max="26" width="9.140625" style="41"/>
    <col min="27" max="27" width="11" style="41" customWidth="1"/>
    <col min="28" max="28" width="12.5703125" style="41" customWidth="1"/>
    <col min="29" max="29" width="9" style="41" customWidth="1"/>
    <col min="30" max="30" width="9.140625" style="41"/>
    <col min="31" max="31" width="13.140625" style="41" customWidth="1"/>
    <col min="32" max="34" width="9.140625" style="41"/>
    <col min="35" max="35" width="7.85546875" style="41" customWidth="1"/>
    <col min="36" max="36" width="10.85546875" style="41" customWidth="1"/>
    <col min="37" max="16384" width="9.140625" style="41"/>
  </cols>
  <sheetData>
    <row r="1" spans="1:5" ht="19.5">
      <c r="C1" s="47" t="s">
        <v>118</v>
      </c>
    </row>
    <row r="5" spans="1:5" ht="16.5" customHeight="1">
      <c r="A5" s="149" t="s">
        <v>64</v>
      </c>
      <c r="B5" s="149"/>
      <c r="C5" s="149"/>
      <c r="D5" s="149"/>
    </row>
    <row r="6" spans="1:5" ht="30">
      <c r="A6" s="91" t="s">
        <v>4</v>
      </c>
      <c r="B6" s="91" t="s">
        <v>45</v>
      </c>
      <c r="C6" s="91" t="s">
        <v>44</v>
      </c>
      <c r="D6" s="91" t="s">
        <v>82</v>
      </c>
    </row>
    <row r="7" spans="1:5">
      <c r="A7" s="93" t="s">
        <v>89</v>
      </c>
      <c r="B7" s="82">
        <v>18</v>
      </c>
      <c r="C7" s="82">
        <v>12</v>
      </c>
      <c r="D7" s="82">
        <f>SUM(B7:C7)</f>
        <v>30</v>
      </c>
    </row>
    <row r="8" spans="1:5">
      <c r="A8" s="94" t="s">
        <v>66</v>
      </c>
      <c r="B8" s="82">
        <v>6</v>
      </c>
      <c r="C8" s="82">
        <v>2</v>
      </c>
      <c r="D8" s="82">
        <f>SUM(B8:C8)</f>
        <v>8</v>
      </c>
    </row>
    <row r="9" spans="1:5">
      <c r="A9" s="94" t="s">
        <v>65</v>
      </c>
      <c r="B9" s="82">
        <v>4</v>
      </c>
      <c r="C9" s="82">
        <v>1</v>
      </c>
      <c r="D9" s="82">
        <f>SUM(B9:C9)</f>
        <v>5</v>
      </c>
    </row>
    <row r="10" spans="1:5">
      <c r="A10" s="94" t="s">
        <v>67</v>
      </c>
      <c r="B10" s="82">
        <v>2</v>
      </c>
      <c r="C10" s="82">
        <v>1</v>
      </c>
      <c r="D10" s="82">
        <f>SUM(B10:C10)</f>
        <v>3</v>
      </c>
    </row>
    <row r="11" spans="1:5">
      <c r="A11" s="94" t="s">
        <v>68</v>
      </c>
      <c r="B11" s="82">
        <v>4</v>
      </c>
      <c r="C11" s="82">
        <v>1</v>
      </c>
      <c r="D11" s="82">
        <f>SUM(B11:C11)</f>
        <v>5</v>
      </c>
      <c r="E11" s="92"/>
    </row>
    <row r="12" spans="1:5">
      <c r="A12" s="95" t="s">
        <v>69</v>
      </c>
      <c r="B12" s="96">
        <f>1-SUM(B8:B11)/B7</f>
        <v>0.11111111111111116</v>
      </c>
      <c r="C12" s="96">
        <f>1-SUM(C8:C11)/C7</f>
        <v>0.58333333333333326</v>
      </c>
      <c r="D12" s="96">
        <f>1-SUM(D8:D11)/D7</f>
        <v>0.30000000000000004</v>
      </c>
    </row>
  </sheetData>
  <mergeCells count="1">
    <mergeCell ref="A5:D5"/>
  </mergeCells>
  <printOptions horizontalCentered="1"/>
  <pageMargins left="0.75" right="0.75" top="0.98" bottom="0.89" header="0.5" footer="0.5"/>
  <pageSetup scale="58" orientation="landscape" horizontalDpi="300" verticalDpi="300" r:id="rId1"/>
  <headerFooter alignWithMargins="0">
    <oddHeader>&amp;R&amp;8&lt;Project Name&gt;
&amp;10Metrics_Development Projects - &amp;A</oddHeader>
    <oddFooter xml:space="preserve">&amp;L&amp;8Document ID:&lt;DocumentID&gt;
Document Version:&lt;x.y&gt;
&amp;C&amp;8&amp;Pof&amp;P
&amp;"Arial,Italic"&amp;6
&amp;R&amp;8Version Date: &lt;dd-mm-yyyy&gt;
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zoomScaleNormal="100" workbookViewId="0"/>
  </sheetViews>
  <sheetFormatPr defaultRowHeight="15"/>
  <cols>
    <col min="1" max="1" width="17.140625" style="40" customWidth="1"/>
    <col min="2" max="2" width="36.28515625" style="41" customWidth="1"/>
    <col min="3" max="3" width="49.140625" style="41" customWidth="1"/>
    <col min="4" max="16384" width="9.140625" style="41"/>
  </cols>
  <sheetData>
    <row r="1" spans="1:6" ht="19.5">
      <c r="C1" s="47" t="s">
        <v>118</v>
      </c>
    </row>
    <row r="5" spans="1:6" ht="17.25" customHeight="1">
      <c r="A5" s="153" t="s">
        <v>83</v>
      </c>
      <c r="B5" s="153"/>
      <c r="C5" s="153"/>
    </row>
    <row r="6" spans="1:6" s="55" customFormat="1">
      <c r="A6" s="98" t="s">
        <v>84</v>
      </c>
      <c r="B6" s="98" t="s">
        <v>85</v>
      </c>
      <c r="C6" s="98" t="s">
        <v>86</v>
      </c>
    </row>
    <row r="7" spans="1:6">
      <c r="A7" s="126">
        <v>42430</v>
      </c>
      <c r="B7" s="100">
        <v>42444</v>
      </c>
      <c r="C7" s="127">
        <v>0.6</v>
      </c>
    </row>
    <row r="8" spans="1:6">
      <c r="A8" s="126">
        <v>42461</v>
      </c>
      <c r="B8" s="100">
        <v>42490</v>
      </c>
      <c r="C8" s="128">
        <v>0.8</v>
      </c>
    </row>
    <row r="9" spans="1:6">
      <c r="A9" s="126">
        <v>42491</v>
      </c>
      <c r="B9" s="100">
        <v>42506</v>
      </c>
      <c r="C9" s="128">
        <v>0.8</v>
      </c>
    </row>
    <row r="10" spans="1:6">
      <c r="A10" s="99"/>
      <c r="B10" s="100"/>
      <c r="C10" s="101"/>
    </row>
    <row r="11" spans="1:6">
      <c r="F11" s="97"/>
    </row>
  </sheetData>
  <protectedRanges>
    <protectedRange sqref="D11:D31 D5 D6:E10 A5:C31" name="Range1"/>
  </protectedRanges>
  <mergeCells count="1">
    <mergeCell ref="A5:C5"/>
  </mergeCells>
  <printOptions horizontalCentered="1"/>
  <pageMargins left="0.75" right="0.75" top="0.85" bottom="0.89" header="0.44" footer="0.5"/>
  <pageSetup scale="58" orientation="landscape" horizontalDpi="300" verticalDpi="300" r:id="rId1"/>
  <headerFooter alignWithMargins="0">
    <oddHeader>&amp;R&amp;8&lt;Project Name&gt;
&amp;10Metrics_Development Projects - &amp;A</oddHeader>
    <oddFooter>&amp;L&amp;8Document ID:&lt;DocumentID&gt;
Document Version:&lt;x.y&gt;
&amp;C&amp;8&amp;Pof&amp;P
&amp;"Arial,Italic"&amp;6
&amp;R&amp;8Version Date: &lt;dd-mm-yyyy&gt;
&amp;"Arial,Italic"&amp;6T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B1:I85"/>
  <sheetViews>
    <sheetView zoomScaleNormal="100" workbookViewId="0">
      <selection activeCell="B4" sqref="B4"/>
    </sheetView>
  </sheetViews>
  <sheetFormatPr defaultRowHeight="15"/>
  <cols>
    <col min="1" max="1" width="4.85546875" style="46" customWidth="1"/>
    <col min="2" max="2" width="22.42578125" style="46" customWidth="1"/>
    <col min="3" max="3" width="14.7109375" style="46" customWidth="1"/>
    <col min="4" max="4" width="11.7109375" style="46" customWidth="1"/>
    <col min="5" max="5" width="9.85546875" style="46" customWidth="1"/>
    <col min="6" max="6" width="9.140625" style="46"/>
    <col min="7" max="7" width="16.85546875" style="46" customWidth="1"/>
    <col min="8" max="16384" width="9.140625" style="46"/>
  </cols>
  <sheetData>
    <row r="1" spans="2:7" ht="19.5">
      <c r="E1" s="47" t="s">
        <v>118</v>
      </c>
    </row>
    <row r="4" spans="2:7">
      <c r="B4" s="129"/>
    </row>
    <row r="6" spans="2:7">
      <c r="B6" s="156" t="s">
        <v>61</v>
      </c>
      <c r="C6" s="159"/>
      <c r="D6" s="159"/>
      <c r="E6" s="159"/>
      <c r="F6" s="159"/>
      <c r="G6" s="159"/>
    </row>
    <row r="7" spans="2:7">
      <c r="B7" s="54" t="s">
        <v>60</v>
      </c>
      <c r="C7" s="54" t="s">
        <v>58</v>
      </c>
      <c r="D7" s="54" t="s">
        <v>59</v>
      </c>
      <c r="E7" s="54" t="s">
        <v>109</v>
      </c>
      <c r="F7" s="54" t="s">
        <v>110</v>
      </c>
      <c r="G7" s="91" t="s">
        <v>95</v>
      </c>
    </row>
    <row r="8" spans="2:7">
      <c r="B8" s="42" t="s">
        <v>4</v>
      </c>
      <c r="C8" s="102">
        <f>SUM('Schedule Metrics'!L8:L10)</f>
        <v>0</v>
      </c>
      <c r="D8" s="102">
        <f>SUM('Schedule Metrics'!L27:L29)</f>
        <v>0</v>
      </c>
      <c r="E8" s="114">
        <v>-0.1</v>
      </c>
      <c r="F8" s="114">
        <v>0.1</v>
      </c>
      <c r="G8" s="48"/>
    </row>
    <row r="9" spans="2:7">
      <c r="B9" s="42" t="s">
        <v>2</v>
      </c>
      <c r="C9" s="102">
        <f>SUM('Schedule Metrics'!L11:L13)</f>
        <v>1</v>
      </c>
      <c r="D9" s="102">
        <f>SUM('Schedule Metrics'!L30:L32)</f>
        <v>0</v>
      </c>
      <c r="E9" s="114">
        <v>-0.1</v>
      </c>
      <c r="F9" s="114">
        <v>0.1</v>
      </c>
      <c r="G9" s="48"/>
    </row>
    <row r="10" spans="2:7">
      <c r="B10" s="42" t="s">
        <v>39</v>
      </c>
      <c r="C10" s="102">
        <f>SUM('Schedule Metrics'!L14:L16)</f>
        <v>-0.4</v>
      </c>
      <c r="D10" s="102">
        <f>SUM('Schedule Metrics'!L33:L35)</f>
        <v>0</v>
      </c>
      <c r="E10" s="114">
        <v>-0.1</v>
      </c>
      <c r="F10" s="114">
        <v>0.1</v>
      </c>
      <c r="G10" s="48"/>
    </row>
    <row r="11" spans="2:7">
      <c r="B11" s="42" t="s">
        <v>5</v>
      </c>
      <c r="C11" s="102">
        <f>SUM('Schedule Metrics'!L17:L18)</f>
        <v>0</v>
      </c>
      <c r="D11" s="102">
        <f>SUM('Schedule Metrics'!L36:L37)</f>
        <v>0</v>
      </c>
      <c r="E11" s="114">
        <v>-0.1</v>
      </c>
      <c r="F11" s="114">
        <v>0.1</v>
      </c>
      <c r="G11" s="48"/>
    </row>
    <row r="12" spans="2:7">
      <c r="B12" s="42" t="s">
        <v>22</v>
      </c>
      <c r="C12" s="102">
        <f>SUM('Schedule Metrics'!L19:L21)</f>
        <v>3</v>
      </c>
      <c r="D12" s="102">
        <f>SUM('Schedule Metrics'!L38:L40)</f>
        <v>0</v>
      </c>
      <c r="E12" s="114">
        <v>-0.1</v>
      </c>
      <c r="F12" s="114">
        <v>0.1</v>
      </c>
      <c r="G12" s="48"/>
    </row>
    <row r="13" spans="2:7">
      <c r="B13" s="42" t="s">
        <v>3</v>
      </c>
      <c r="C13" s="102">
        <f>SUM('Schedule Metrics'!L22:L22)</f>
        <v>0</v>
      </c>
      <c r="D13" s="102">
        <f>SUM('Schedule Metrics'!L41:L41)</f>
        <v>0</v>
      </c>
      <c r="E13" s="114">
        <v>-0.1</v>
      </c>
      <c r="F13" s="114">
        <v>0.1</v>
      </c>
      <c r="G13" s="48"/>
    </row>
    <row r="14" spans="2:7">
      <c r="B14" s="42" t="s">
        <v>31</v>
      </c>
      <c r="C14" s="102">
        <f>SUM('Schedule Metrics'!L23:L23)</f>
        <v>1</v>
      </c>
      <c r="D14" s="102">
        <f>SUM('Schedule Metrics'!L42:L42)</f>
        <v>0</v>
      </c>
      <c r="E14" s="114">
        <v>-0.1</v>
      </c>
      <c r="F14" s="114">
        <v>0.1</v>
      </c>
      <c r="G14" s="48"/>
    </row>
    <row r="15" spans="2:7">
      <c r="B15" s="42" t="s">
        <v>63</v>
      </c>
      <c r="C15" s="102">
        <f>SUM('Schedule Metrics'!L24:L24)</f>
        <v>0</v>
      </c>
      <c r="D15" s="102">
        <f>SUM('Schedule Metrics'!L43:L43)</f>
        <v>0</v>
      </c>
      <c r="E15" s="114">
        <v>-0.1</v>
      </c>
      <c r="F15" s="114">
        <v>0.1</v>
      </c>
      <c r="G15" s="48"/>
    </row>
    <row r="16" spans="2:7">
      <c r="B16" s="48"/>
      <c r="C16" s="115">
        <f>SUM(C8:C15)</f>
        <v>4.5999999999999996</v>
      </c>
      <c r="D16" s="115">
        <f>SUM(D8:D15)</f>
        <v>0</v>
      </c>
      <c r="E16" s="161"/>
      <c r="F16" s="161"/>
      <c r="G16" s="48"/>
    </row>
    <row r="17" spans="2:7">
      <c r="B17" s="116" t="s">
        <v>61</v>
      </c>
      <c r="C17" s="117">
        <f>SUM(C16:D16)</f>
        <v>4.5999999999999996</v>
      </c>
      <c r="D17" s="162"/>
      <c r="E17" s="162"/>
      <c r="F17" s="162"/>
      <c r="G17" s="48"/>
    </row>
    <row r="22" spans="2:7">
      <c r="B22" s="156" t="s">
        <v>62</v>
      </c>
      <c r="C22" s="159"/>
      <c r="D22" s="159"/>
      <c r="E22" s="159"/>
      <c r="F22" s="159"/>
      <c r="G22" s="159"/>
    </row>
    <row r="23" spans="2:7">
      <c r="B23" s="54" t="s">
        <v>60</v>
      </c>
      <c r="C23" s="54" t="s">
        <v>58</v>
      </c>
      <c r="D23" s="54" t="s">
        <v>59</v>
      </c>
      <c r="E23" s="54" t="s">
        <v>109</v>
      </c>
      <c r="F23" s="54" t="s">
        <v>110</v>
      </c>
      <c r="G23" s="91" t="s">
        <v>95</v>
      </c>
    </row>
    <row r="24" spans="2:7">
      <c r="B24" s="42" t="s">
        <v>4</v>
      </c>
      <c r="C24" s="103" t="e">
        <f>SUM(#REF!)</f>
        <v>#REF!</v>
      </c>
      <c r="D24" s="103" t="e">
        <f>SUM(#REF!)</f>
        <v>#REF!</v>
      </c>
      <c r="E24" s="114">
        <v>-0.15</v>
      </c>
      <c r="F24" s="114">
        <v>0.15</v>
      </c>
      <c r="G24" s="48"/>
    </row>
    <row r="25" spans="2:7">
      <c r="B25" s="42" t="s">
        <v>2</v>
      </c>
      <c r="C25" s="103" t="e">
        <f>SUM(#REF!)</f>
        <v>#REF!</v>
      </c>
      <c r="D25" s="103" t="e">
        <f>SUM(#REF!)</f>
        <v>#REF!</v>
      </c>
      <c r="E25" s="114">
        <v>-0.15</v>
      </c>
      <c r="F25" s="114">
        <v>0.15</v>
      </c>
      <c r="G25" s="48"/>
    </row>
    <row r="26" spans="2:7">
      <c r="B26" s="42" t="s">
        <v>39</v>
      </c>
      <c r="C26" s="103" t="e">
        <f>SUM(#REF!)</f>
        <v>#REF!</v>
      </c>
      <c r="D26" s="103" t="e">
        <f>SUM(#REF!)</f>
        <v>#REF!</v>
      </c>
      <c r="E26" s="114">
        <v>-0.15</v>
      </c>
      <c r="F26" s="114">
        <v>0.15</v>
      </c>
      <c r="G26" s="48"/>
    </row>
    <row r="27" spans="2:7">
      <c r="B27" s="42" t="s">
        <v>5</v>
      </c>
      <c r="C27" s="103" t="e">
        <f>SUM(#REF!)</f>
        <v>#REF!</v>
      </c>
      <c r="D27" s="103" t="e">
        <f>SUM(#REF!)</f>
        <v>#REF!</v>
      </c>
      <c r="E27" s="114">
        <v>-0.15</v>
      </c>
      <c r="F27" s="114">
        <v>0.15</v>
      </c>
      <c r="G27" s="48"/>
    </row>
    <row r="28" spans="2:7">
      <c r="B28" s="42" t="s">
        <v>22</v>
      </c>
      <c r="C28" s="103" t="e">
        <f>SUM(#REF!)</f>
        <v>#REF!</v>
      </c>
      <c r="D28" s="103" t="e">
        <f>SUM(#REF!)</f>
        <v>#REF!</v>
      </c>
      <c r="E28" s="114">
        <v>-0.15</v>
      </c>
      <c r="F28" s="114">
        <v>0.15</v>
      </c>
      <c r="G28" s="48"/>
    </row>
    <row r="29" spans="2:7">
      <c r="B29" s="42" t="s">
        <v>3</v>
      </c>
      <c r="C29" s="103" t="e">
        <f>SUM(#REF!)</f>
        <v>#REF!</v>
      </c>
      <c r="D29" s="103" t="e">
        <f>SUM(#REF!)</f>
        <v>#REF!</v>
      </c>
      <c r="E29" s="114">
        <v>-0.15</v>
      </c>
      <c r="F29" s="114">
        <v>0.15</v>
      </c>
      <c r="G29" s="48"/>
    </row>
    <row r="30" spans="2:7">
      <c r="B30" s="42" t="s">
        <v>31</v>
      </c>
      <c r="C30" s="103" t="e">
        <f>SUM(#REF!)</f>
        <v>#REF!</v>
      </c>
      <c r="D30" s="103" t="e">
        <f>SUM(#REF!)</f>
        <v>#REF!</v>
      </c>
      <c r="E30" s="114">
        <v>-0.15</v>
      </c>
      <c r="F30" s="114">
        <v>0.15</v>
      </c>
      <c r="G30" s="48"/>
    </row>
    <row r="31" spans="2:7">
      <c r="B31" s="42" t="s">
        <v>63</v>
      </c>
      <c r="C31" s="103" t="e">
        <f>SUM(#REF!)</f>
        <v>#REF!</v>
      </c>
      <c r="D31" s="103" t="e">
        <f>SUM(#REF!)</f>
        <v>#REF!</v>
      </c>
      <c r="E31" s="114">
        <v>-0.15</v>
      </c>
      <c r="F31" s="114">
        <v>0.15</v>
      </c>
      <c r="G31" s="48"/>
    </row>
    <row r="32" spans="2:7">
      <c r="B32" s="42" t="s">
        <v>32</v>
      </c>
      <c r="C32" s="103" t="e">
        <f>SUM(#REF!)</f>
        <v>#REF!</v>
      </c>
      <c r="D32" s="103" t="e">
        <f>SUM(#REF!)</f>
        <v>#REF!</v>
      </c>
      <c r="E32" s="114">
        <v>-0.15</v>
      </c>
      <c r="F32" s="114">
        <v>0.15</v>
      </c>
      <c r="G32" s="48"/>
    </row>
    <row r="33" spans="2:7">
      <c r="B33" s="42" t="s">
        <v>33</v>
      </c>
      <c r="C33" s="103" t="e">
        <f>SUM(#REF!)</f>
        <v>#REF!</v>
      </c>
      <c r="D33" s="103" t="e">
        <f>SUM(#REF!)</f>
        <v>#REF!</v>
      </c>
      <c r="E33" s="114">
        <v>-0.15</v>
      </c>
      <c r="F33" s="114">
        <v>0.15</v>
      </c>
      <c r="G33" s="48"/>
    </row>
    <row r="34" spans="2:7">
      <c r="B34" s="42" t="s">
        <v>35</v>
      </c>
      <c r="C34" s="103" t="e">
        <f>SUM(#REF!)</f>
        <v>#REF!</v>
      </c>
      <c r="D34" s="103" t="e">
        <f>SUM(#REF!)</f>
        <v>#REF!</v>
      </c>
      <c r="E34" s="114">
        <v>-0.15</v>
      </c>
      <c r="F34" s="114">
        <v>0.15</v>
      </c>
      <c r="G34" s="48"/>
    </row>
    <row r="35" spans="2:7">
      <c r="B35" s="42" t="s">
        <v>34</v>
      </c>
      <c r="C35" s="103" t="e">
        <f>SUM(#REF!)</f>
        <v>#REF!</v>
      </c>
      <c r="D35" s="103" t="e">
        <f>SUM(#REF!)</f>
        <v>#REF!</v>
      </c>
      <c r="E35" s="114">
        <v>-0.15</v>
      </c>
      <c r="F35" s="114">
        <v>0.15</v>
      </c>
      <c r="G35" s="48"/>
    </row>
    <row r="36" spans="2:7" ht="30">
      <c r="B36" s="42" t="s">
        <v>36</v>
      </c>
      <c r="C36" s="103" t="e">
        <f>SUM(#REF!)</f>
        <v>#REF!</v>
      </c>
      <c r="D36" s="103" t="e">
        <f>SUM(#REF!)</f>
        <v>#REF!</v>
      </c>
      <c r="E36" s="114">
        <v>-0.15</v>
      </c>
      <c r="F36" s="114">
        <v>0.15</v>
      </c>
      <c r="G36" s="48"/>
    </row>
    <row r="37" spans="2:7">
      <c r="B37" s="48"/>
      <c r="C37" s="118" t="e">
        <f>SUM(C24:C36)</f>
        <v>#REF!</v>
      </c>
      <c r="D37" s="118" t="e">
        <f>SUM(D24:D36)</f>
        <v>#REF!</v>
      </c>
      <c r="E37" s="160"/>
      <c r="F37" s="160"/>
      <c r="G37" s="48"/>
    </row>
    <row r="38" spans="2:7">
      <c r="B38" s="116" t="s">
        <v>62</v>
      </c>
      <c r="C38" s="119" t="e">
        <f>SUM(C37:D37)</f>
        <v>#REF!</v>
      </c>
      <c r="D38" s="155"/>
      <c r="E38" s="155"/>
      <c r="F38" s="155"/>
      <c r="G38" s="48"/>
    </row>
    <row r="42" spans="2:7">
      <c r="B42" s="156" t="s">
        <v>87</v>
      </c>
      <c r="C42" s="159"/>
      <c r="D42" s="159"/>
      <c r="E42" s="159"/>
      <c r="F42" s="159"/>
    </row>
    <row r="43" spans="2:7">
      <c r="B43" s="98" t="s">
        <v>84</v>
      </c>
      <c r="C43" s="98" t="s">
        <v>88</v>
      </c>
      <c r="D43" s="98" t="s">
        <v>109</v>
      </c>
      <c r="E43" s="98" t="s">
        <v>110</v>
      </c>
      <c r="F43" s="91" t="s">
        <v>95</v>
      </c>
    </row>
    <row r="44" spans="2:7">
      <c r="B44" s="120">
        <f>'Customer Metrics'!A7</f>
        <v>42430</v>
      </c>
      <c r="C44" s="121">
        <v>3</v>
      </c>
      <c r="D44" s="122">
        <v>1</v>
      </c>
      <c r="E44" s="122">
        <v>5</v>
      </c>
      <c r="F44" s="48"/>
    </row>
    <row r="45" spans="2:7">
      <c r="B45" s="120">
        <f>'Customer Metrics'!A8</f>
        <v>42461</v>
      </c>
      <c r="C45" s="121">
        <v>4</v>
      </c>
      <c r="D45" s="122">
        <v>1</v>
      </c>
      <c r="E45" s="122">
        <v>5</v>
      </c>
      <c r="F45" s="48"/>
    </row>
    <row r="46" spans="2:7">
      <c r="B46" s="120">
        <f>'Customer Metrics'!A9</f>
        <v>42491</v>
      </c>
      <c r="C46" s="121">
        <v>4</v>
      </c>
      <c r="D46" s="122">
        <v>1</v>
      </c>
      <c r="E46" s="122">
        <v>5</v>
      </c>
      <c r="F46" s="48"/>
    </row>
    <row r="47" spans="2:7">
      <c r="B47" s="120">
        <f>'Customer Metrics'!A10</f>
        <v>0</v>
      </c>
      <c r="C47" s="121">
        <f>'Customer Metrics'!C10</f>
        <v>0</v>
      </c>
      <c r="D47" s="122">
        <v>1</v>
      </c>
      <c r="E47" s="122">
        <v>5</v>
      </c>
      <c r="F47" s="48"/>
    </row>
    <row r="59" spans="2:9">
      <c r="B59" s="156" t="s">
        <v>98</v>
      </c>
      <c r="C59" s="156"/>
      <c r="D59" s="156"/>
      <c r="E59" s="156"/>
      <c r="F59" s="156"/>
      <c r="G59" s="156"/>
      <c r="H59" s="156"/>
      <c r="I59" s="156"/>
    </row>
    <row r="60" spans="2:9">
      <c r="B60" s="158" t="s">
        <v>56</v>
      </c>
      <c r="C60" s="157" t="s">
        <v>45</v>
      </c>
      <c r="D60" s="157"/>
      <c r="E60" s="157" t="s">
        <v>44</v>
      </c>
      <c r="F60" s="157"/>
      <c r="G60" s="157" t="s">
        <v>102</v>
      </c>
      <c r="H60" s="157"/>
      <c r="I60" s="157"/>
    </row>
    <row r="61" spans="2:9" ht="45">
      <c r="B61" s="158"/>
      <c r="C61" s="91" t="s">
        <v>101</v>
      </c>
      <c r="D61" s="91" t="s">
        <v>98</v>
      </c>
      <c r="E61" s="91" t="s">
        <v>101</v>
      </c>
      <c r="F61" s="91" t="s">
        <v>98</v>
      </c>
      <c r="G61" s="91" t="s">
        <v>103</v>
      </c>
      <c r="H61" s="91" t="s">
        <v>98</v>
      </c>
      <c r="I61" s="91" t="s">
        <v>95</v>
      </c>
    </row>
    <row r="62" spans="2:9">
      <c r="B62" s="52" t="s">
        <v>4</v>
      </c>
      <c r="C62" s="82">
        <f>'Defects Metrics'!B7</f>
        <v>0</v>
      </c>
      <c r="D62" s="107">
        <f>C62*100/C69</f>
        <v>0</v>
      </c>
      <c r="E62" s="82">
        <f>'Defects Metrics'!C7</f>
        <v>0</v>
      </c>
      <c r="F62" s="107" t="e">
        <f>E62*100/E69</f>
        <v>#DIV/0!</v>
      </c>
      <c r="G62" s="82">
        <f>SUM(E62,C62)</f>
        <v>0</v>
      </c>
      <c r="H62" s="107">
        <f>G62*100/G69</f>
        <v>0</v>
      </c>
      <c r="I62" s="111"/>
    </row>
    <row r="63" spans="2:9">
      <c r="B63" s="52" t="s">
        <v>2</v>
      </c>
      <c r="C63" s="82">
        <f>'Defects Metrics'!B8</f>
        <v>0</v>
      </c>
      <c r="D63" s="107">
        <f>C63*100/C69</f>
        <v>0</v>
      </c>
      <c r="E63" s="82">
        <f>'Defects Metrics'!C8</f>
        <v>0</v>
      </c>
      <c r="F63" s="107" t="e">
        <f>E63*100/E69</f>
        <v>#DIV/0!</v>
      </c>
      <c r="G63" s="82">
        <f t="shared" ref="G63:G68" si="0">SUM(E63,C63)</f>
        <v>0</v>
      </c>
      <c r="H63" s="107">
        <f>G63*100/G69</f>
        <v>0</v>
      </c>
      <c r="I63" s="111"/>
    </row>
    <row r="64" spans="2:9">
      <c r="B64" s="52" t="s">
        <v>39</v>
      </c>
      <c r="C64" s="82">
        <f>'Defects Metrics'!B9</f>
        <v>2</v>
      </c>
      <c r="D64" s="107">
        <f>C64*100/C69</f>
        <v>5.7142857142857144</v>
      </c>
      <c r="E64" s="82">
        <f>'Defects Metrics'!C9</f>
        <v>0</v>
      </c>
      <c r="F64" s="107" t="e">
        <f>E64*100/E69</f>
        <v>#DIV/0!</v>
      </c>
      <c r="G64" s="82">
        <f t="shared" si="0"/>
        <v>2</v>
      </c>
      <c r="H64" s="107">
        <f>G64*100/G69</f>
        <v>5.7142857142857144</v>
      </c>
      <c r="I64" s="48"/>
    </row>
    <row r="65" spans="2:9">
      <c r="B65" s="52" t="s">
        <v>3</v>
      </c>
      <c r="C65" s="82">
        <f>'Defects Metrics'!B10</f>
        <v>33</v>
      </c>
      <c r="D65" s="107">
        <f>C65*100/C69</f>
        <v>94.285714285714292</v>
      </c>
      <c r="E65" s="82">
        <f>'Defects Metrics'!C10</f>
        <v>0</v>
      </c>
      <c r="F65" s="107" t="e">
        <f>E65*100/E69</f>
        <v>#DIV/0!</v>
      </c>
      <c r="G65" s="82">
        <f t="shared" si="0"/>
        <v>33</v>
      </c>
      <c r="H65" s="107">
        <f>G65*100/G69</f>
        <v>94.285714285714292</v>
      </c>
      <c r="I65" s="48"/>
    </row>
    <row r="66" spans="2:9">
      <c r="B66" s="52" t="s">
        <v>52</v>
      </c>
      <c r="C66" s="82">
        <f>'Defects Metrics'!B11</f>
        <v>0</v>
      </c>
      <c r="D66" s="107">
        <f>C66*100/C69</f>
        <v>0</v>
      </c>
      <c r="E66" s="82">
        <f>'Defects Metrics'!C11</f>
        <v>0</v>
      </c>
      <c r="F66" s="107" t="e">
        <f>E66*100/E69</f>
        <v>#DIV/0!</v>
      </c>
      <c r="G66" s="82">
        <f t="shared" si="0"/>
        <v>0</v>
      </c>
      <c r="H66" s="107">
        <f>G66*100/G69</f>
        <v>0</v>
      </c>
      <c r="I66" s="48"/>
    </row>
    <row r="67" spans="2:9">
      <c r="B67" s="52" t="s">
        <v>63</v>
      </c>
      <c r="C67" s="82">
        <f>'Defects Metrics'!B12</f>
        <v>0</v>
      </c>
      <c r="D67" s="107">
        <f>C67*100/C69</f>
        <v>0</v>
      </c>
      <c r="E67" s="82">
        <f>'Defects Metrics'!C12</f>
        <v>0</v>
      </c>
      <c r="F67" s="107" t="e">
        <f>E67*100/E69</f>
        <v>#DIV/0!</v>
      </c>
      <c r="G67" s="82">
        <f t="shared" si="0"/>
        <v>0</v>
      </c>
      <c r="H67" s="107">
        <f>G67*100/G69</f>
        <v>0</v>
      </c>
      <c r="I67" s="48"/>
    </row>
    <row r="68" spans="2:9" ht="30">
      <c r="B68" s="52" t="s">
        <v>36</v>
      </c>
      <c r="C68" s="82">
        <f>'Defects Metrics'!B13</f>
        <v>0</v>
      </c>
      <c r="D68" s="107">
        <f>C68*100/C69</f>
        <v>0</v>
      </c>
      <c r="E68" s="82">
        <f>'Defects Metrics'!C13</f>
        <v>0</v>
      </c>
      <c r="F68" s="107" t="e">
        <f>E68*100/E69</f>
        <v>#DIV/0!</v>
      </c>
      <c r="G68" s="82">
        <f t="shared" si="0"/>
        <v>0</v>
      </c>
      <c r="H68" s="107">
        <f>G68*100/G69</f>
        <v>0</v>
      </c>
      <c r="I68" s="48"/>
    </row>
    <row r="69" spans="2:9" s="104" customFormat="1" ht="30">
      <c r="B69" s="112" t="s">
        <v>53</v>
      </c>
      <c r="C69" s="56">
        <f>SUM(C62:C68)</f>
        <v>35</v>
      </c>
      <c r="D69" s="107"/>
      <c r="E69" s="56">
        <f>SUM(E62:E68)</f>
        <v>0</v>
      </c>
      <c r="F69" s="107"/>
      <c r="G69" s="56">
        <f>SUM(G62:G68)</f>
        <v>35</v>
      </c>
      <c r="H69" s="107"/>
      <c r="I69" s="113"/>
    </row>
    <row r="73" spans="2:9">
      <c r="B73" s="154" t="s">
        <v>90</v>
      </c>
      <c r="C73" s="154"/>
      <c r="D73" s="154"/>
      <c r="E73" s="154"/>
      <c r="F73" s="154"/>
      <c r="G73" s="154"/>
      <c r="H73" s="154"/>
    </row>
    <row r="74" spans="2:9" ht="60">
      <c r="B74" s="91" t="s">
        <v>91</v>
      </c>
      <c r="C74" s="110" t="s">
        <v>92</v>
      </c>
      <c r="D74" s="110" t="s">
        <v>93</v>
      </c>
      <c r="E74" s="91" t="s">
        <v>94</v>
      </c>
      <c r="F74" s="91" t="s">
        <v>109</v>
      </c>
      <c r="G74" s="91" t="s">
        <v>110</v>
      </c>
      <c r="H74" s="91" t="s">
        <v>95</v>
      </c>
    </row>
    <row r="75" spans="2:9">
      <c r="B75" s="87" t="s">
        <v>45</v>
      </c>
      <c r="C75" s="82">
        <f>'Defects Metrics'!B18</f>
        <v>25</v>
      </c>
      <c r="D75" s="82">
        <f>'Defects Metrics'!C18</f>
        <v>22</v>
      </c>
      <c r="E75" s="105">
        <f>IF(C75+D75=0,"",(D75-C75)*100)/(C75+D75)</f>
        <v>-6.3829787234042552</v>
      </c>
      <c r="F75" s="109">
        <v>-20</v>
      </c>
      <c r="G75" s="109">
        <v>20</v>
      </c>
      <c r="H75" s="82"/>
    </row>
    <row r="76" spans="2:9">
      <c r="B76" s="87" t="s">
        <v>44</v>
      </c>
      <c r="C76" s="82">
        <f>'Defects Metrics'!B19</f>
        <v>12</v>
      </c>
      <c r="D76" s="82">
        <f>'Defects Metrics'!C19</f>
        <v>12</v>
      </c>
      <c r="E76" s="105">
        <f>IF(C76+D76=0,"",(D76-C76)*100)/(C76+D76)</f>
        <v>0</v>
      </c>
      <c r="F76" s="109">
        <v>-20</v>
      </c>
      <c r="G76" s="109">
        <v>20</v>
      </c>
      <c r="H76" s="82"/>
    </row>
    <row r="80" spans="2:9">
      <c r="B80" s="156" t="s">
        <v>97</v>
      </c>
      <c r="C80" s="156"/>
      <c r="D80" s="156"/>
      <c r="E80" s="156"/>
      <c r="F80" s="156"/>
      <c r="G80" s="156"/>
      <c r="H80" s="156"/>
      <c r="I80" s="156"/>
    </row>
    <row r="81" spans="2:9">
      <c r="B81" s="80" t="s">
        <v>100</v>
      </c>
      <c r="C81" s="157" t="s">
        <v>45</v>
      </c>
      <c r="D81" s="157"/>
      <c r="E81" s="157" t="s">
        <v>44</v>
      </c>
      <c r="F81" s="157"/>
      <c r="G81" s="158" t="s">
        <v>109</v>
      </c>
      <c r="H81" s="158" t="s">
        <v>110</v>
      </c>
      <c r="I81" s="157" t="s">
        <v>95</v>
      </c>
    </row>
    <row r="82" spans="2:9" ht="75">
      <c r="B82" s="80"/>
      <c r="C82" s="91" t="s">
        <v>99</v>
      </c>
      <c r="D82" s="80" t="s">
        <v>96</v>
      </c>
      <c r="E82" s="91" t="s">
        <v>99</v>
      </c>
      <c r="F82" s="80" t="s">
        <v>96</v>
      </c>
      <c r="G82" s="158"/>
      <c r="H82" s="158"/>
      <c r="I82" s="157"/>
    </row>
    <row r="83" spans="2:9">
      <c r="B83" s="87" t="s">
        <v>4</v>
      </c>
      <c r="C83" s="106">
        <f>'Defects Metrics'!B24</f>
        <v>0</v>
      </c>
      <c r="D83" s="107">
        <f>C83/$C$75</f>
        <v>0</v>
      </c>
      <c r="E83" s="106">
        <f>'Defects Metrics'!C24</f>
        <v>0</v>
      </c>
      <c r="F83" s="107">
        <f>E83/$C$76</f>
        <v>0</v>
      </c>
      <c r="G83" s="108">
        <v>0.01</v>
      </c>
      <c r="H83" s="108">
        <v>0.05</v>
      </c>
      <c r="I83" s="82"/>
    </row>
    <row r="84" spans="2:9">
      <c r="B84" s="87" t="s">
        <v>2</v>
      </c>
      <c r="C84" s="106">
        <f>'Defects Metrics'!B25</f>
        <v>0</v>
      </c>
      <c r="D84" s="107">
        <f>C84/$C$75</f>
        <v>0</v>
      </c>
      <c r="E84" s="106">
        <f>'Defects Metrics'!C25</f>
        <v>0</v>
      </c>
      <c r="F84" s="107">
        <f>E84/$C$76</f>
        <v>0</v>
      </c>
      <c r="G84" s="108">
        <v>0.01</v>
      </c>
      <c r="H84" s="108">
        <v>0.05</v>
      </c>
      <c r="I84" s="82"/>
    </row>
    <row r="85" spans="2:9">
      <c r="B85" s="87" t="s">
        <v>39</v>
      </c>
      <c r="C85" s="106">
        <f>'Defects Metrics'!B27</f>
        <v>33</v>
      </c>
      <c r="D85" s="107">
        <f>C85/$C$75</f>
        <v>1.32</v>
      </c>
      <c r="E85" s="106">
        <f>'Defects Metrics'!C27</f>
        <v>0</v>
      </c>
      <c r="F85" s="107">
        <f>E85/$C$76</f>
        <v>0</v>
      </c>
      <c r="G85" s="108">
        <v>0.01</v>
      </c>
      <c r="H85" s="108">
        <v>0.05</v>
      </c>
      <c r="I85" s="82"/>
    </row>
  </sheetData>
  <protectedRanges>
    <protectedRange sqref="C23:D36 C7:D15" name="Range1"/>
    <protectedRange sqref="B43:E47" name="Range1_2"/>
    <protectedRange sqref="B73:D74" name="Range4"/>
  </protectedRanges>
  <mergeCells count="19">
    <mergeCell ref="B6:G6"/>
    <mergeCell ref="E37:F37"/>
    <mergeCell ref="E16:F16"/>
    <mergeCell ref="D17:F17"/>
    <mergeCell ref="B60:B61"/>
    <mergeCell ref="C60:D60"/>
    <mergeCell ref="E60:F60"/>
    <mergeCell ref="B59:I59"/>
    <mergeCell ref="B22:G22"/>
    <mergeCell ref="B73:H73"/>
    <mergeCell ref="D38:F38"/>
    <mergeCell ref="B80:I80"/>
    <mergeCell ref="C81:D81"/>
    <mergeCell ref="E81:F81"/>
    <mergeCell ref="G81:G82"/>
    <mergeCell ref="H81:H82"/>
    <mergeCell ref="I81:I82"/>
    <mergeCell ref="B42:F42"/>
    <mergeCell ref="G60:I60"/>
  </mergeCells>
  <pageMargins left="0.75" right="0.75" top="0.66" bottom="0.65" header="0.38" footer="0.39"/>
  <pageSetup paperSize="9" scale="58" orientation="landscape" r:id="rId1"/>
  <headerFooter alignWithMargins="0">
    <oddHeader>&amp;R&amp;8&lt;Project Name&gt;
&amp;10Metrics _Development Projects - &amp;A</oddHeader>
    <oddFooter xml:space="preserve">&amp;L&amp;8Document ID:&lt;DocumentID&gt;
Document Version:&lt;x.y&gt;
&amp;C&amp;8&amp;Pof&amp;P
&amp;R&amp;8Version Date: &lt;dd-mm-yyyy&gt;
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07"/>
  <sheetViews>
    <sheetView topLeftCell="A31" zoomScale="80" zoomScaleNormal="80" workbookViewId="0">
      <selection activeCell="B5" sqref="B5"/>
    </sheetView>
  </sheetViews>
  <sheetFormatPr defaultRowHeight="12.75"/>
  <cols>
    <col min="1" max="1" width="13" customWidth="1"/>
    <col min="23" max="23" width="10.85546875" customWidth="1"/>
  </cols>
  <sheetData>
    <row r="1" spans="1:23" ht="18" customHeight="1">
      <c r="A1" s="164" t="s">
        <v>14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</row>
    <row r="2" spans="1:23">
      <c r="K2" s="1"/>
      <c r="L2" s="1"/>
      <c r="M2" s="1"/>
      <c r="N2" s="1"/>
    </row>
    <row r="3" spans="1:23" ht="18.75" thickBot="1">
      <c r="A3" s="166" t="s">
        <v>46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8"/>
    </row>
    <row r="4" spans="1:23" ht="63.75">
      <c r="A4" s="16" t="s">
        <v>49</v>
      </c>
      <c r="B4" s="17" t="s">
        <v>4</v>
      </c>
      <c r="C4" s="17" t="s">
        <v>8</v>
      </c>
      <c r="D4" s="17" t="s">
        <v>19</v>
      </c>
      <c r="E4" s="17" t="s">
        <v>2</v>
      </c>
      <c r="F4" s="17" t="s">
        <v>9</v>
      </c>
      <c r="G4" s="17" t="s">
        <v>20</v>
      </c>
      <c r="H4" s="17" t="s">
        <v>39</v>
      </c>
      <c r="I4" s="17" t="s">
        <v>6</v>
      </c>
      <c r="J4" s="17" t="s">
        <v>21</v>
      </c>
      <c r="K4" s="17" t="s">
        <v>5</v>
      </c>
      <c r="L4" s="17" t="s">
        <v>38</v>
      </c>
      <c r="M4" s="17" t="s">
        <v>22</v>
      </c>
      <c r="N4" s="17" t="s">
        <v>23</v>
      </c>
      <c r="O4" s="17" t="s">
        <v>24</v>
      </c>
      <c r="P4" s="17" t="s">
        <v>3</v>
      </c>
      <c r="Q4" s="17" t="s">
        <v>25</v>
      </c>
      <c r="R4" s="17" t="s">
        <v>31</v>
      </c>
      <c r="S4" s="17" t="s">
        <v>32</v>
      </c>
      <c r="T4" s="17" t="s">
        <v>33</v>
      </c>
      <c r="U4" s="17" t="s">
        <v>35</v>
      </c>
      <c r="V4" s="17" t="s">
        <v>34</v>
      </c>
      <c r="W4" s="18" t="s">
        <v>36</v>
      </c>
    </row>
    <row r="5" spans="1:23">
      <c r="A5" s="19" t="s">
        <v>47</v>
      </c>
      <c r="B5" s="7">
        <f>'Schedule Metrics'!K8</f>
        <v>0</v>
      </c>
      <c r="C5" s="5">
        <f>'Schedule Metrics'!K9</f>
        <v>0</v>
      </c>
      <c r="D5" s="5">
        <f>'Schedule Metrics'!K10</f>
        <v>0</v>
      </c>
      <c r="E5" s="5">
        <f>'Schedule Metrics'!K11</f>
        <v>0</v>
      </c>
      <c r="F5" s="5">
        <f>'Schedule Metrics'!K12</f>
        <v>0</v>
      </c>
      <c r="G5" s="8">
        <f>'Schedule Metrics'!K13</f>
        <v>-0.5</v>
      </c>
      <c r="H5" s="8">
        <f>'Schedule Metrics'!K14</f>
        <v>3.2258064516129031E-2</v>
      </c>
      <c r="I5" s="8">
        <f>'Schedule Metrics'!K15</f>
        <v>0</v>
      </c>
      <c r="J5" s="8">
        <f>'Schedule Metrics'!K16</f>
        <v>-0.66666666666666663</v>
      </c>
      <c r="K5" s="8">
        <f>'Schedule Metrics'!K17</f>
        <v>0</v>
      </c>
      <c r="L5" s="8">
        <f>'Schedule Metrics'!K18</f>
        <v>0</v>
      </c>
      <c r="M5" s="8">
        <f>'Schedule Metrics'!K19</f>
        <v>0</v>
      </c>
      <c r="N5" s="8">
        <f>'Schedule Metrics'!K20</f>
        <v>0</v>
      </c>
      <c r="O5" s="8">
        <f>'Schedule Metrics'!K21</f>
        <v>0</v>
      </c>
      <c r="P5" s="8">
        <f>'Schedule Metrics'!K22</f>
        <v>0.2</v>
      </c>
      <c r="Q5" s="8" t="e">
        <f>'Schedule Metrics'!#REF!</f>
        <v>#REF!</v>
      </c>
      <c r="R5" s="8">
        <f>'Schedule Metrics'!K23</f>
        <v>-0.33333333333333331</v>
      </c>
      <c r="S5" s="8" t="e">
        <f>'Schedule Metrics'!#REF!</f>
        <v>#REF!</v>
      </c>
      <c r="T5" s="8" t="e">
        <f>'Schedule Metrics'!#REF!</f>
        <v>#REF!</v>
      </c>
      <c r="U5" s="8" t="e">
        <f>'Schedule Metrics'!#REF!</f>
        <v>#REF!</v>
      </c>
      <c r="V5" s="8" t="e">
        <f>'Schedule Metrics'!#REF!</f>
        <v>#REF!</v>
      </c>
      <c r="W5" s="20" t="e">
        <f>'Schedule Metrics'!#REF!</f>
        <v>#REF!</v>
      </c>
    </row>
    <row r="6" spans="1:23">
      <c r="A6" s="19" t="s">
        <v>48</v>
      </c>
      <c r="B6" s="6" t="str">
        <f>'Schedule Metrics'!K27</f>
        <v/>
      </c>
      <c r="C6" s="5" t="str">
        <f>'Schedule Metrics'!K28</f>
        <v/>
      </c>
      <c r="D6" s="5" t="str">
        <f>'Schedule Metrics'!K29</f>
        <v/>
      </c>
      <c r="E6" s="5" t="str">
        <f>'Schedule Metrics'!K30</f>
        <v/>
      </c>
      <c r="F6" s="5" t="str">
        <f>'Schedule Metrics'!K31</f>
        <v/>
      </c>
      <c r="G6" s="8" t="str">
        <f>'Schedule Metrics'!K32</f>
        <v/>
      </c>
      <c r="H6" s="8" t="str">
        <f>'Schedule Metrics'!K33</f>
        <v/>
      </c>
      <c r="I6" s="8" t="str">
        <f>'Schedule Metrics'!K34</f>
        <v/>
      </c>
      <c r="J6" s="8" t="str">
        <f>'Schedule Metrics'!K35</f>
        <v/>
      </c>
      <c r="K6" s="8" t="str">
        <f>'Schedule Metrics'!K36</f>
        <v/>
      </c>
      <c r="L6" s="8" t="str">
        <f>'Schedule Metrics'!K37</f>
        <v/>
      </c>
      <c r="M6" s="8" t="str">
        <f>'Schedule Metrics'!K38</f>
        <v/>
      </c>
      <c r="N6" s="8" t="str">
        <f>'Schedule Metrics'!K39</f>
        <v/>
      </c>
      <c r="O6" s="8" t="str">
        <f>'Schedule Metrics'!K40</f>
        <v/>
      </c>
      <c r="P6" s="8" t="str">
        <f>'Schedule Metrics'!K41</f>
        <v/>
      </c>
      <c r="Q6" s="8" t="e">
        <f>'Schedule Metrics'!#REF!</f>
        <v>#REF!</v>
      </c>
      <c r="R6" s="8" t="str">
        <f>'Schedule Metrics'!K42</f>
        <v/>
      </c>
      <c r="S6" s="8" t="e">
        <f>'Schedule Metrics'!#REF!</f>
        <v>#REF!</v>
      </c>
      <c r="T6" s="8" t="e">
        <f>'Schedule Metrics'!#REF!</f>
        <v>#REF!</v>
      </c>
      <c r="U6" s="8" t="e">
        <f>'Schedule Metrics'!#REF!</f>
        <v>#REF!</v>
      </c>
      <c r="V6" s="8" t="e">
        <f>'Schedule Metrics'!#REF!</f>
        <v>#REF!</v>
      </c>
      <c r="W6" s="20" t="e">
        <f>'Schedule Metrics'!#REF!</f>
        <v>#REF!</v>
      </c>
    </row>
    <row r="7" spans="1:23">
      <c r="A7" s="21" t="s">
        <v>17</v>
      </c>
      <c r="B7" s="13" t="e">
        <f>'Schedule Metrics'!#REF!</f>
        <v>#REF!</v>
      </c>
      <c r="C7" s="14" t="e">
        <f>'Schedule Metrics'!#REF!</f>
        <v>#REF!</v>
      </c>
      <c r="D7" s="14" t="e">
        <f>'Schedule Metrics'!#REF!</f>
        <v>#REF!</v>
      </c>
      <c r="E7" s="14" t="e">
        <f>'Schedule Metrics'!#REF!</f>
        <v>#REF!</v>
      </c>
      <c r="F7" s="14" t="e">
        <f>'Schedule Metrics'!#REF!</f>
        <v>#REF!</v>
      </c>
      <c r="G7" s="14" t="e">
        <f>'Schedule Metrics'!#REF!</f>
        <v>#REF!</v>
      </c>
      <c r="H7" s="14" t="e">
        <f>'Schedule Metrics'!#REF!</f>
        <v>#REF!</v>
      </c>
      <c r="I7" s="14" t="e">
        <f>'Schedule Metrics'!#REF!</f>
        <v>#REF!</v>
      </c>
      <c r="J7" s="14" t="e">
        <f>'Schedule Metrics'!#REF!</f>
        <v>#REF!</v>
      </c>
      <c r="K7" s="14" t="e">
        <f>'Schedule Metrics'!#REF!</f>
        <v>#REF!</v>
      </c>
      <c r="L7" s="14" t="e">
        <f>'Schedule Metrics'!#REF!</f>
        <v>#REF!</v>
      </c>
      <c r="M7" s="14" t="e">
        <f>'Schedule Metrics'!#REF!</f>
        <v>#REF!</v>
      </c>
      <c r="N7" s="14" t="e">
        <f>'Schedule Metrics'!#REF!</f>
        <v>#REF!</v>
      </c>
      <c r="O7" s="14" t="e">
        <f>'Schedule Metrics'!#REF!</f>
        <v>#REF!</v>
      </c>
      <c r="P7" s="14" t="e">
        <f>'Schedule Metrics'!#REF!</f>
        <v>#REF!</v>
      </c>
      <c r="Q7" s="14" t="e">
        <f>'Schedule Metrics'!#REF!</f>
        <v>#REF!</v>
      </c>
      <c r="R7" s="14" t="e">
        <f>'Schedule Metrics'!#REF!</f>
        <v>#REF!</v>
      </c>
      <c r="S7" s="14" t="e">
        <f>'Schedule Metrics'!#REF!</f>
        <v>#REF!</v>
      </c>
      <c r="T7" s="14" t="e">
        <f>'Schedule Metrics'!#REF!</f>
        <v>#REF!</v>
      </c>
      <c r="U7" s="14" t="e">
        <f>'Schedule Metrics'!#REF!</f>
        <v>#REF!</v>
      </c>
      <c r="V7" s="14" t="e">
        <f>'Schedule Metrics'!#REF!</f>
        <v>#REF!</v>
      </c>
      <c r="W7" s="22" t="e">
        <f>'Schedule Metrics'!#REF!</f>
        <v>#REF!</v>
      </c>
    </row>
    <row r="8" spans="1:23" ht="13.5" thickBot="1">
      <c r="A8" s="23" t="s">
        <v>18</v>
      </c>
      <c r="B8" s="24" t="e">
        <f>'Schedule Metrics'!#REF!</f>
        <v>#REF!</v>
      </c>
      <c r="C8" s="24" t="e">
        <f>'Schedule Metrics'!#REF!</f>
        <v>#REF!</v>
      </c>
      <c r="D8" s="24" t="e">
        <f>'Schedule Metrics'!#REF!</f>
        <v>#REF!</v>
      </c>
      <c r="E8" s="24" t="e">
        <f>'Schedule Metrics'!#REF!</f>
        <v>#REF!</v>
      </c>
      <c r="F8" s="24" t="e">
        <f>'Schedule Metrics'!#REF!</f>
        <v>#REF!</v>
      </c>
      <c r="G8" s="24" t="e">
        <f>'Schedule Metrics'!#REF!</f>
        <v>#REF!</v>
      </c>
      <c r="H8" s="24" t="e">
        <f>'Schedule Metrics'!#REF!</f>
        <v>#REF!</v>
      </c>
      <c r="I8" s="24" t="e">
        <f>'Schedule Metrics'!#REF!</f>
        <v>#REF!</v>
      </c>
      <c r="J8" s="24" t="e">
        <f>'Schedule Metrics'!#REF!</f>
        <v>#REF!</v>
      </c>
      <c r="K8" s="24" t="e">
        <f>'Schedule Metrics'!#REF!</f>
        <v>#REF!</v>
      </c>
      <c r="L8" s="24" t="e">
        <f>'Schedule Metrics'!#REF!</f>
        <v>#REF!</v>
      </c>
      <c r="M8" s="24" t="e">
        <f>'Schedule Metrics'!#REF!</f>
        <v>#REF!</v>
      </c>
      <c r="N8" s="24" t="e">
        <f>'Schedule Metrics'!#REF!</f>
        <v>#REF!</v>
      </c>
      <c r="O8" s="24" t="e">
        <f>'Schedule Metrics'!#REF!</f>
        <v>#REF!</v>
      </c>
      <c r="P8" s="24" t="e">
        <f>'Schedule Metrics'!#REF!</f>
        <v>#REF!</v>
      </c>
      <c r="Q8" s="24" t="e">
        <f>'Schedule Metrics'!#REF!</f>
        <v>#REF!</v>
      </c>
      <c r="R8" s="24" t="e">
        <f>'Schedule Metrics'!#REF!</f>
        <v>#REF!</v>
      </c>
      <c r="S8" s="24" t="e">
        <f>'Schedule Metrics'!#REF!</f>
        <v>#REF!</v>
      </c>
      <c r="T8" s="24" t="e">
        <f>'Schedule Metrics'!#REF!</f>
        <v>#REF!</v>
      </c>
      <c r="U8" s="24" t="e">
        <f>'Schedule Metrics'!#REF!</f>
        <v>#REF!</v>
      </c>
      <c r="V8" s="24" t="e">
        <f>'Schedule Metrics'!#REF!</f>
        <v>#REF!</v>
      </c>
      <c r="W8" s="25" t="e">
        <f>'Schedule Metrics'!#REF!</f>
        <v>#REF!</v>
      </c>
    </row>
    <row r="9" spans="1:23">
      <c r="A9" s="3"/>
      <c r="B9" s="3"/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>
      <c r="A10" s="3"/>
      <c r="B10" s="3"/>
      <c r="C10" s="4"/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8.75" thickBot="1">
      <c r="A11" s="166" t="s">
        <v>50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8"/>
    </row>
    <row r="12" spans="1:23" ht="63.75">
      <c r="A12" s="16" t="s">
        <v>49</v>
      </c>
      <c r="B12" s="17" t="s">
        <v>4</v>
      </c>
      <c r="C12" s="17" t="s">
        <v>8</v>
      </c>
      <c r="D12" s="17" t="s">
        <v>19</v>
      </c>
      <c r="E12" s="17" t="s">
        <v>2</v>
      </c>
      <c r="F12" s="17" t="s">
        <v>9</v>
      </c>
      <c r="G12" s="17" t="s">
        <v>20</v>
      </c>
      <c r="H12" s="17" t="s">
        <v>39</v>
      </c>
      <c r="I12" s="17" t="s">
        <v>6</v>
      </c>
      <c r="J12" s="17" t="s">
        <v>21</v>
      </c>
      <c r="K12" s="17" t="s">
        <v>5</v>
      </c>
      <c r="L12" s="17" t="s">
        <v>38</v>
      </c>
      <c r="M12" s="17" t="s">
        <v>22</v>
      </c>
      <c r="N12" s="17" t="s">
        <v>23</v>
      </c>
      <c r="O12" s="17" t="s">
        <v>24</v>
      </c>
      <c r="P12" s="17" t="s">
        <v>3</v>
      </c>
      <c r="Q12" s="17" t="s">
        <v>25</v>
      </c>
      <c r="R12" s="17" t="s">
        <v>31</v>
      </c>
      <c r="S12" s="17" t="s">
        <v>32</v>
      </c>
      <c r="T12" s="17" t="s">
        <v>33</v>
      </c>
      <c r="U12" s="17" t="s">
        <v>35</v>
      </c>
      <c r="V12" s="17" t="s">
        <v>34</v>
      </c>
      <c r="W12" s="18" t="s">
        <v>36</v>
      </c>
    </row>
    <row r="13" spans="1:23">
      <c r="A13" s="19" t="s">
        <v>47</v>
      </c>
      <c r="B13" s="7">
        <f>'Schedule Metrics'!L8</f>
        <v>0</v>
      </c>
      <c r="C13" s="5">
        <f>'Schedule Metrics'!L9</f>
        <v>0</v>
      </c>
      <c r="D13" s="5">
        <f>'Schedule Metrics'!L10</f>
        <v>0</v>
      </c>
      <c r="E13" s="5">
        <f>'Schedule Metrics'!L11</f>
        <v>1</v>
      </c>
      <c r="F13" s="5">
        <f>'Schedule Metrics'!L12</f>
        <v>0</v>
      </c>
      <c r="G13" s="8">
        <f>'Schedule Metrics'!L13</f>
        <v>0</v>
      </c>
      <c r="H13" s="8">
        <f>'Schedule Metrics'!L14</f>
        <v>0</v>
      </c>
      <c r="I13" s="8">
        <f>'Schedule Metrics'!L15</f>
        <v>-0.4</v>
      </c>
      <c r="J13" s="8">
        <f>'Schedule Metrics'!L16</f>
        <v>0</v>
      </c>
      <c r="K13" s="8">
        <f>'Schedule Metrics'!L17</f>
        <v>0</v>
      </c>
      <c r="L13" s="8">
        <f>'Schedule Metrics'!L18</f>
        <v>0</v>
      </c>
      <c r="M13" s="8">
        <f>'Schedule Metrics'!L19</f>
        <v>3</v>
      </c>
      <c r="N13" s="8">
        <f>'Schedule Metrics'!L20</f>
        <v>0</v>
      </c>
      <c r="O13" s="8">
        <f>'Schedule Metrics'!L21</f>
        <v>0</v>
      </c>
      <c r="P13" s="8">
        <f>'Schedule Metrics'!L22</f>
        <v>0</v>
      </c>
      <c r="Q13" s="8" t="e">
        <f>'Schedule Metrics'!#REF!</f>
        <v>#REF!</v>
      </c>
      <c r="R13" s="8">
        <f>'Schedule Metrics'!L23</f>
        <v>1</v>
      </c>
      <c r="S13" s="8" t="e">
        <f>'Schedule Metrics'!#REF!</f>
        <v>#REF!</v>
      </c>
      <c r="T13" s="8" t="e">
        <f>'Schedule Metrics'!#REF!</f>
        <v>#REF!</v>
      </c>
      <c r="U13" s="8" t="e">
        <f>'Schedule Metrics'!#REF!</f>
        <v>#REF!</v>
      </c>
      <c r="V13" s="8" t="e">
        <f>'Schedule Metrics'!#REF!</f>
        <v>#REF!</v>
      </c>
      <c r="W13" s="20" t="e">
        <f>'Schedule Metrics'!#REF!</f>
        <v>#REF!</v>
      </c>
    </row>
    <row r="14" spans="1:23">
      <c r="A14" s="19" t="s">
        <v>48</v>
      </c>
      <c r="B14" s="6" t="str">
        <f>'Schedule Metrics'!L27</f>
        <v/>
      </c>
      <c r="C14" s="5" t="str">
        <f>'Schedule Metrics'!L28</f>
        <v/>
      </c>
      <c r="D14" s="5" t="str">
        <f>'Schedule Metrics'!L29</f>
        <v/>
      </c>
      <c r="E14" s="5" t="str">
        <f>'Schedule Metrics'!L30</f>
        <v/>
      </c>
      <c r="F14" s="5" t="str">
        <f>'Schedule Metrics'!L31</f>
        <v/>
      </c>
      <c r="G14" s="8" t="str">
        <f>'Schedule Metrics'!L32</f>
        <v/>
      </c>
      <c r="H14" s="8" t="str">
        <f>'Schedule Metrics'!L33</f>
        <v/>
      </c>
      <c r="I14" s="8" t="str">
        <f>'Schedule Metrics'!L34</f>
        <v/>
      </c>
      <c r="J14" s="8" t="str">
        <f>'Schedule Metrics'!L35</f>
        <v/>
      </c>
      <c r="K14" s="8" t="str">
        <f>'Schedule Metrics'!L36</f>
        <v/>
      </c>
      <c r="L14" s="8" t="str">
        <f>'Schedule Metrics'!L37</f>
        <v/>
      </c>
      <c r="M14" s="8" t="str">
        <f>'Schedule Metrics'!L38</f>
        <v/>
      </c>
      <c r="N14" s="8" t="str">
        <f>'Schedule Metrics'!L39</f>
        <v/>
      </c>
      <c r="O14" s="8" t="str">
        <f>'Schedule Metrics'!L40</f>
        <v/>
      </c>
      <c r="P14" s="8" t="str">
        <f>'Schedule Metrics'!L41</f>
        <v/>
      </c>
      <c r="Q14" s="8" t="e">
        <f>'Schedule Metrics'!#REF!</f>
        <v>#REF!</v>
      </c>
      <c r="R14" s="8" t="str">
        <f>'Schedule Metrics'!L42</f>
        <v/>
      </c>
      <c r="S14" s="8" t="e">
        <f>'Schedule Metrics'!#REF!</f>
        <v>#REF!</v>
      </c>
      <c r="T14" s="8" t="e">
        <f>'Schedule Metrics'!#REF!</f>
        <v>#REF!</v>
      </c>
      <c r="U14" s="8" t="e">
        <f>'Schedule Metrics'!#REF!</f>
        <v>#REF!</v>
      </c>
      <c r="V14" s="8" t="e">
        <f>'Schedule Metrics'!#REF!</f>
        <v>#REF!</v>
      </c>
      <c r="W14" s="20" t="e">
        <f>'Schedule Metrics'!#REF!</f>
        <v>#REF!</v>
      </c>
    </row>
    <row r="15" spans="1:23">
      <c r="A15" s="21" t="s">
        <v>17</v>
      </c>
      <c r="B15" s="13" t="e">
        <f>'Schedule Metrics'!#REF!</f>
        <v>#REF!</v>
      </c>
      <c r="C15" s="14" t="e">
        <f>'Schedule Metrics'!#REF!</f>
        <v>#REF!</v>
      </c>
      <c r="D15" s="14" t="e">
        <f>'Schedule Metrics'!#REF!</f>
        <v>#REF!</v>
      </c>
      <c r="E15" s="14" t="e">
        <f>'Schedule Metrics'!#REF!</f>
        <v>#REF!</v>
      </c>
      <c r="F15" s="14" t="e">
        <f>'Schedule Metrics'!#REF!</f>
        <v>#REF!</v>
      </c>
      <c r="G15" s="14" t="e">
        <f>'Schedule Metrics'!#REF!</f>
        <v>#REF!</v>
      </c>
      <c r="H15" s="14" t="e">
        <f>'Schedule Metrics'!#REF!</f>
        <v>#REF!</v>
      </c>
      <c r="I15" s="14" t="e">
        <f>'Schedule Metrics'!#REF!</f>
        <v>#REF!</v>
      </c>
      <c r="J15" s="14" t="e">
        <f>'Schedule Metrics'!#REF!</f>
        <v>#REF!</v>
      </c>
      <c r="K15" s="14" t="e">
        <f>'Schedule Metrics'!#REF!</f>
        <v>#REF!</v>
      </c>
      <c r="L15" s="14" t="e">
        <f>'Schedule Metrics'!#REF!</f>
        <v>#REF!</v>
      </c>
      <c r="M15" s="14" t="e">
        <f>'Schedule Metrics'!#REF!</f>
        <v>#REF!</v>
      </c>
      <c r="N15" s="14" t="e">
        <f>'Schedule Metrics'!#REF!</f>
        <v>#REF!</v>
      </c>
      <c r="O15" s="14" t="e">
        <f>'Schedule Metrics'!#REF!</f>
        <v>#REF!</v>
      </c>
      <c r="P15" s="14" t="e">
        <f>'Schedule Metrics'!#REF!</f>
        <v>#REF!</v>
      </c>
      <c r="Q15" s="14" t="e">
        <f>'Schedule Metrics'!#REF!</f>
        <v>#REF!</v>
      </c>
      <c r="R15" s="14" t="e">
        <f>'Schedule Metrics'!#REF!</f>
        <v>#REF!</v>
      </c>
      <c r="S15" s="14" t="e">
        <f>'Schedule Metrics'!#REF!</f>
        <v>#REF!</v>
      </c>
      <c r="T15" s="14" t="e">
        <f>'Schedule Metrics'!#REF!</f>
        <v>#REF!</v>
      </c>
      <c r="U15" s="14" t="e">
        <f>'Schedule Metrics'!#REF!</f>
        <v>#REF!</v>
      </c>
      <c r="V15" s="14" t="e">
        <f>'Schedule Metrics'!#REF!</f>
        <v>#REF!</v>
      </c>
      <c r="W15" s="22" t="e">
        <f>'Schedule Metrics'!#REF!</f>
        <v>#REF!</v>
      </c>
    </row>
    <row r="16" spans="1:23" ht="13.5" thickBot="1">
      <c r="A16" s="23" t="s">
        <v>18</v>
      </c>
      <c r="B16" s="24" t="e">
        <f>'Schedule Metrics'!#REF!</f>
        <v>#REF!</v>
      </c>
      <c r="C16" s="24" t="e">
        <f>'Schedule Metrics'!#REF!</f>
        <v>#REF!</v>
      </c>
      <c r="D16" s="24" t="e">
        <f>'Schedule Metrics'!#REF!</f>
        <v>#REF!</v>
      </c>
      <c r="E16" s="24" t="e">
        <f>'Schedule Metrics'!#REF!</f>
        <v>#REF!</v>
      </c>
      <c r="F16" s="24" t="e">
        <f>'Schedule Metrics'!#REF!</f>
        <v>#REF!</v>
      </c>
      <c r="G16" s="24" t="e">
        <f>'Schedule Metrics'!#REF!</f>
        <v>#REF!</v>
      </c>
      <c r="H16" s="24" t="e">
        <f>'Schedule Metrics'!#REF!</f>
        <v>#REF!</v>
      </c>
      <c r="I16" s="24" t="e">
        <f>'Schedule Metrics'!#REF!</f>
        <v>#REF!</v>
      </c>
      <c r="J16" s="24" t="e">
        <f>'Schedule Metrics'!#REF!</f>
        <v>#REF!</v>
      </c>
      <c r="K16" s="24" t="e">
        <f>'Schedule Metrics'!#REF!</f>
        <v>#REF!</v>
      </c>
      <c r="L16" s="24" t="e">
        <f>'Schedule Metrics'!#REF!</f>
        <v>#REF!</v>
      </c>
      <c r="M16" s="24" t="e">
        <f>'Schedule Metrics'!#REF!</f>
        <v>#REF!</v>
      </c>
      <c r="N16" s="24" t="e">
        <f>'Schedule Metrics'!#REF!</f>
        <v>#REF!</v>
      </c>
      <c r="O16" s="24" t="e">
        <f>'Schedule Metrics'!#REF!</f>
        <v>#REF!</v>
      </c>
      <c r="P16" s="24" t="e">
        <f>'Schedule Metrics'!#REF!</f>
        <v>#REF!</v>
      </c>
      <c r="Q16" s="24" t="e">
        <f>'Schedule Metrics'!#REF!</f>
        <v>#REF!</v>
      </c>
      <c r="R16" s="24" t="e">
        <f>'Schedule Metrics'!#REF!</f>
        <v>#REF!</v>
      </c>
      <c r="S16" s="24" t="e">
        <f>'Schedule Metrics'!#REF!</f>
        <v>#REF!</v>
      </c>
      <c r="T16" s="24" t="e">
        <f>'Schedule Metrics'!#REF!</f>
        <v>#REF!</v>
      </c>
      <c r="U16" s="24" t="e">
        <f>'Schedule Metrics'!#REF!</f>
        <v>#REF!</v>
      </c>
      <c r="V16" s="24" t="e">
        <f>'Schedule Metrics'!#REF!</f>
        <v>#REF!</v>
      </c>
      <c r="W16" s="25" t="e">
        <f>'Schedule Metrics'!#REF!</f>
        <v>#REF!</v>
      </c>
    </row>
    <row r="17" spans="11:14">
      <c r="K17" s="1"/>
      <c r="L17" s="1"/>
      <c r="M17" s="1"/>
      <c r="N17" s="1"/>
    </row>
    <row r="36" spans="1:23" ht="18.75" thickBot="1">
      <c r="A36" s="166" t="s">
        <v>46</v>
      </c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8"/>
    </row>
    <row r="37" spans="1:23" ht="63.75">
      <c r="A37" s="16" t="s">
        <v>49</v>
      </c>
      <c r="B37" s="17" t="s">
        <v>4</v>
      </c>
      <c r="C37" s="17" t="s">
        <v>8</v>
      </c>
      <c r="D37" s="17" t="s">
        <v>19</v>
      </c>
      <c r="E37" s="17" t="s">
        <v>2</v>
      </c>
      <c r="F37" s="17" t="s">
        <v>9</v>
      </c>
      <c r="G37" s="17" t="s">
        <v>20</v>
      </c>
      <c r="H37" s="17" t="s">
        <v>39</v>
      </c>
      <c r="I37" s="17" t="s">
        <v>6</v>
      </c>
      <c r="J37" s="17" t="s">
        <v>21</v>
      </c>
      <c r="K37" s="17" t="s">
        <v>5</v>
      </c>
      <c r="L37" s="17" t="s">
        <v>38</v>
      </c>
      <c r="M37" s="17" t="s">
        <v>22</v>
      </c>
      <c r="N37" s="17" t="s">
        <v>23</v>
      </c>
      <c r="O37" s="17" t="s">
        <v>24</v>
      </c>
      <c r="P37" s="17" t="s">
        <v>3</v>
      </c>
      <c r="Q37" s="17" t="s">
        <v>25</v>
      </c>
      <c r="R37" s="17" t="s">
        <v>31</v>
      </c>
      <c r="S37" s="17" t="s">
        <v>32</v>
      </c>
      <c r="T37" s="17" t="s">
        <v>33</v>
      </c>
      <c r="U37" s="17" t="s">
        <v>35</v>
      </c>
      <c r="V37" s="17" t="s">
        <v>34</v>
      </c>
      <c r="W37" s="18" t="s">
        <v>36</v>
      </c>
    </row>
    <row r="38" spans="1:23">
      <c r="A38" s="26" t="s">
        <v>47</v>
      </c>
      <c r="B38" s="9" t="e">
        <f>'Schedule Metrics'!#REF!</f>
        <v>#REF!</v>
      </c>
      <c r="C38" s="5" t="e">
        <f>'Schedule Metrics'!#REF!</f>
        <v>#REF!</v>
      </c>
      <c r="D38" s="5" t="e">
        <f>'Schedule Metrics'!#REF!</f>
        <v>#REF!</v>
      </c>
      <c r="E38" s="5" t="e">
        <f>'Schedule Metrics'!#REF!</f>
        <v>#REF!</v>
      </c>
      <c r="F38" s="5" t="e">
        <f>'Schedule Metrics'!#REF!</f>
        <v>#REF!</v>
      </c>
      <c r="G38" s="10" t="e">
        <f>'Schedule Metrics'!#REF!</f>
        <v>#REF!</v>
      </c>
      <c r="H38" s="10" t="e">
        <f>'Schedule Metrics'!#REF!</f>
        <v>#REF!</v>
      </c>
      <c r="I38" s="10" t="e">
        <f>'Schedule Metrics'!#REF!</f>
        <v>#REF!</v>
      </c>
      <c r="J38" s="10" t="e">
        <f>'Schedule Metrics'!#REF!</f>
        <v>#REF!</v>
      </c>
      <c r="K38" s="10" t="e">
        <f>'Schedule Metrics'!#REF!</f>
        <v>#REF!</v>
      </c>
      <c r="L38" s="10" t="e">
        <f>'Schedule Metrics'!#REF!</f>
        <v>#REF!</v>
      </c>
      <c r="M38" s="10" t="e">
        <f>'Schedule Metrics'!#REF!</f>
        <v>#REF!</v>
      </c>
      <c r="N38" s="10" t="e">
        <f>'Schedule Metrics'!#REF!</f>
        <v>#REF!</v>
      </c>
      <c r="O38" s="10" t="e">
        <f>'Schedule Metrics'!#REF!</f>
        <v>#REF!</v>
      </c>
      <c r="P38" s="10" t="e">
        <f>'Schedule Metrics'!#REF!</f>
        <v>#REF!</v>
      </c>
      <c r="Q38" s="10" t="e">
        <f>'Schedule Metrics'!#REF!</f>
        <v>#REF!</v>
      </c>
      <c r="R38" s="10" t="e">
        <f>'Schedule Metrics'!#REF!</f>
        <v>#REF!</v>
      </c>
      <c r="S38" s="10" t="e">
        <f>'Schedule Metrics'!#REF!</f>
        <v>#REF!</v>
      </c>
      <c r="T38" s="10" t="e">
        <f>'Schedule Metrics'!#REF!</f>
        <v>#REF!</v>
      </c>
      <c r="U38" s="10" t="e">
        <f>'Schedule Metrics'!#REF!</f>
        <v>#REF!</v>
      </c>
      <c r="V38" s="10" t="e">
        <f>'Schedule Metrics'!#REF!</f>
        <v>#REF!</v>
      </c>
      <c r="W38" s="27" t="e">
        <f>'Schedule Metrics'!#REF!</f>
        <v>#REF!</v>
      </c>
    </row>
    <row r="39" spans="1:23">
      <c r="A39" s="26" t="s">
        <v>48</v>
      </c>
      <c r="B39" s="11" t="e">
        <f>'Schedule Metrics'!#REF!</f>
        <v>#REF!</v>
      </c>
      <c r="C39" s="5" t="e">
        <f>'Schedule Metrics'!#REF!</f>
        <v>#REF!</v>
      </c>
      <c r="D39" s="5" t="e">
        <f>'Schedule Metrics'!#REF!</f>
        <v>#REF!</v>
      </c>
      <c r="E39" s="5" t="e">
        <f>'Schedule Metrics'!#REF!</f>
        <v>#REF!</v>
      </c>
      <c r="F39" s="5" t="e">
        <f>'Schedule Metrics'!#REF!</f>
        <v>#REF!</v>
      </c>
      <c r="G39" s="10" t="e">
        <f>'Schedule Metrics'!#REF!</f>
        <v>#REF!</v>
      </c>
      <c r="H39" s="10" t="e">
        <f>'Schedule Metrics'!#REF!</f>
        <v>#REF!</v>
      </c>
      <c r="I39" s="10" t="e">
        <f>'Schedule Metrics'!#REF!</f>
        <v>#REF!</v>
      </c>
      <c r="J39" s="10" t="e">
        <f>'Schedule Metrics'!#REF!</f>
        <v>#REF!</v>
      </c>
      <c r="K39" s="10" t="e">
        <f>'Schedule Metrics'!#REF!</f>
        <v>#REF!</v>
      </c>
      <c r="L39" s="10" t="e">
        <f>'Schedule Metrics'!#REF!</f>
        <v>#REF!</v>
      </c>
      <c r="M39" s="10" t="e">
        <f>'Schedule Metrics'!#REF!</f>
        <v>#REF!</v>
      </c>
      <c r="N39" s="10" t="e">
        <f>'Schedule Metrics'!#REF!</f>
        <v>#REF!</v>
      </c>
      <c r="O39" s="10" t="e">
        <f>'Schedule Metrics'!#REF!</f>
        <v>#REF!</v>
      </c>
      <c r="P39" s="10" t="e">
        <f>'Schedule Metrics'!#REF!</f>
        <v>#REF!</v>
      </c>
      <c r="Q39" s="10" t="e">
        <f>'Schedule Metrics'!#REF!</f>
        <v>#REF!</v>
      </c>
      <c r="R39" s="10" t="e">
        <f>'Schedule Metrics'!#REF!</f>
        <v>#REF!</v>
      </c>
      <c r="S39" s="10" t="e">
        <f>'Schedule Metrics'!#REF!</f>
        <v>#REF!</v>
      </c>
      <c r="T39" s="10" t="e">
        <f>'Schedule Metrics'!#REF!</f>
        <v>#REF!</v>
      </c>
      <c r="U39" s="10" t="e">
        <f>'Schedule Metrics'!#REF!</f>
        <v>#REF!</v>
      </c>
      <c r="V39" s="10" t="e">
        <f>'Schedule Metrics'!#REF!</f>
        <v>#REF!</v>
      </c>
      <c r="W39" s="27" t="e">
        <f>'Schedule Metrics'!#REF!</f>
        <v>#REF!</v>
      </c>
    </row>
    <row r="40" spans="1:23">
      <c r="A40" s="28" t="s">
        <v>17</v>
      </c>
      <c r="B40" s="12" t="e">
        <f>'Schedule Metrics'!#REF!</f>
        <v>#REF!</v>
      </c>
      <c r="C40" s="12" t="e">
        <f>'Schedule Metrics'!#REF!</f>
        <v>#REF!</v>
      </c>
      <c r="D40" s="12" t="e">
        <f>'Schedule Metrics'!#REF!</f>
        <v>#REF!</v>
      </c>
      <c r="E40" s="12" t="e">
        <f>'Schedule Metrics'!#REF!</f>
        <v>#REF!</v>
      </c>
      <c r="F40" s="12" t="e">
        <f>'Schedule Metrics'!#REF!</f>
        <v>#REF!</v>
      </c>
      <c r="G40" s="12" t="e">
        <f>'Schedule Metrics'!#REF!</f>
        <v>#REF!</v>
      </c>
      <c r="H40" s="12" t="e">
        <f>'Schedule Metrics'!#REF!</f>
        <v>#REF!</v>
      </c>
      <c r="I40" s="12" t="e">
        <f>'Schedule Metrics'!#REF!</f>
        <v>#REF!</v>
      </c>
      <c r="J40" s="12" t="e">
        <f>'Schedule Metrics'!#REF!</f>
        <v>#REF!</v>
      </c>
      <c r="K40" s="12" t="e">
        <f>'Schedule Metrics'!#REF!</f>
        <v>#REF!</v>
      </c>
      <c r="L40" s="12" t="e">
        <f>'Schedule Metrics'!#REF!</f>
        <v>#REF!</v>
      </c>
      <c r="M40" s="12" t="e">
        <f>'Schedule Metrics'!#REF!</f>
        <v>#REF!</v>
      </c>
      <c r="N40" s="12" t="e">
        <f>'Schedule Metrics'!#REF!</f>
        <v>#REF!</v>
      </c>
      <c r="O40" s="12" t="e">
        <f>'Schedule Metrics'!#REF!</f>
        <v>#REF!</v>
      </c>
      <c r="P40" s="12" t="e">
        <f>'Schedule Metrics'!#REF!</f>
        <v>#REF!</v>
      </c>
      <c r="Q40" s="12" t="e">
        <f>'Schedule Metrics'!#REF!</f>
        <v>#REF!</v>
      </c>
      <c r="R40" s="12" t="e">
        <f>'Schedule Metrics'!#REF!</f>
        <v>#REF!</v>
      </c>
      <c r="S40" s="12" t="e">
        <f>'Schedule Metrics'!#REF!</f>
        <v>#REF!</v>
      </c>
      <c r="T40" s="12" t="e">
        <f>'Schedule Metrics'!#REF!</f>
        <v>#REF!</v>
      </c>
      <c r="U40" s="12" t="e">
        <f>'Schedule Metrics'!#REF!</f>
        <v>#REF!</v>
      </c>
      <c r="V40" s="12" t="e">
        <f>'Schedule Metrics'!#REF!</f>
        <v>#REF!</v>
      </c>
      <c r="W40" s="29" t="e">
        <f>'Schedule Metrics'!#REF!</f>
        <v>#REF!</v>
      </c>
    </row>
    <row r="41" spans="1:23" ht="13.5" thickBot="1">
      <c r="A41" s="30" t="s">
        <v>18</v>
      </c>
      <c r="B41" s="31" t="e">
        <f>'Schedule Metrics'!#REF!</f>
        <v>#REF!</v>
      </c>
      <c r="C41" s="31" t="e">
        <f>'Schedule Metrics'!#REF!</f>
        <v>#REF!</v>
      </c>
      <c r="D41" s="31" t="e">
        <f>'Schedule Metrics'!#REF!</f>
        <v>#REF!</v>
      </c>
      <c r="E41" s="31" t="e">
        <f>'Schedule Metrics'!#REF!</f>
        <v>#REF!</v>
      </c>
      <c r="F41" s="31" t="e">
        <f>'Schedule Metrics'!#REF!</f>
        <v>#REF!</v>
      </c>
      <c r="G41" s="31" t="e">
        <f>'Schedule Metrics'!#REF!</f>
        <v>#REF!</v>
      </c>
      <c r="H41" s="31" t="e">
        <f>'Schedule Metrics'!#REF!</f>
        <v>#REF!</v>
      </c>
      <c r="I41" s="31" t="e">
        <f>'Schedule Metrics'!#REF!</f>
        <v>#REF!</v>
      </c>
      <c r="J41" s="31" t="e">
        <f>'Schedule Metrics'!#REF!</f>
        <v>#REF!</v>
      </c>
      <c r="K41" s="31" t="e">
        <f>'Schedule Metrics'!#REF!</f>
        <v>#REF!</v>
      </c>
      <c r="L41" s="31" t="e">
        <f>'Schedule Metrics'!#REF!</f>
        <v>#REF!</v>
      </c>
      <c r="M41" s="31" t="e">
        <f>'Schedule Metrics'!#REF!</f>
        <v>#REF!</v>
      </c>
      <c r="N41" s="31" t="e">
        <f>'Schedule Metrics'!#REF!</f>
        <v>#REF!</v>
      </c>
      <c r="O41" s="31" t="e">
        <f>'Schedule Metrics'!#REF!</f>
        <v>#REF!</v>
      </c>
      <c r="P41" s="31" t="e">
        <f>'Schedule Metrics'!#REF!</f>
        <v>#REF!</v>
      </c>
      <c r="Q41" s="31" t="e">
        <f>'Schedule Metrics'!#REF!</f>
        <v>#REF!</v>
      </c>
      <c r="R41" s="31" t="e">
        <f>'Schedule Metrics'!#REF!</f>
        <v>#REF!</v>
      </c>
      <c r="S41" s="31" t="e">
        <f>'Schedule Metrics'!#REF!</f>
        <v>#REF!</v>
      </c>
      <c r="T41" s="31" t="e">
        <f>'Schedule Metrics'!#REF!</f>
        <v>#REF!</v>
      </c>
      <c r="U41" s="31" t="e">
        <f>'Schedule Metrics'!#REF!</f>
        <v>#REF!</v>
      </c>
      <c r="V41" s="31" t="e">
        <f>'Schedule Metrics'!#REF!</f>
        <v>#REF!</v>
      </c>
      <c r="W41" s="32" t="e">
        <f>'Schedule Metrics'!#REF!</f>
        <v>#REF!</v>
      </c>
    </row>
    <row r="64" spans="1:23" ht="18.75" thickBot="1">
      <c r="A64" s="166" t="s">
        <v>54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8"/>
    </row>
    <row r="65" spans="1:23" ht="63.75">
      <c r="A65" s="16" t="s">
        <v>49</v>
      </c>
      <c r="B65" s="17" t="s">
        <v>4</v>
      </c>
      <c r="C65" s="17" t="s">
        <v>8</v>
      </c>
      <c r="D65" s="17" t="s">
        <v>19</v>
      </c>
      <c r="E65" s="17" t="s">
        <v>2</v>
      </c>
      <c r="F65" s="17" t="s">
        <v>9</v>
      </c>
      <c r="G65" s="17" t="s">
        <v>20</v>
      </c>
      <c r="H65" s="17" t="s">
        <v>39</v>
      </c>
      <c r="I65" s="17" t="s">
        <v>6</v>
      </c>
      <c r="J65" s="17" t="s">
        <v>21</v>
      </c>
      <c r="K65" s="17" t="s">
        <v>5</v>
      </c>
      <c r="L65" s="17" t="s">
        <v>38</v>
      </c>
      <c r="M65" s="17" t="s">
        <v>22</v>
      </c>
      <c r="N65" s="17" t="s">
        <v>23</v>
      </c>
      <c r="O65" s="17" t="s">
        <v>24</v>
      </c>
      <c r="P65" s="17" t="s">
        <v>3</v>
      </c>
      <c r="Q65" s="17" t="s">
        <v>25</v>
      </c>
      <c r="R65" s="17" t="s">
        <v>31</v>
      </c>
      <c r="S65" s="17" t="s">
        <v>32</v>
      </c>
      <c r="T65" s="17" t="s">
        <v>33</v>
      </c>
      <c r="U65" s="17" t="s">
        <v>35</v>
      </c>
      <c r="V65" s="17" t="s">
        <v>34</v>
      </c>
      <c r="W65" s="18" t="s">
        <v>36</v>
      </c>
    </row>
    <row r="66" spans="1:23">
      <c r="A66" s="26" t="s">
        <v>47</v>
      </c>
      <c r="B66" s="9" t="e">
        <f>'Schedule Metrics'!#REF!</f>
        <v>#REF!</v>
      </c>
      <c r="C66" s="9" t="e">
        <f>'Schedule Metrics'!#REF!</f>
        <v>#REF!</v>
      </c>
      <c r="D66" s="9" t="e">
        <f>'Schedule Metrics'!#REF!</f>
        <v>#REF!</v>
      </c>
      <c r="E66" s="9" t="e">
        <f>'Schedule Metrics'!#REF!</f>
        <v>#REF!</v>
      </c>
      <c r="F66" s="9" t="e">
        <f>'Schedule Metrics'!#REF!</f>
        <v>#REF!</v>
      </c>
      <c r="G66" s="9" t="e">
        <f>'Schedule Metrics'!#REF!</f>
        <v>#REF!</v>
      </c>
      <c r="H66" s="9" t="e">
        <f>'Schedule Metrics'!#REF!</f>
        <v>#REF!</v>
      </c>
      <c r="I66" s="9" t="e">
        <f>'Schedule Metrics'!#REF!</f>
        <v>#REF!</v>
      </c>
      <c r="J66" s="9" t="e">
        <f>'Schedule Metrics'!#REF!</f>
        <v>#REF!</v>
      </c>
      <c r="K66" s="9" t="e">
        <f>'Schedule Metrics'!#REF!</f>
        <v>#REF!</v>
      </c>
      <c r="L66" s="9" t="e">
        <f>'Schedule Metrics'!#REF!</f>
        <v>#REF!</v>
      </c>
      <c r="M66" s="9" t="e">
        <f>'Schedule Metrics'!#REF!</f>
        <v>#REF!</v>
      </c>
      <c r="N66" s="9" t="e">
        <f>'Schedule Metrics'!#REF!</f>
        <v>#REF!</v>
      </c>
      <c r="O66" s="9" t="e">
        <f>'Schedule Metrics'!#REF!</f>
        <v>#REF!</v>
      </c>
      <c r="P66" s="9" t="e">
        <f>'Schedule Metrics'!#REF!</f>
        <v>#REF!</v>
      </c>
      <c r="Q66" s="10" t="e">
        <f>'Schedule Metrics'!#REF!</f>
        <v>#REF!</v>
      </c>
      <c r="R66" s="10" t="e">
        <f>'Schedule Metrics'!#REF!</f>
        <v>#REF!</v>
      </c>
      <c r="S66" s="10" t="e">
        <f>'Schedule Metrics'!#REF!</f>
        <v>#REF!</v>
      </c>
      <c r="T66" s="10" t="e">
        <f>'Schedule Metrics'!#REF!</f>
        <v>#REF!</v>
      </c>
      <c r="U66" s="10" t="e">
        <f>'Schedule Metrics'!#REF!</f>
        <v>#REF!</v>
      </c>
      <c r="V66" s="10" t="e">
        <f>'Schedule Metrics'!#REF!</f>
        <v>#REF!</v>
      </c>
      <c r="W66" s="27" t="e">
        <f>'Schedule Metrics'!#REF!</f>
        <v>#REF!</v>
      </c>
    </row>
    <row r="67" spans="1:23">
      <c r="A67" s="26" t="s">
        <v>48</v>
      </c>
      <c r="B67" s="11" t="e">
        <f>'Schedule Metrics'!#REF!</f>
        <v>#REF!</v>
      </c>
      <c r="C67" s="5" t="e">
        <f>'Schedule Metrics'!#REF!</f>
        <v>#REF!</v>
      </c>
      <c r="D67" s="5" t="e">
        <f>'Schedule Metrics'!#REF!</f>
        <v>#REF!</v>
      </c>
      <c r="E67" s="5" t="e">
        <f>'Schedule Metrics'!#REF!</f>
        <v>#REF!</v>
      </c>
      <c r="F67" s="5" t="e">
        <f>'Schedule Metrics'!#REF!</f>
        <v>#REF!</v>
      </c>
      <c r="G67" s="10" t="e">
        <f>'Schedule Metrics'!#REF!</f>
        <v>#REF!</v>
      </c>
      <c r="H67" s="10" t="e">
        <f>'Schedule Metrics'!#REF!</f>
        <v>#REF!</v>
      </c>
      <c r="I67" s="10" t="e">
        <f>'Schedule Metrics'!#REF!</f>
        <v>#REF!</v>
      </c>
      <c r="J67" s="10" t="e">
        <f>'Schedule Metrics'!#REF!</f>
        <v>#REF!</v>
      </c>
      <c r="K67" s="10" t="e">
        <f>'Schedule Metrics'!#REF!</f>
        <v>#REF!</v>
      </c>
      <c r="L67" s="10" t="e">
        <f>'Schedule Metrics'!#REF!</f>
        <v>#REF!</v>
      </c>
      <c r="M67" s="10" t="e">
        <f>'Schedule Metrics'!#REF!</f>
        <v>#REF!</v>
      </c>
      <c r="N67" s="10" t="e">
        <f>'Schedule Metrics'!#REF!</f>
        <v>#REF!</v>
      </c>
      <c r="O67" s="10" t="e">
        <f>'Schedule Metrics'!#REF!</f>
        <v>#REF!</v>
      </c>
      <c r="P67" s="10" t="e">
        <f>'Schedule Metrics'!#REF!</f>
        <v>#REF!</v>
      </c>
      <c r="Q67" s="10" t="e">
        <f>'Schedule Metrics'!#REF!</f>
        <v>#REF!</v>
      </c>
      <c r="R67" s="10" t="e">
        <f>'Schedule Metrics'!#REF!</f>
        <v>#REF!</v>
      </c>
      <c r="S67" s="10" t="e">
        <f>'Schedule Metrics'!#REF!</f>
        <v>#REF!</v>
      </c>
      <c r="T67" s="10" t="e">
        <f>'Schedule Metrics'!#REF!</f>
        <v>#REF!</v>
      </c>
      <c r="U67" s="10" t="e">
        <f>'Schedule Metrics'!#REF!</f>
        <v>#REF!</v>
      </c>
      <c r="V67" s="10" t="e">
        <f>'Schedule Metrics'!#REF!</f>
        <v>#REF!</v>
      </c>
      <c r="W67" s="27" t="e">
        <f>'Schedule Metrics'!#REF!</f>
        <v>#REF!</v>
      </c>
    </row>
    <row r="68" spans="1:23">
      <c r="A68" s="28" t="s">
        <v>17</v>
      </c>
      <c r="B68" s="12" t="e">
        <f>'Schedule Metrics'!#REF!</f>
        <v>#REF!</v>
      </c>
      <c r="C68" s="12" t="e">
        <f>'Schedule Metrics'!#REF!</f>
        <v>#REF!</v>
      </c>
      <c r="D68" s="12" t="e">
        <f>'Schedule Metrics'!#REF!</f>
        <v>#REF!</v>
      </c>
      <c r="E68" s="12" t="e">
        <f>'Schedule Metrics'!#REF!</f>
        <v>#REF!</v>
      </c>
      <c r="F68" s="12" t="e">
        <f>'Schedule Metrics'!#REF!</f>
        <v>#REF!</v>
      </c>
      <c r="G68" s="12" t="e">
        <f>'Schedule Metrics'!#REF!</f>
        <v>#REF!</v>
      </c>
      <c r="H68" s="12" t="e">
        <f>'Schedule Metrics'!#REF!</f>
        <v>#REF!</v>
      </c>
      <c r="I68" s="12" t="e">
        <f>'Schedule Metrics'!#REF!</f>
        <v>#REF!</v>
      </c>
      <c r="J68" s="12" t="e">
        <f>'Schedule Metrics'!#REF!</f>
        <v>#REF!</v>
      </c>
      <c r="K68" s="12" t="e">
        <f>'Schedule Metrics'!#REF!</f>
        <v>#REF!</v>
      </c>
      <c r="L68" s="12" t="e">
        <f>'Schedule Metrics'!#REF!</f>
        <v>#REF!</v>
      </c>
      <c r="M68" s="12" t="e">
        <f>'Schedule Metrics'!#REF!</f>
        <v>#REF!</v>
      </c>
      <c r="N68" s="12" t="e">
        <f>'Schedule Metrics'!#REF!</f>
        <v>#REF!</v>
      </c>
      <c r="O68" s="12" t="e">
        <f>'Schedule Metrics'!#REF!</f>
        <v>#REF!</v>
      </c>
      <c r="P68" s="12" t="e">
        <f>'Schedule Metrics'!#REF!</f>
        <v>#REF!</v>
      </c>
      <c r="Q68" s="12" t="e">
        <f>'Schedule Metrics'!#REF!</f>
        <v>#REF!</v>
      </c>
      <c r="R68" s="12" t="e">
        <f>'Schedule Metrics'!#REF!</f>
        <v>#REF!</v>
      </c>
      <c r="S68" s="12" t="e">
        <f>'Schedule Metrics'!#REF!</f>
        <v>#REF!</v>
      </c>
      <c r="T68" s="12" t="e">
        <f>'Schedule Metrics'!#REF!</f>
        <v>#REF!</v>
      </c>
      <c r="U68" s="12" t="e">
        <f>'Schedule Metrics'!#REF!</f>
        <v>#REF!</v>
      </c>
      <c r="V68" s="12" t="e">
        <f>'Schedule Metrics'!#REF!</f>
        <v>#REF!</v>
      </c>
      <c r="W68" s="29" t="e">
        <f>'Schedule Metrics'!#REF!</f>
        <v>#REF!</v>
      </c>
    </row>
    <row r="69" spans="1:23" ht="13.5" thickBot="1">
      <c r="A69" s="30" t="s">
        <v>18</v>
      </c>
      <c r="B69" s="31" t="e">
        <f>'Schedule Metrics'!#REF!</f>
        <v>#REF!</v>
      </c>
      <c r="C69" s="31" t="e">
        <f>'Schedule Metrics'!#REF!</f>
        <v>#REF!</v>
      </c>
      <c r="D69" s="31" t="e">
        <f>'Schedule Metrics'!#REF!</f>
        <v>#REF!</v>
      </c>
      <c r="E69" s="31" t="e">
        <f>'Schedule Metrics'!#REF!</f>
        <v>#REF!</v>
      </c>
      <c r="F69" s="31" t="e">
        <f>'Schedule Metrics'!#REF!</f>
        <v>#REF!</v>
      </c>
      <c r="G69" s="31" t="e">
        <f>'Schedule Metrics'!#REF!</f>
        <v>#REF!</v>
      </c>
      <c r="H69" s="31" t="e">
        <f>'Schedule Metrics'!#REF!</f>
        <v>#REF!</v>
      </c>
      <c r="I69" s="31" t="e">
        <f>'Schedule Metrics'!#REF!</f>
        <v>#REF!</v>
      </c>
      <c r="J69" s="31" t="e">
        <f>'Schedule Metrics'!#REF!</f>
        <v>#REF!</v>
      </c>
      <c r="K69" s="31" t="e">
        <f>'Schedule Metrics'!#REF!</f>
        <v>#REF!</v>
      </c>
      <c r="L69" s="31" t="e">
        <f>'Schedule Metrics'!#REF!</f>
        <v>#REF!</v>
      </c>
      <c r="M69" s="31" t="e">
        <f>'Schedule Metrics'!#REF!</f>
        <v>#REF!</v>
      </c>
      <c r="N69" s="31" t="e">
        <f>'Schedule Metrics'!#REF!</f>
        <v>#REF!</v>
      </c>
      <c r="O69" s="31" t="e">
        <f>'Schedule Metrics'!#REF!</f>
        <v>#REF!</v>
      </c>
      <c r="P69" s="31" t="e">
        <f>'Schedule Metrics'!#REF!</f>
        <v>#REF!</v>
      </c>
      <c r="Q69" s="31" t="e">
        <f>'Schedule Metrics'!#REF!</f>
        <v>#REF!</v>
      </c>
      <c r="R69" s="31" t="e">
        <f>'Schedule Metrics'!#REF!</f>
        <v>#REF!</v>
      </c>
      <c r="S69" s="31" t="e">
        <f>'Schedule Metrics'!#REF!</f>
        <v>#REF!</v>
      </c>
      <c r="T69" s="31" t="e">
        <f>'Schedule Metrics'!#REF!</f>
        <v>#REF!</v>
      </c>
      <c r="U69" s="31" t="e">
        <f>'Schedule Metrics'!#REF!</f>
        <v>#REF!</v>
      </c>
      <c r="V69" s="31" t="e">
        <f>'Schedule Metrics'!#REF!</f>
        <v>#REF!</v>
      </c>
      <c r="W69" s="32" t="e">
        <f>'Schedule Metrics'!#REF!</f>
        <v>#REF!</v>
      </c>
    </row>
    <row r="91" spans="1:5" ht="18.75" customHeight="1">
      <c r="A91" s="163" t="s">
        <v>51</v>
      </c>
      <c r="B91" s="163"/>
      <c r="C91" s="163"/>
      <c r="D91" s="163"/>
    </row>
    <row r="92" spans="1:5" ht="45">
      <c r="A92" s="33" t="s">
        <v>56</v>
      </c>
      <c r="B92" s="34" t="s">
        <v>45</v>
      </c>
      <c r="C92" s="37" t="s">
        <v>44</v>
      </c>
      <c r="D92" s="37" t="s">
        <v>57</v>
      </c>
      <c r="E92" s="33" t="s">
        <v>55</v>
      </c>
    </row>
    <row r="93" spans="1:5" ht="25.5" customHeight="1">
      <c r="A93" s="35" t="s">
        <v>4</v>
      </c>
      <c r="B93" s="15">
        <f>'Defects Metrics'!B7</f>
        <v>0</v>
      </c>
      <c r="C93" s="15">
        <f>'Defects Metrics'!C7</f>
        <v>0</v>
      </c>
      <c r="D93" s="15" t="e">
        <f>'Defects Metrics'!#REF!</f>
        <v>#REF!</v>
      </c>
      <c r="E93" s="15">
        <f>'Defects Metrics'!D7</f>
        <v>0</v>
      </c>
    </row>
    <row r="94" spans="1:5" ht="25.5" customHeight="1">
      <c r="A94" s="35" t="s">
        <v>2</v>
      </c>
      <c r="B94" s="15">
        <f>'Defects Metrics'!B8</f>
        <v>0</v>
      </c>
      <c r="C94" s="15">
        <f>'Defects Metrics'!C8</f>
        <v>0</v>
      </c>
      <c r="D94" s="15" t="e">
        <f>'Defects Metrics'!#REF!</f>
        <v>#REF!</v>
      </c>
      <c r="E94" s="15">
        <f>'Defects Metrics'!D8</f>
        <v>0</v>
      </c>
    </row>
    <row r="95" spans="1:5">
      <c r="A95" s="35" t="s">
        <v>39</v>
      </c>
      <c r="B95" s="15">
        <f>'Defects Metrics'!B9</f>
        <v>2</v>
      </c>
      <c r="C95" s="15">
        <f>'Defects Metrics'!C9</f>
        <v>0</v>
      </c>
      <c r="D95" s="15" t="e">
        <f>'Defects Metrics'!#REF!</f>
        <v>#REF!</v>
      </c>
      <c r="E95" s="15">
        <f>'Defects Metrics'!D9</f>
        <v>0</v>
      </c>
    </row>
    <row r="96" spans="1:5">
      <c r="A96" s="35" t="s">
        <v>3</v>
      </c>
      <c r="B96" s="15">
        <f>'Defects Metrics'!B10</f>
        <v>33</v>
      </c>
      <c r="C96" s="15">
        <f>'Defects Metrics'!C10</f>
        <v>0</v>
      </c>
      <c r="D96" s="15" t="e">
        <f>'Defects Metrics'!#REF!</f>
        <v>#REF!</v>
      </c>
      <c r="E96" s="15">
        <f>'Defects Metrics'!D10</f>
        <v>0</v>
      </c>
    </row>
    <row r="97" spans="1:9" ht="25.5">
      <c r="A97" s="35" t="s">
        <v>52</v>
      </c>
      <c r="B97" s="15">
        <f>'Defects Metrics'!B11</f>
        <v>0</v>
      </c>
      <c r="C97" s="15">
        <f>'Defects Metrics'!C11</f>
        <v>0</v>
      </c>
      <c r="D97" s="15" t="e">
        <f>'Defects Metrics'!#REF!</f>
        <v>#REF!</v>
      </c>
      <c r="E97" s="15">
        <f>'Defects Metrics'!D11</f>
        <v>0</v>
      </c>
    </row>
    <row r="98" spans="1:9" ht="51">
      <c r="A98" s="35" t="s">
        <v>36</v>
      </c>
      <c r="B98" s="15">
        <f>'Defects Metrics'!B13</f>
        <v>0</v>
      </c>
      <c r="C98" s="15">
        <f>'Defects Metrics'!C13</f>
        <v>0</v>
      </c>
      <c r="D98" s="15" t="e">
        <f>'Defects Metrics'!#REF!</f>
        <v>#REF!</v>
      </c>
      <c r="E98" s="15">
        <f>'Defects Metrics'!D13</f>
        <v>0</v>
      </c>
    </row>
    <row r="99" spans="1:9" ht="38.25">
      <c r="A99" s="36" t="s">
        <v>53</v>
      </c>
      <c r="B99" s="15">
        <f>'Defects Metrics'!B14</f>
        <v>35</v>
      </c>
      <c r="C99" s="15">
        <f>'Defects Metrics'!C14</f>
        <v>0</v>
      </c>
      <c r="D99" s="15" t="e">
        <f>'Defects Metrics'!#REF!</f>
        <v>#REF!</v>
      </c>
      <c r="E99" s="15">
        <f>'Defects Metrics'!D14</f>
        <v>0</v>
      </c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</sheetData>
  <mergeCells count="6">
    <mergeCell ref="A91:D91"/>
    <mergeCell ref="A1:W1"/>
    <mergeCell ref="A36:W36"/>
    <mergeCell ref="A3:W3"/>
    <mergeCell ref="A11:W11"/>
    <mergeCell ref="A64:W64"/>
  </mergeCells>
  <phoneticPr fontId="0" type="noConversion"/>
  <pageMargins left="0.75" right="0.75" top="1" bottom="1" header="0.5" footer="0.5"/>
  <pageSetup scale="34" orientation="landscape" horizontalDpi="300" verticalDpi="300" r:id="rId1"/>
  <headerFooter alignWithMargins="0">
    <oddHeader>&amp;L&amp;G&amp;R&amp;"Times New Roman,Regular"&amp;12&amp;F - &amp;A</oddHeader>
    <oddFooter>&amp;L&amp;"Times New Roman,Regular"&amp;12Version No: &lt;x.y&gt;&amp;R&amp;"Times New Roman,Regular"&amp;12Version date: &lt;dd-mmm-yyyy&gt;</oddFooter>
  </headerFooter>
  <rowBreaks count="1" manualBreakCount="1">
    <brk id="107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109EC7B741CB4F8ECD42516D7027B0" ma:contentTypeVersion="1" ma:contentTypeDescription="Create a new document." ma:contentTypeScope="" ma:versionID="2f0915a3e8a3c48d73837fa5c1afeb57">
  <xsd:schema xmlns:xsd="http://www.w3.org/2001/XMLSchema" xmlns:xs="http://www.w3.org/2001/XMLSchema" xmlns:p="http://schemas.microsoft.com/office/2006/metadata/properties" xmlns:ns2="7233b23e-93ab-4815-9107-f49d6083849a" targetNamespace="http://schemas.microsoft.com/office/2006/metadata/properties" ma:root="true" ma:fieldsID="dd4e607e708f7f4b6a74e68e087ad276" ns2:_="">
    <xsd:import namespace="7233b23e-93ab-4815-9107-f49d6083849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33b23e-93ab-4815-9107-f49d6083849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867BE61-C0DF-47CB-98CD-81A41223E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33b23e-93ab-4815-9107-f49d60838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529161-18BC-4D4C-98DE-66D7CF208E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C780EB-49F0-4C00-85F4-2E1C288BE571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233b23e-93ab-4815-9107-f49d6083849a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08DD820D-F12A-4FF1-B9C2-804EDA19150C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B76CA42A-8FF0-429B-9528-7E340FB9235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Version History</vt:lpstr>
      <vt:lpstr>Project Profile</vt:lpstr>
      <vt:lpstr>Schedule Metrics</vt:lpstr>
      <vt:lpstr>Effort Metrics</vt:lpstr>
      <vt:lpstr>Defects Metrics</vt:lpstr>
      <vt:lpstr>Requirements Metrics</vt:lpstr>
      <vt:lpstr>Customer Metrics</vt:lpstr>
      <vt:lpstr>Metrics Report</vt:lpstr>
      <vt:lpstr>ProjectData-GraphicalView</vt:lpstr>
      <vt:lpstr>'Project Profile'!Print_Area</vt:lpstr>
      <vt:lpstr>'Schedule Metrics'!Print_Area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keywords>Template</cp:keywords>
  <cp:lastModifiedBy>Bhabesh</cp:lastModifiedBy>
  <cp:lastPrinted>2013-04-18T14:08:09Z</cp:lastPrinted>
  <dcterms:created xsi:type="dcterms:W3CDTF">2007-07-04T06:18:47Z</dcterms:created>
  <dcterms:modified xsi:type="dcterms:W3CDTF">2016-10-04T11:08:58Z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 Effective Date">
    <vt:lpwstr>05-Nov-2012</vt:lpwstr>
  </property>
  <property fmtid="{D5CDD505-2E9C-101B-9397-08002B2CF9AE}" pid="3" name="Template Version">
    <vt:lpwstr>2.2</vt:lpwstr>
  </property>
  <property fmtid="{D5CDD505-2E9C-101B-9397-08002B2CF9AE}" pid="4" name="Document Date">
    <vt:lpwstr>&lt;dd-mm-yyyy&gt;</vt:lpwstr>
  </property>
  <property fmtid="{D5CDD505-2E9C-101B-9397-08002B2CF9AE}" pid="5" name="Project">
    <vt:lpwstr>&lt;Project Name&gt;</vt:lpwstr>
  </property>
</Properties>
</file>