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Этап 1-1 задание " sheetId="1" r:id="rId4"/>
    <sheet state="visible" name="2 задание" sheetId="2" r:id="rId5"/>
    <sheet state="visible" name="3 задание " sheetId="3" r:id="rId6"/>
    <sheet state="visible" name="4 задание" sheetId="4" r:id="rId7"/>
    <sheet state="visible" name="5 задание " sheetId="5" r:id="rId8"/>
    <sheet state="visible" name="6 задание " sheetId="6" r:id="rId9"/>
    <sheet state="visible" name="7 задание" sheetId="7" r:id="rId10"/>
    <sheet state="visible" name="Сводная таблица" sheetId="8" r:id="rId11"/>
    <sheet state="visible" name="8 задание" sheetId="9" r:id="rId12"/>
    <sheet state="visible" name="Этап 2" sheetId="10" r:id="rId13"/>
  </sheets>
  <definedNames>
    <definedName name="_xlfn._FV">#NAME?</definedName>
    <definedName name="_xlfn.FORECAST.ETS">#NAME?</definedName>
    <definedName name="_xlfn.FORECAST.LINEAR">#NAME?</definedName>
    <definedName name="_xlfn.IFERROR">#NAME?</definedName>
    <definedName hidden="1" localSheetId="8" name="_xlnm._FilterDatabase">'8 задание'!$A$7:$F$44</definedName>
  </definedNames>
  <calcPr/>
  <pivotCaches>
    <pivotCache cacheId="0" r:id="rId14"/>
  </pivotCaches>
  <extLst>
    <ext uri="GoogleSheetsCustomDataVersion2">
      <go:sheetsCustomData xmlns:go="http://customooxmlschemas.google.com/" r:id="rId15" roundtripDataChecksum="R0ZlInfFu/AgCsk0elcSK7BCQuhKwIpDIm0By+UzAJg="/>
    </ext>
  </extLst>
</workbook>
</file>

<file path=xl/sharedStrings.xml><?xml version="1.0" encoding="utf-8"?>
<sst xmlns="http://schemas.openxmlformats.org/spreadsheetml/2006/main" count="3027" uniqueCount="497">
  <si>
    <t>Категория</t>
  </si>
  <si>
    <t>% прироста</t>
  </si>
  <si>
    <t>Детское питание</t>
  </si>
  <si>
    <t>Кофе</t>
  </si>
  <si>
    <t>Какао</t>
  </si>
  <si>
    <t>Быстроф</t>
  </si>
  <si>
    <t>Кулинария</t>
  </si>
  <si>
    <t>Готовые завтраки</t>
  </si>
  <si>
    <t>Плита</t>
  </si>
  <si>
    <t>Конфеты</t>
  </si>
  <si>
    <t>Батоны</t>
  </si>
  <si>
    <t>Сахаристые</t>
  </si>
  <si>
    <t>Бисквиты</t>
  </si>
  <si>
    <t>Общий итог</t>
  </si>
  <si>
    <t>код_позиции</t>
  </si>
  <si>
    <t>наименование_позиции</t>
  </si>
  <si>
    <t>DBC0000001 ГЕРБЕР Яблоко Шиповник Пюре 130г</t>
  </si>
  <si>
    <t>DBC0000004 Золотая Марка133/121</t>
  </si>
  <si>
    <t>DBC00013 БП Суфле ТуттиФрутти90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</si>
  <si>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</si>
  <si>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</si>
  <si>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</si>
  <si>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</si>
  <si>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</si>
  <si>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</si>
  <si>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</si>
  <si>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</si>
  <si>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Список</t>
  </si>
  <si>
    <t>Мат-ка</t>
  </si>
  <si>
    <t>Физ</t>
  </si>
  <si>
    <t>Астрономия</t>
  </si>
  <si>
    <t>Общий</t>
  </si>
  <si>
    <t>студентов</t>
  </si>
  <si>
    <t>теория</t>
  </si>
  <si>
    <t>практика</t>
  </si>
  <si>
    <t>балл</t>
  </si>
  <si>
    <t>Иванов</t>
  </si>
  <si>
    <t>Петров</t>
  </si>
  <si>
    <t>Сидоров</t>
  </si>
  <si>
    <t>Савельев</t>
  </si>
  <si>
    <t>Смирнова</t>
  </si>
  <si>
    <t>Степанова</t>
  </si>
  <si>
    <t>Васильев</t>
  </si>
  <si>
    <t>Васина</t>
  </si>
  <si>
    <t>Деточкин</t>
  </si>
  <si>
    <t>Ленский</t>
  </si>
  <si>
    <t>Шемуранов</t>
  </si>
  <si>
    <t>Невзоров</t>
  </si>
  <si>
    <t>Ципинов</t>
  </si>
  <si>
    <t>Носов</t>
  </si>
  <si>
    <t>Солнцев</t>
  </si>
  <si>
    <t>Котов</t>
  </si>
  <si>
    <t>Котовский</t>
  </si>
  <si>
    <t>Type</t>
  </si>
  <si>
    <t>Product Group</t>
  </si>
  <si>
    <t>Факт на 20 марта 2015 г.</t>
  </si>
  <si>
    <t>Прогноз</t>
  </si>
  <si>
    <t>GROCERY</t>
  </si>
  <si>
    <t>INFANT NUTRITION</t>
  </si>
  <si>
    <t>COFFEE</t>
  </si>
  <si>
    <t>OTHER DRINKS</t>
  </si>
  <si>
    <t>COFFEE-MATE</t>
  </si>
  <si>
    <t>BISTROFF</t>
  </si>
  <si>
    <t>CULINARY</t>
  </si>
  <si>
    <t>ADULT NUTRITION</t>
  </si>
  <si>
    <t>GROCERY Итог</t>
  </si>
  <si>
    <t>CONFECTIONERY</t>
  </si>
  <si>
    <t>TABLETS</t>
  </si>
  <si>
    <t>BOXES</t>
  </si>
  <si>
    <t>COUNTLINES</t>
  </si>
  <si>
    <t>SUGAR</t>
  </si>
  <si>
    <t>BISCUITS</t>
  </si>
  <si>
    <t>CONFECTIONERY Итог</t>
  </si>
  <si>
    <r>
      <rPr>
        <rFont val="Roboto Mono"/>
        <color theme="1"/>
        <sz val="11.0"/>
      </rPr>
      <t xml:space="preserve">В электронной таблице представленны данные по торговым точкам и планам продаж. 
</t>
    </r>
    <r>
      <rPr>
        <rFont val="Roboto Mono"/>
        <b/>
        <color theme="1"/>
        <sz val="11.0"/>
      </rPr>
      <t>Необходимо:</t>
    </r>
    <r>
      <rPr>
        <rFont val="Roboto Mono"/>
        <color theme="1"/>
        <sz val="11.0"/>
      </rPr>
      <t xml:space="preserve">
1. Представить на первом графике выполнение плана по торговым точкам. На графике должны быть надписи процента выполнения плана.
2. Представить на втором графике долю каждого торгового в выполнении плана продаж (вид - круговая). На графике должны быть подписаны доли торговых и ФИО торговых.
</t>
    </r>
  </si>
  <si>
    <t>ФИО Торгового</t>
  </si>
  <si>
    <t>план по кол-ву торговых точек в которых должен быть стандарт акции</t>
  </si>
  <si>
    <t xml:space="preserve">итого кол-во торговых точек которые соответствуют стандарту акции </t>
  </si>
  <si>
    <t>план по продажам (месяц)</t>
  </si>
  <si>
    <t>итого выполнение плана по продажам</t>
  </si>
  <si>
    <t>оценка достижения плана</t>
  </si>
  <si>
    <t>доля торгового представителя в суммарных продажах</t>
  </si>
  <si>
    <t>Якубовская Н.</t>
  </si>
  <si>
    <t>Подарвинцкос Стас</t>
  </si>
  <si>
    <t>Жеребятьева М.</t>
  </si>
  <si>
    <t>Федина Ольга</t>
  </si>
  <si>
    <t>Иванов Антон</t>
  </si>
  <si>
    <t>Давыдова Ирина</t>
  </si>
  <si>
    <t>Дю Елена</t>
  </si>
  <si>
    <t xml:space="preserve">Постройте сводную таблицу, в которой бы отображались продажи по DSM, TSM, категориям в рублях и штуках. </t>
  </si>
  <si>
    <t>код Региона</t>
  </si>
  <si>
    <t>Регион</t>
  </si>
  <si>
    <t>Код площадки</t>
  </si>
  <si>
    <t>Площадка</t>
  </si>
  <si>
    <t>RSM</t>
  </si>
  <si>
    <t>DSM</t>
  </si>
  <si>
    <t>TSM</t>
  </si>
  <si>
    <t>категория</t>
  </si>
  <si>
    <t>Сумма продаж (руб.)</t>
  </si>
  <si>
    <t>Количество (шт.)</t>
  </si>
  <si>
    <t>код ESRа</t>
  </si>
  <si>
    <t>ESR</t>
  </si>
  <si>
    <t>группа</t>
  </si>
  <si>
    <t>подгруппа</t>
  </si>
  <si>
    <t>Количество (уп.)</t>
  </si>
  <si>
    <t>Количество (кор.)</t>
  </si>
  <si>
    <t>Вес (кг.)</t>
  </si>
  <si>
    <t>Nestle - IRK</t>
  </si>
  <si>
    <t>IRK-Слата (Иркутск)</t>
  </si>
  <si>
    <t>Гнатенко Игорь Иванович</t>
  </si>
  <si>
    <t>Дадаев Владимир Сергеевич</t>
  </si>
  <si>
    <t>Айрян Елена</t>
  </si>
  <si>
    <t>050 Плиточный шоколад</t>
  </si>
  <si>
    <t>Креков Владимир Владимирович</t>
  </si>
  <si>
    <t>05010 Плиточный шоколад</t>
  </si>
  <si>
    <t>Плиточный шоколад</t>
  </si>
  <si>
    <t>060 Батончики</t>
  </si>
  <si>
    <t>06010 Батончики</t>
  </si>
  <si>
    <t>Батончики</t>
  </si>
  <si>
    <t>070 Шоколадные наборы</t>
  </si>
  <si>
    <t>07010 Нестле Шоколадные наборы</t>
  </si>
  <si>
    <t>Нестле Шоколадные наборы</t>
  </si>
  <si>
    <t>080 Сахаристые</t>
  </si>
  <si>
    <t>08010 Сахаристые</t>
  </si>
  <si>
    <t>090 Печенье</t>
  </si>
  <si>
    <t>09010 Печенье</t>
  </si>
  <si>
    <t>Печенье</t>
  </si>
  <si>
    <t>Зеленин Артём Юрьевич</t>
  </si>
  <si>
    <t>07020 Рузанна Шоколадные наборы</t>
  </si>
  <si>
    <t>Рузанна Шоколадные наборы</t>
  </si>
  <si>
    <t>Штыкин Евгений Викторович</t>
  </si>
  <si>
    <t>Ведюшкин Евгений Сергеевич</t>
  </si>
  <si>
    <t>Воронин Дмитрий</t>
  </si>
  <si>
    <t>010 Растворимый кофе</t>
  </si>
  <si>
    <t>Макаров Павел Александрович</t>
  </si>
  <si>
    <t>01010 Нескафе Классик</t>
  </si>
  <si>
    <t>Нескафе Классик</t>
  </si>
  <si>
    <t>01020 Элитный Кофе</t>
  </si>
  <si>
    <t>Элитный Кофе</t>
  </si>
  <si>
    <t>01030 Кофейные Напитки</t>
  </si>
  <si>
    <t>Кофейные Напитки</t>
  </si>
  <si>
    <t>030 Какао Несквик</t>
  </si>
  <si>
    <t>03010 Какао Несквик</t>
  </si>
  <si>
    <t>Какао Несквик</t>
  </si>
  <si>
    <t>110 Кулинария</t>
  </si>
  <si>
    <t>11010 Бульоны</t>
  </si>
  <si>
    <t>Бульоны</t>
  </si>
  <si>
    <t>11020 Горячая Кружка и снэки</t>
  </si>
  <si>
    <t>Горячая Кружка и снэки</t>
  </si>
  <si>
    <t>11030 Приправы Магги</t>
  </si>
  <si>
    <t>Приправы Магги</t>
  </si>
  <si>
    <t>11045 Основы для супов</t>
  </si>
  <si>
    <t>Основы для супов</t>
  </si>
  <si>
    <t>11050 Готовые Рецепты</t>
  </si>
  <si>
    <t>Готовые Рецепты</t>
  </si>
  <si>
    <t>11060 Супы</t>
  </si>
  <si>
    <t>Супы</t>
  </si>
  <si>
    <t>11080 Соусы Магги</t>
  </si>
  <si>
    <t>Соусы Магги</t>
  </si>
  <si>
    <t>120 Каши для всей семьи</t>
  </si>
  <si>
    <t>12010 Быстров Каши для всей семьи</t>
  </si>
  <si>
    <t>Быстров Каши для всей семьи</t>
  </si>
  <si>
    <t>130 Готовые Завтраки</t>
  </si>
  <si>
    <t>13010 Готовые Завтраки</t>
  </si>
  <si>
    <t>Готовые Завтраки</t>
  </si>
  <si>
    <t>140 Заменитель Грудного Молока</t>
  </si>
  <si>
    <t>14010 Заменитель Грудного Молока</t>
  </si>
  <si>
    <t>Заменитель Грудного Молока</t>
  </si>
  <si>
    <t>150 Детское питание</t>
  </si>
  <si>
    <t>15010 Каши</t>
  </si>
  <si>
    <t>Каши</t>
  </si>
  <si>
    <t>15020 Нестле Детское питание и соки</t>
  </si>
  <si>
    <t>Нестле Детское питание и соки</t>
  </si>
  <si>
    <t>15030 Гербер Детское питание и соки</t>
  </si>
  <si>
    <t>Гербер Детское питание и соки</t>
  </si>
  <si>
    <t>15040 Молочные напитки со злаками</t>
  </si>
  <si>
    <t>Молочные напитки со злаками</t>
  </si>
  <si>
    <t>Самойленко Анастасия Владимировна</t>
  </si>
  <si>
    <t>Летохов Станислав Александрович</t>
  </si>
  <si>
    <t>Волошина Елена Николаевна</t>
  </si>
  <si>
    <t>Лалетин Максим Борисович</t>
  </si>
  <si>
    <t>12020 Быстренок Каши для всей семьи</t>
  </si>
  <si>
    <t>Быстренок Каши для всей семьи</t>
  </si>
  <si>
    <t>Челбаев Игорь Александрович</t>
  </si>
  <si>
    <t>Хликов Владимир Александрович</t>
  </si>
  <si>
    <t>Щеглов Фёдор Жоржевич</t>
  </si>
  <si>
    <t>Наумов Игорь</t>
  </si>
  <si>
    <t>Глушков Владимир Сергеевич</t>
  </si>
  <si>
    <t>Белоношко Константин Владимирович</t>
  </si>
  <si>
    <t>Мазунов Сергей Александрович</t>
  </si>
  <si>
    <t>Василькова Екатерина Олеговна</t>
  </si>
  <si>
    <t>Тураев Григорий Вячеславович</t>
  </si>
  <si>
    <t>Ярушин Антон Сергеевич</t>
  </si>
  <si>
    <t>Булдина Светлана Викторовна</t>
  </si>
  <si>
    <t>Гребенев Александр Васильевич</t>
  </si>
  <si>
    <t>Чумаков Вадим Борисович</t>
  </si>
  <si>
    <t>Акимов Дмитрий Владимирович</t>
  </si>
  <si>
    <t>Поливцев Александр Борисович</t>
  </si>
  <si>
    <t>Онишко Юлия Семёновна</t>
  </si>
  <si>
    <t>Еликов Иван Александрович</t>
  </si>
  <si>
    <t>SUM из Сумма продаж (руб.)</t>
  </si>
  <si>
    <t>SUM из Количество (шт.)</t>
  </si>
  <si>
    <t xml:space="preserve">Перенесите данные из таблицы «б» в таблицу «а» любой из функций по коду продукта
</t>
  </si>
  <si>
    <t>VLOOKUP(искомый_id; таблица_Б; номер_столбца_h; FALSE)</t>
  </si>
  <si>
    <t>"а"</t>
  </si>
  <si>
    <t>"б"</t>
  </si>
  <si>
    <t>Код продукта</t>
  </si>
  <si>
    <t>Продажи ESR команды, Руб.</t>
  </si>
  <si>
    <r>
      <rPr>
        <rFont val="Roboto Mono"/>
        <color theme="1"/>
        <sz val="9.0"/>
      </rPr>
      <t xml:space="preserve">1. Перенесите в столбцы </t>
    </r>
    <r>
      <rPr>
        <rFont val="Roboto Mono"/>
        <b/>
        <color theme="1"/>
        <sz val="9.0"/>
      </rPr>
      <t>D</t>
    </r>
    <r>
      <rPr>
        <rFont val="Roboto Mono"/>
        <color theme="1"/>
        <sz val="9.0"/>
      </rPr>
      <t xml:space="preserve"> и </t>
    </r>
    <r>
      <rPr>
        <rFont val="Roboto Mono"/>
        <b/>
        <color theme="1"/>
        <sz val="9.0"/>
      </rPr>
      <t>E</t>
    </r>
    <r>
      <rPr>
        <rFont val="Roboto Mono"/>
        <color theme="1"/>
        <sz val="9.0"/>
      </rPr>
      <t xml:space="preserve"> имена и отчества сотрудников из столбца </t>
    </r>
    <r>
      <rPr>
        <rFont val="Roboto Mono"/>
        <b/>
        <color theme="1"/>
        <sz val="9.0"/>
      </rPr>
      <t>C</t>
    </r>
    <r>
      <rPr>
        <rFont val="Roboto Mono"/>
        <color theme="1"/>
        <sz val="9.0"/>
      </rPr>
      <t xml:space="preserve">, в столбце </t>
    </r>
    <r>
      <rPr>
        <rFont val="Roboto Mono"/>
        <b/>
        <color theme="1"/>
        <sz val="9.0"/>
      </rPr>
      <t>C</t>
    </r>
    <r>
      <rPr>
        <rFont val="Roboto Mono"/>
        <color theme="1"/>
        <sz val="9.0"/>
      </rPr>
      <t xml:space="preserve"> оставьте только фамилии.</t>
    </r>
  </si>
  <si>
    <t>Таблица 2.</t>
  </si>
  <si>
    <r>
      <rPr>
        <rFont val="Roboto Mono"/>
        <color theme="1"/>
        <sz val="9.0"/>
      </rPr>
      <t xml:space="preserve">2. Укажите в столбце </t>
    </r>
    <r>
      <rPr>
        <rFont val="Roboto Mono"/>
        <b/>
        <color theme="1"/>
        <sz val="9.0"/>
      </rPr>
      <t>G</t>
    </r>
    <r>
      <rPr>
        <rFont val="Roboto Mono"/>
        <color theme="1"/>
        <sz val="9.0"/>
      </rPr>
      <t xml:space="preserve"> гендерную принадлежность сотрудников.</t>
    </r>
  </si>
  <si>
    <t>№</t>
  </si>
  <si>
    <t>Расчитать</t>
  </si>
  <si>
    <t>Ответы</t>
  </si>
  <si>
    <t>unique_values</t>
  </si>
  <si>
    <t>frequency</t>
  </si>
  <si>
    <r>
      <rPr>
        <rFont val="Roboto Mono"/>
        <color theme="1"/>
        <sz val="9.0"/>
      </rPr>
      <t xml:space="preserve">3. Укажите в столбце </t>
    </r>
    <r>
      <rPr>
        <rFont val="Roboto Mono"/>
        <b/>
        <color theme="1"/>
        <sz val="9.0"/>
      </rPr>
      <t>H</t>
    </r>
    <r>
      <rPr>
        <rFont val="Roboto Mono"/>
        <color theme="1"/>
        <sz val="9.0"/>
      </rPr>
      <t xml:space="preserve"> возраст на дату приема (количество полных лет).</t>
    </r>
  </si>
  <si>
    <t>Количество работающих на 01.01.2017</t>
  </si>
  <si>
    <r>
      <rPr>
        <rFont val="Roboto Mono"/>
        <color theme="1"/>
        <sz val="9.0"/>
      </rPr>
      <t xml:space="preserve">4. Укажите в столбце </t>
    </r>
    <r>
      <rPr>
        <rFont val="Roboto Mono"/>
        <b/>
        <color theme="1"/>
        <sz val="9.0"/>
      </rPr>
      <t>I</t>
    </r>
    <r>
      <rPr>
        <rFont val="Roboto Mono"/>
        <color theme="1"/>
        <sz val="9.0"/>
      </rPr>
      <t>, достиг ли сотрудник пенсионного возраста (мужчины с 60 лет, женщины с 55 лет) на дату приема, в форме да/нет.</t>
    </r>
  </si>
  <si>
    <t>Количество уволенных на 01.01.2017</t>
  </si>
  <si>
    <t>Количество уволенных на 01.01.2009</t>
  </si>
  <si>
    <r>
      <rPr>
        <rFont val="Roboto Mono"/>
        <color theme="1"/>
        <sz val="9.0"/>
      </rPr>
      <t xml:space="preserve">5. Заполните столбец </t>
    </r>
    <r>
      <rPr>
        <rFont val="Roboto Mono"/>
        <b/>
        <color theme="1"/>
        <sz val="9.0"/>
      </rPr>
      <t>L</t>
    </r>
    <r>
      <rPr>
        <rFont val="Roboto Mono"/>
        <color theme="1"/>
        <sz val="9.0"/>
      </rPr>
      <t xml:space="preserve">, если в столбце </t>
    </r>
    <r>
      <rPr>
        <rFont val="Roboto Mono"/>
        <b/>
        <color theme="1"/>
        <sz val="9.0"/>
      </rPr>
      <t>K</t>
    </r>
    <r>
      <rPr>
        <rFont val="Roboto Mono"/>
        <color theme="1"/>
        <sz val="9.0"/>
      </rPr>
      <t xml:space="preserve"> дата увольнения пустая, то считайте стаж на дату отчета (ячейка </t>
    </r>
    <r>
      <rPr>
        <rFont val="Roboto Mono"/>
        <b/>
        <color theme="1"/>
        <sz val="9.0"/>
      </rPr>
      <t>F13</t>
    </r>
    <r>
      <rPr>
        <rFont val="Roboto Mono"/>
        <color theme="1"/>
        <sz val="9.0"/>
      </rPr>
      <t>).</t>
    </r>
  </si>
  <si>
    <t>Средний возраст уволенных</t>
  </si>
  <si>
    <t>6. Заполните в таблице 2 столбец "Ответы" с помощью формул или макросов.</t>
  </si>
  <si>
    <t>Какого пола больше уволили</t>
  </si>
  <si>
    <t>Количество сотрудников с фамилией, начинающейся на букву "М"</t>
  </si>
  <si>
    <t>(в первой строке пример заполнения)</t>
  </si>
  <si>
    <t>Количество различных причин увольнения</t>
  </si>
  <si>
    <t>Самая частая причина увольнения</t>
  </si>
  <si>
    <t>Таблица 1. Отчёт по стажу работы сотрудников, в том числе уволенных, на</t>
  </si>
  <si>
    <t>№ п/п</t>
  </si>
  <si>
    <t>ФИО сотрудника</t>
  </si>
  <si>
    <t>Дата рождения</t>
  </si>
  <si>
    <t>Пол</t>
  </si>
  <si>
    <t>Возраст на дату приема</t>
  </si>
  <si>
    <t>Пенсионного возраста</t>
  </si>
  <si>
    <t>Дата приема</t>
  </si>
  <si>
    <t>Дата увольнения</t>
  </si>
  <si>
    <t>Стаж</t>
  </si>
  <si>
    <t>Причина увольнения</t>
  </si>
  <si>
    <t>фамилия</t>
  </si>
  <si>
    <t>имя</t>
  </si>
  <si>
    <t>отчество</t>
  </si>
  <si>
    <t>АБИТОВА</t>
  </si>
  <si>
    <t>РОЗА</t>
  </si>
  <si>
    <t>МАРКОВНА</t>
  </si>
  <si>
    <t>женский</t>
  </si>
  <si>
    <t>да</t>
  </si>
  <si>
    <t>9 г. 3 мес. 19 дн.</t>
  </si>
  <si>
    <t/>
  </si>
  <si>
    <t>АВДЕЕВА</t>
  </si>
  <si>
    <t>АФРОДИТА</t>
  </si>
  <si>
    <t>АБРАМОВНА</t>
  </si>
  <si>
    <t>по соглашению</t>
  </si>
  <si>
    <t>АГАДЖАНЯН</t>
  </si>
  <si>
    <t>РАЗМИК</t>
  </si>
  <si>
    <t>ВИКТОРОВНА</t>
  </si>
  <si>
    <t>по собственному</t>
  </si>
  <si>
    <t>АН</t>
  </si>
  <si>
    <t>ТЕРЕЗА</t>
  </si>
  <si>
    <t>АНАТОЛЬЕВНА</t>
  </si>
  <si>
    <t>АРСЛАНОВ</t>
  </si>
  <si>
    <t>ВАЛЕРИЙ</t>
  </si>
  <si>
    <t>НИКОЛАЕВИЧ</t>
  </si>
  <si>
    <t>АС</t>
  </si>
  <si>
    <t>НИНА</t>
  </si>
  <si>
    <t>ЗАХАРОВНА</t>
  </si>
  <si>
    <t>АСЛАНЯН</t>
  </si>
  <si>
    <t>ТАМАРА</t>
  </si>
  <si>
    <t>ВАЛЕНТИНОВНА</t>
  </si>
  <si>
    <t>АСТАПЕНКО</t>
  </si>
  <si>
    <t>НАЗИРА</t>
  </si>
  <si>
    <t>КАРИМОВНА</t>
  </si>
  <si>
    <t>не соответствие</t>
  </si>
  <si>
    <t>АФАНАСЬЕВ</t>
  </si>
  <si>
    <t>ЕВГЕНИЙ</t>
  </si>
  <si>
    <t>ГЕРАСИМОВИЧ</t>
  </si>
  <si>
    <t>АХМЕДОВА</t>
  </si>
  <si>
    <t>ЛУИЗА</t>
  </si>
  <si>
    <t>МАКСИМОВНА</t>
  </si>
  <si>
    <t>АЧИЛОВ</t>
  </si>
  <si>
    <t>АЛЕКСАНДР</t>
  </si>
  <si>
    <t>ЯКОВЛЕВИЧ</t>
  </si>
  <si>
    <t>БАШКАТОВ</t>
  </si>
  <si>
    <t>ВЛАДИМИР</t>
  </si>
  <si>
    <t>КЕНЖАЕВИЧ</t>
  </si>
  <si>
    <t>БАШКАТОВА</t>
  </si>
  <si>
    <t>ИРИНА</t>
  </si>
  <si>
    <t>НИКОЛАЕВНА</t>
  </si>
  <si>
    <t>БИКТИМИРОВА</t>
  </si>
  <si>
    <t>РЕПСИМЕ</t>
  </si>
  <si>
    <t>БИЛЯЛОВА</t>
  </si>
  <si>
    <t>ЕВГЕНИЯ</t>
  </si>
  <si>
    <t>ПАРГЕВОВНА</t>
  </si>
  <si>
    <t>БОЗОРОВ</t>
  </si>
  <si>
    <t>АНАТОЛИЙ</t>
  </si>
  <si>
    <t>РУБИКОВИЧ</t>
  </si>
  <si>
    <t>ГАФУРОВ</t>
  </si>
  <si>
    <t>РАДЖ</t>
  </si>
  <si>
    <t>БОРИСОВИЧ</t>
  </si>
  <si>
    <t>ГАФУРОВА</t>
  </si>
  <si>
    <t>НАИРА</t>
  </si>
  <si>
    <t>ИОСИФОВНА</t>
  </si>
  <si>
    <t>окончание ТД</t>
  </si>
  <si>
    <t>ГРИГОРЯН</t>
  </si>
  <si>
    <t>ТАТЬЯНА</t>
  </si>
  <si>
    <t>БАДОРДИНОВНА</t>
  </si>
  <si>
    <t>ГУЛЬБИН</t>
  </si>
  <si>
    <t>ВИКТОР</t>
  </si>
  <si>
    <t>ДАВЫДОВА</t>
  </si>
  <si>
    <t>ИВАННА</t>
  </si>
  <si>
    <t>сокращение</t>
  </si>
  <si>
    <t>ДЫРВА</t>
  </si>
  <si>
    <t>МИХАИЛ</t>
  </si>
  <si>
    <t>ВЛАДИМИРОВИЧ</t>
  </si>
  <si>
    <t>ЕРЦ</t>
  </si>
  <si>
    <t>АРМЕН</t>
  </si>
  <si>
    <t>ПЕТРОВИЧ</t>
  </si>
  <si>
    <t>ЗАХАРЧЕНКО</t>
  </si>
  <si>
    <t>МИХАЙЛОВИЧ</t>
  </si>
  <si>
    <t>ЗУЕВА</t>
  </si>
  <si>
    <t>СУСАННА</t>
  </si>
  <si>
    <t>ИВАНЬКОВА</t>
  </si>
  <si>
    <t>АРМАИСОВНА</t>
  </si>
  <si>
    <t>ИЛЬХИДЖИЕВА</t>
  </si>
  <si>
    <t>ОЛЬГА</t>
  </si>
  <si>
    <t>ВЛАДИМИРОВНА</t>
  </si>
  <si>
    <t>ИСМАИЛОВА</t>
  </si>
  <si>
    <t>ГУРГЕНОВНА</t>
  </si>
  <si>
    <t>КАБАНКОВ</t>
  </si>
  <si>
    <t>ИГОРЬ</t>
  </si>
  <si>
    <t>ГЕОРГИЕВИЧ</t>
  </si>
  <si>
    <t>КАЛИНИНА</t>
  </si>
  <si>
    <t>ЖАННЕТА</t>
  </si>
  <si>
    <t>ПАВЛОВНА</t>
  </si>
  <si>
    <t>КАПУСТИНА</t>
  </si>
  <si>
    <t>КАРИНЕ</t>
  </si>
  <si>
    <t>КАРИМОВ</t>
  </si>
  <si>
    <t>РОБЕРТ</t>
  </si>
  <si>
    <t>АНДРЕЕВИЧ</t>
  </si>
  <si>
    <t>КИРЬЯКОВ</t>
  </si>
  <si>
    <t>РАФИК</t>
  </si>
  <si>
    <t>АРКАДЬЕВИЧ</t>
  </si>
  <si>
    <t>КИСЕЛЮК</t>
  </si>
  <si>
    <t>ГРАЧИКОВИЧ</t>
  </si>
  <si>
    <t>КОЛБ</t>
  </si>
  <si>
    <t>АЛЕКСЕЙ</t>
  </si>
  <si>
    <t>СТЕПАНОВИЧ</t>
  </si>
  <si>
    <t>КОНОНЕНКО</t>
  </si>
  <si>
    <t>НИКОЛАЙ</t>
  </si>
  <si>
    <t>ВИКТОРОВИЧ</t>
  </si>
  <si>
    <t>нарушение ТД</t>
  </si>
  <si>
    <t>ИДРИСОВНА</t>
  </si>
  <si>
    <t>КРИНИЧНЫЙ</t>
  </si>
  <si>
    <t>УМАРАЛИ</t>
  </si>
  <si>
    <t>АЛЕКСЕЕВИЧ</t>
  </si>
  <si>
    <t>ЛЕОНОВ</t>
  </si>
  <si>
    <t>ВЯЧЕСЛАВ</t>
  </si>
  <si>
    <t>КАМИЛОВИЧ</t>
  </si>
  <si>
    <t>ЛИСЯТИН</t>
  </si>
  <si>
    <t>ВАЛЕНТИН</t>
  </si>
  <si>
    <t>ЛИТОВЧЕНКО</t>
  </si>
  <si>
    <t>ЛЕОНИД</t>
  </si>
  <si>
    <t>ГАРЕГИНОВИЧ</t>
  </si>
  <si>
    <t>МАМУКОВ</t>
  </si>
  <si>
    <t>СЕРГЕЙ</t>
  </si>
  <si>
    <t>АНАТОЛЬЕВИЧ</t>
  </si>
  <si>
    <t>МАНАСЯН</t>
  </si>
  <si>
    <t>ЛИЛЯ</t>
  </si>
  <si>
    <t>МАТЕВОСОВНА</t>
  </si>
  <si>
    <t>МАРДАНЯН</t>
  </si>
  <si>
    <t>ЗИНАИДА</t>
  </si>
  <si>
    <t>МАРКЕЛОВ</t>
  </si>
  <si>
    <t>РАВШАН</t>
  </si>
  <si>
    <t>ВАЛЕНТИНОВИЧ</t>
  </si>
  <si>
    <t>МАРЧЕНКО</t>
  </si>
  <si>
    <t>ЛАРИСА</t>
  </si>
  <si>
    <t>МАТРОСОВА</t>
  </si>
  <si>
    <t>НОНА</t>
  </si>
  <si>
    <t>ДМИТРИЕВНА</t>
  </si>
  <si>
    <t>МЕЛИКЯН</t>
  </si>
  <si>
    <t>ГАЛИНА</t>
  </si>
  <si>
    <t>СТЕПАНОВНА</t>
  </si>
  <si>
    <t>МЕНТУЗ</t>
  </si>
  <si>
    <t>МУРАТОВНА</t>
  </si>
  <si>
    <t>ГАМАРНИКОВНА</t>
  </si>
  <si>
    <t>МИШКОВ</t>
  </si>
  <si>
    <t>ХАЙДАРОВИЧ</t>
  </si>
  <si>
    <t>МОРЕВА</t>
  </si>
  <si>
    <t>ЯРОСЛАВА</t>
  </si>
  <si>
    <t>АДАМОВНА</t>
  </si>
  <si>
    <t>МОСИНЯН</t>
  </si>
  <si>
    <t>ЗОЯ</t>
  </si>
  <si>
    <t>МУХАМЕДОВ</t>
  </si>
  <si>
    <t>ГУЛЬМАТ</t>
  </si>
  <si>
    <t>ИЛЛАРИОНОВИЧ</t>
  </si>
  <si>
    <t>МХИТАРЯН</t>
  </si>
  <si>
    <t>АНЖИК</t>
  </si>
  <si>
    <t>ХАСАНШЕВНА</t>
  </si>
  <si>
    <t>ОГАМ</t>
  </si>
  <si>
    <t>ТИХОМИР</t>
  </si>
  <si>
    <t>АЛИМОВИЧ</t>
  </si>
  <si>
    <t>ПИНТИЙ</t>
  </si>
  <si>
    <t>ПОДГОРНОВА</t>
  </si>
  <si>
    <t>СВЕТЛАНА</t>
  </si>
  <si>
    <t>ВАСИЛЬЕВНА</t>
  </si>
  <si>
    <t>ПУШКОВ</t>
  </si>
  <si>
    <t>ПШЕНИЦЫН</t>
  </si>
  <si>
    <t>ЮРИЙ</t>
  </si>
  <si>
    <t>АЙВАРОВИЧ</t>
  </si>
  <si>
    <t>РАДИОНОВА</t>
  </si>
  <si>
    <t>ЛИДИЯ</t>
  </si>
  <si>
    <t>МИХАЙЛОВНА</t>
  </si>
  <si>
    <t>РОМАНЧУК</t>
  </si>
  <si>
    <t>ВАГАРШАКОВНА</t>
  </si>
  <si>
    <t>РОМАШКО</t>
  </si>
  <si>
    <t>ДУСМУРАТ</t>
  </si>
  <si>
    <t>ДЖАМИЛОВИЧ</t>
  </si>
  <si>
    <t>РОШЕНКО</t>
  </si>
  <si>
    <t>АНДРАНИК</t>
  </si>
  <si>
    <t>РОМАНОВИЧ</t>
  </si>
  <si>
    <t>САМБУЛОВ</t>
  </si>
  <si>
    <t>КАХРАМОНЖОН</t>
  </si>
  <si>
    <t>ГЕННАДЬЕВИЧ</t>
  </si>
  <si>
    <t>САМОНДАРОВ</t>
  </si>
  <si>
    <t>МОХАМЕД</t>
  </si>
  <si>
    <t>САРКИСОВА</t>
  </si>
  <si>
    <t>АЛЛА</t>
  </si>
  <si>
    <t>ЭДУАРДОВНА</t>
  </si>
  <si>
    <t>СВИРИДОН</t>
  </si>
  <si>
    <t>ДЕНИС</t>
  </si>
  <si>
    <t>ИБРАГИМОВИЧ</t>
  </si>
  <si>
    <t>СИТНИКОВ</t>
  </si>
  <si>
    <t>СЕРВЕРОВИЧ</t>
  </si>
  <si>
    <t>СКВОРЦОВА</t>
  </si>
  <si>
    <t>ВЕРА</t>
  </si>
  <si>
    <t>ТЕШАБАЕВНА</t>
  </si>
  <si>
    <t>СОН</t>
  </si>
  <si>
    <t>БАХИР</t>
  </si>
  <si>
    <t>ПАВЛОВИЧ</t>
  </si>
  <si>
    <t>СТЕПАНЯН</t>
  </si>
  <si>
    <t>АРЕКНАЗ</t>
  </si>
  <si>
    <t>ФИЛИППОВНА</t>
  </si>
  <si>
    <t>СТИРАНКА</t>
  </si>
  <si>
    <t>ГОАР</t>
  </si>
  <si>
    <t>СЕРГЕЕВНА</t>
  </si>
  <si>
    <t>ТАМУЛЯНИС</t>
  </si>
  <si>
    <t>ЛЕНА</t>
  </si>
  <si>
    <t>ТАНЕВ</t>
  </si>
  <si>
    <t>ПАВЕЛ</t>
  </si>
  <si>
    <t>ВАСИЛЬЕВИЧ</t>
  </si>
  <si>
    <t>ТЁ</t>
  </si>
  <si>
    <t>ЮРЬЕВИЧ</t>
  </si>
  <si>
    <t>ТЕЛУШКИН</t>
  </si>
  <si>
    <t>АНДРЕЙ</t>
  </si>
  <si>
    <t>ПРОКОФЬЕВИЧ</t>
  </si>
  <si>
    <t>ТЕН</t>
  </si>
  <si>
    <t>ТОМАШЕВ</t>
  </si>
  <si>
    <t>АРСЕН</t>
  </si>
  <si>
    <t>ТРАВКИН</t>
  </si>
  <si>
    <t>ПЁТР</t>
  </si>
  <si>
    <t>УНАНЯН</t>
  </si>
  <si>
    <t>ДМИТРИЙ</t>
  </si>
  <si>
    <t>ДМИТРИЕВИЧ</t>
  </si>
  <si>
    <t>УСМАНОВ</t>
  </si>
  <si>
    <t>АЛЕКСАНДРОВИЧ</t>
  </si>
  <si>
    <t>ФАТТАХОВА</t>
  </si>
  <si>
    <t>МИНСЛУ</t>
  </si>
  <si>
    <t>КОНСТАНТИНОВНА</t>
  </si>
  <si>
    <t>ХАЛИЛОВА</t>
  </si>
  <si>
    <t>ФАРИДА</t>
  </si>
  <si>
    <t>АЛЕКСАНДРОВНА</t>
  </si>
  <si>
    <t>ХОМЕНКО</t>
  </si>
  <si>
    <t>МУТАЛИБОВИЧ</t>
  </si>
  <si>
    <t>ЦОЛОЛО</t>
  </si>
  <si>
    <t>ФУАТОВИЧ</t>
  </si>
  <si>
    <t>ЧЕРВИНЧУК</t>
  </si>
  <si>
    <t>ДАМИР</t>
  </si>
  <si>
    <t>ИВАНОВИЧ</t>
  </si>
  <si>
    <t>ЧОБАНЯН</t>
  </si>
  <si>
    <t>ТОЛИБОВИЧ</t>
  </si>
  <si>
    <t>ШЕВКОПЛЯС</t>
  </si>
  <si>
    <t>ШЕЙНИНА</t>
  </si>
  <si>
    <t>ФЛЮРА</t>
  </si>
  <si>
    <t>ШЕСТАКОВ</t>
  </si>
  <si>
    <t>ШИДЛОВСКАЯ</t>
  </si>
  <si>
    <t>ПАТВАКАНОВНА</t>
  </si>
  <si>
    <t>ШИН</t>
  </si>
  <si>
    <t>НУВАХИДИЯ</t>
  </si>
  <si>
    <t>ДАВИДОВНА</t>
  </si>
  <si>
    <t>ШУБИНА</t>
  </si>
  <si>
    <t>ЛЮБОВЬ</t>
  </si>
  <si>
    <t>ЛЕОНИДОВНА</t>
  </si>
  <si>
    <t>ЮНУСОВА</t>
  </si>
  <si>
    <t>АЛВАРД</t>
  </si>
  <si>
    <t>ЮРЬЕВНА</t>
  </si>
  <si>
    <t>ЯКУБОВИЧ</t>
  </si>
  <si>
    <t>ХАЛИМОВИЧ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</si>
</sst>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);(#,##0)"/>
    <numFmt numFmtId="165" formatCode="0.0"/>
    <numFmt numFmtId="166" formatCode="#,##0_р_."/>
    <numFmt numFmtId="167" formatCode="_-* #,##0_р_._-;\-* #,##0_р_._-;_-* &quot;-&quot;??_р_._-;_-@"/>
  </numFmts>
  <fonts count="27">
    <font>
      <sz val="10.0"/>
      <color rgb="FF000000"/>
      <name val="Calibri"/>
      <scheme val="minor"/>
    </font>
    <font>
      <sz val="10.0"/>
      <color theme="1"/>
      <name val="Helvetica Neue"/>
    </font>
    <font>
      <b/>
      <sz val="10.0"/>
      <color theme="1"/>
      <name val="Helvetica Neue"/>
    </font>
    <font>
      <color theme="1"/>
      <name val="Roboto Mono"/>
    </font>
    <font>
      <b/>
      <color theme="1"/>
      <name val="Roboto Mono"/>
    </font>
    <font>
      <sz val="10.0"/>
      <color theme="1"/>
      <name val="Roboto Mono"/>
    </font>
    <font>
      <sz val="10.0"/>
      <color theme="1"/>
      <name val="Arimo"/>
    </font>
    <font>
      <b/>
      <sz val="10.0"/>
      <color rgb="FFFF0000"/>
      <name val="Arimo"/>
    </font>
    <font>
      <b/>
      <sz val="12.0"/>
      <color rgb="FFFF0000"/>
      <name val="Arimo"/>
    </font>
    <font>
      <sz val="10.0"/>
      <color rgb="FFFFFFFF"/>
      <name val="Arial"/>
    </font>
    <font>
      <sz val="11.0"/>
      <color rgb="FFFFFFFF"/>
      <name val="Arial"/>
    </font>
    <font>
      <sz val="10.0"/>
      <color rgb="FF000000"/>
      <name val="Arial"/>
    </font>
    <font>
      <b/>
      <sz val="10.0"/>
      <color theme="1"/>
      <name val="Arimo"/>
    </font>
    <font>
      <b/>
      <sz val="11.0"/>
      <color theme="1"/>
      <name val="Arimo"/>
    </font>
    <font>
      <b/>
      <sz val="10.0"/>
      <color rgb="FF000000"/>
      <name val="Roboto Mono"/>
    </font>
    <font>
      <sz val="11.0"/>
      <color rgb="FF000000"/>
      <name val="Calibri"/>
      <scheme val="minor"/>
    </font>
    <font>
      <sz val="11.0"/>
      <color rgb="FF000000"/>
      <name val="Helvetica Neue"/>
    </font>
    <font>
      <b/>
      <sz val="11.0"/>
      <color rgb="FF000000"/>
      <name val="Arial"/>
    </font>
    <font>
      <sz val="11.0"/>
      <color theme="1"/>
      <name val="Roboto Mono"/>
    </font>
    <font/>
    <font>
      <b/>
      <sz val="10.0"/>
      <color rgb="FFFFFFFF"/>
      <name val="Roboto Mono"/>
    </font>
    <font>
      <sz val="10.0"/>
      <color rgb="FF000000"/>
      <name val="Roboto Mono"/>
    </font>
    <font>
      <sz val="8.0"/>
      <color rgb="FF000000"/>
      <name val="Roboto Mono"/>
    </font>
    <font>
      <sz val="11.0"/>
      <color rgb="FF000000"/>
      <name val="Roboto Mono"/>
    </font>
    <font>
      <b/>
      <sz val="10.0"/>
      <color theme="1"/>
      <name val="Roboto Mono"/>
    </font>
    <font>
      <sz val="9.0"/>
      <color theme="1"/>
      <name val="Roboto Mono"/>
    </font>
    <font>
      <b/>
      <sz val="9.0"/>
      <color theme="1"/>
      <name val="Roboto Mono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0" fontId="1" numFmtId="1" xfId="0" applyAlignment="1" applyBorder="1" applyFont="1" applyNumberFormat="1">
      <alignment horizontal="center" shrinkToFit="0" vertical="bottom" wrapText="0"/>
    </xf>
    <xf borderId="1" fillId="0" fontId="1" numFmtId="10" xfId="0" applyAlignment="1" applyBorder="1" applyFont="1" applyNumberFormat="1">
      <alignment horizontal="center" shrinkToFit="0" vertical="bottom" wrapText="0"/>
    </xf>
    <xf borderId="1" fillId="0" fontId="1" numFmtId="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ill="1" applyFont="1">
      <alignment horizontal="right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1" xfId="0" applyAlignment="1" applyBorder="1" applyFont="1" applyNumberFormat="1">
      <alignment horizontal="center" shrinkToFit="0" vertical="bottom" wrapText="0"/>
    </xf>
    <xf borderId="1" fillId="3" fontId="2" numFmtId="10" xfId="0" applyAlignment="1" applyBorder="1" applyFont="1" applyNumberFormat="1">
      <alignment horizontal="center" shrinkToFit="0" vertical="bottom" wrapText="0"/>
    </xf>
    <xf borderId="0" fillId="0" fontId="3" numFmtId="0" xfId="0" applyFont="1"/>
    <xf borderId="0" fillId="4" fontId="4" numFmtId="0" xfId="0" applyAlignment="1" applyFill="1" applyFon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2" fillId="5" fontId="9" numFmtId="0" xfId="0" applyAlignment="1" applyBorder="1" applyFill="1" applyFont="1">
      <alignment horizontal="right" shrinkToFit="0" vertical="bottom" wrapText="0"/>
    </xf>
    <xf borderId="2" fillId="5" fontId="10" numFmtId="0" xfId="0" applyAlignment="1" applyBorder="1" applyFont="1">
      <alignment horizontal="right" shrinkToFit="0" vertical="bottom" wrapText="0"/>
    </xf>
    <xf borderId="3" fillId="6" fontId="11" numFmtId="0" xfId="0" applyAlignment="1" applyBorder="1" applyFill="1" applyFont="1">
      <alignment shrinkToFit="0" vertical="bottom" wrapText="0"/>
    </xf>
    <xf borderId="3" fillId="6" fontId="1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2" numFmtId="0" xfId="0" applyFont="1"/>
    <xf borderId="3" fillId="5" fontId="10" numFmtId="0" xfId="0" applyAlignment="1" applyBorder="1" applyFont="1">
      <alignment horizontal="left" shrinkToFit="0" vertical="bottom" wrapText="0"/>
    </xf>
    <xf borderId="3" fillId="5" fontId="9" numFmtId="0" xfId="0" applyAlignment="1" applyBorder="1" applyFont="1">
      <alignment horizontal="right" shrinkToFit="0" vertical="bottom" wrapText="0"/>
    </xf>
    <xf borderId="2" fillId="5" fontId="10" numFmtId="0" xfId="0" applyAlignment="1" applyBorder="1" applyFont="1">
      <alignment horizontal="left" shrinkToFit="0" vertical="bottom" wrapText="0"/>
    </xf>
    <xf borderId="2" fillId="5" fontId="9" numFmtId="0" xfId="0" applyAlignment="1" applyBorder="1" applyFont="1">
      <alignment horizontal="right" shrinkToFit="0" vertical="center" wrapText="0"/>
    </xf>
    <xf borderId="3" fillId="2" fontId="14" numFmtId="0" xfId="0" applyAlignment="1" applyBorder="1" applyFont="1">
      <alignment horizontal="left" shrinkToFit="0" vertical="bottom" wrapText="0"/>
    </xf>
    <xf borderId="3" fillId="6" fontId="11" numFmtId="165" xfId="0" applyAlignment="1" applyBorder="1" applyFont="1" applyNumberFormat="1">
      <alignment shrinkToFit="0" vertical="bottom" wrapText="0"/>
    </xf>
    <xf borderId="3" fillId="2" fontId="11" numFmtId="165" xfId="0" applyAlignment="1" applyBorder="1" applyFont="1" applyNumberFormat="1">
      <alignment shrinkToFit="0" vertical="bottom" wrapText="0"/>
    </xf>
    <xf borderId="0" fillId="0" fontId="15" numFmtId="0" xfId="0" applyFont="1"/>
    <xf borderId="0" fillId="0" fontId="16" numFmtId="0" xfId="0" applyAlignment="1" applyFont="1">
      <alignment shrinkToFit="0" vertical="bottom" wrapText="0"/>
    </xf>
    <xf borderId="4" fillId="0" fontId="17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shrinkToFit="0" vertical="bottom" wrapText="1"/>
    </xf>
    <xf borderId="0" fillId="0" fontId="16" numFmtId="14" xfId="0" applyAlignment="1" applyFont="1" applyNumberFormat="1">
      <alignment shrinkToFit="0" vertical="bottom" wrapText="0"/>
    </xf>
    <xf borderId="5" fillId="0" fontId="17" numFmtId="0" xfId="0" applyAlignment="1" applyBorder="1" applyFont="1">
      <alignment shrinkToFit="0" vertical="bottom" wrapText="0"/>
    </xf>
    <xf borderId="6" fillId="0" fontId="16" numFmtId="0" xfId="0" applyAlignment="1" applyBorder="1" applyFont="1">
      <alignment horizontal="right" shrinkToFit="0" vertical="bottom" wrapText="0"/>
    </xf>
    <xf borderId="6" fillId="0" fontId="16" numFmtId="166" xfId="0" applyAlignment="1" applyBorder="1" applyFont="1" applyNumberFormat="1">
      <alignment horizontal="right" shrinkToFit="0" vertical="bottom" wrapText="1"/>
    </xf>
    <xf borderId="4" fillId="0" fontId="16" numFmtId="0" xfId="0" applyAlignment="1" applyBorder="1" applyFont="1">
      <alignment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0" fontId="16" numFmtId="166" xfId="0" applyAlignment="1" applyFont="1" applyNumberFormat="1">
      <alignment horizontal="right" shrinkToFit="0" vertical="bottom" wrapText="1"/>
    </xf>
    <xf borderId="5" fillId="7" fontId="17" numFmtId="0" xfId="0" applyAlignment="1" applyBorder="1" applyFill="1" applyFont="1">
      <alignment shrinkToFit="0" vertical="bottom" wrapText="0"/>
    </xf>
    <xf borderId="7" fillId="7" fontId="17" numFmtId="0" xfId="0" applyAlignment="1" applyBorder="1" applyFont="1">
      <alignment shrinkToFit="0" vertical="bottom" wrapText="0"/>
    </xf>
    <xf borderId="7" fillId="7" fontId="17" numFmtId="166" xfId="0" applyAlignment="1" applyBorder="1" applyFont="1" applyNumberFormat="1">
      <alignment shrinkToFit="0" vertical="bottom" wrapText="1"/>
    </xf>
    <xf borderId="4" fillId="0" fontId="16" numFmtId="166" xfId="0" applyAlignment="1" applyBorder="1" applyFont="1" applyNumberFormat="1">
      <alignment shrinkToFit="0" vertical="bottom" wrapText="1"/>
    </xf>
    <xf borderId="8" fillId="0" fontId="17" numFmtId="0" xfId="0" applyAlignment="1" applyBorder="1" applyFont="1">
      <alignment shrinkToFit="0" vertical="bottom" wrapText="0"/>
    </xf>
    <xf borderId="9" fillId="0" fontId="17" numFmtId="0" xfId="0" applyAlignment="1" applyBorder="1" applyFont="1">
      <alignment shrinkToFit="0" vertical="bottom" wrapText="0"/>
    </xf>
    <xf borderId="9" fillId="0" fontId="17" numFmtId="166" xfId="0" applyAlignment="1" applyBorder="1" applyFont="1" applyNumberFormat="1">
      <alignment shrinkToFit="0" vertical="bottom" wrapText="1"/>
    </xf>
    <xf borderId="4" fillId="7" fontId="16" numFmtId="0" xfId="0" applyAlignment="1" applyBorder="1" applyFont="1">
      <alignment shrinkToFit="0" vertical="bottom" wrapText="0"/>
    </xf>
    <xf borderId="4" fillId="7" fontId="16" numFmtId="166" xfId="0" applyAlignment="1" applyBorder="1" applyFont="1" applyNumberFormat="1">
      <alignment shrinkToFit="0" vertical="bottom" wrapText="1"/>
    </xf>
    <xf borderId="8" fillId="7" fontId="17" numFmtId="0" xfId="0" applyAlignment="1" applyBorder="1" applyFont="1">
      <alignment shrinkToFit="0" vertical="bottom" wrapText="0"/>
    </xf>
    <xf borderId="9" fillId="7" fontId="17" numFmtId="0" xfId="0" applyAlignment="1" applyBorder="1" applyFont="1">
      <alignment shrinkToFit="0" vertical="bottom" wrapText="0"/>
    </xf>
    <xf borderId="9" fillId="7" fontId="17" numFmtId="166" xfId="0" applyAlignment="1" applyBorder="1" applyFont="1" applyNumberFormat="1">
      <alignment shrinkToFit="0" vertical="bottom" wrapText="1"/>
    </xf>
    <xf borderId="4" fillId="2" fontId="18" numFmtId="0" xfId="0" applyAlignment="1" applyBorder="1" applyFont="1">
      <alignment readingOrder="0" shrinkToFit="0" vertical="top" wrapText="1"/>
    </xf>
    <xf borderId="6" fillId="0" fontId="19" numFmtId="0" xfId="0" applyBorder="1" applyFont="1"/>
    <xf borderId="10" fillId="0" fontId="19" numFmtId="0" xfId="0" applyBorder="1" applyFont="1"/>
    <xf borderId="11" fillId="0" fontId="19" numFmtId="0" xfId="0" applyBorder="1" applyFont="1"/>
    <xf borderId="12" fillId="0" fontId="19" numFmtId="0" xfId="0" applyBorder="1" applyFont="1"/>
    <xf borderId="13" fillId="0" fontId="19" numFmtId="0" xfId="0" applyBorder="1" applyFont="1"/>
    <xf borderId="14" fillId="0" fontId="19" numFmtId="0" xfId="0" applyBorder="1" applyFont="1"/>
    <xf borderId="15" fillId="0" fontId="19" numFmtId="0" xfId="0" applyBorder="1" applyFont="1"/>
    <xf borderId="16" fillId="5" fontId="20" numFmtId="0" xfId="0" applyAlignment="1" applyBorder="1" applyFont="1">
      <alignment horizontal="right" shrinkToFit="0" vertical="center" wrapText="1"/>
    </xf>
    <xf borderId="16" fillId="5" fontId="20" numFmtId="1" xfId="0" applyAlignment="1" applyBorder="1" applyFont="1" applyNumberFormat="1">
      <alignment horizontal="right" shrinkToFit="0" vertical="center" wrapText="1"/>
    </xf>
    <xf borderId="0" fillId="2" fontId="2" numFmtId="0" xfId="0" applyAlignment="1" applyFont="1">
      <alignment horizontal="right" readingOrder="0" shrinkToFit="0" vertical="center" wrapText="1"/>
    </xf>
    <xf borderId="1" fillId="6" fontId="21" numFmtId="0" xfId="0" applyAlignment="1" applyBorder="1" applyFont="1">
      <alignment shrinkToFit="0" vertical="bottom" wrapText="0"/>
    </xf>
    <xf borderId="1" fillId="6" fontId="21" numFmtId="164" xfId="0" applyAlignment="1" applyBorder="1" applyFont="1" applyNumberFormat="1">
      <alignment shrinkToFit="0" vertical="bottom" wrapText="0"/>
    </xf>
    <xf borderId="1" fillId="2" fontId="1" numFmtId="9" xfId="0" applyAlignment="1" applyBorder="1" applyFont="1" applyNumberFormat="1">
      <alignment shrinkToFit="0" vertical="bottom" wrapText="0"/>
    </xf>
    <xf borderId="1" fillId="6" fontId="21" numFmtId="1" xfId="0" applyAlignment="1" applyBorder="1" applyFont="1" applyNumberFormat="1">
      <alignment shrinkToFit="0" vertical="bottom" wrapText="0"/>
    </xf>
    <xf borderId="1" fillId="6" fontId="21" numFmtId="167" xfId="0" applyAlignment="1" applyBorder="1" applyFont="1" applyNumberFormat="1">
      <alignment horizontal="left" shrinkToFit="0" vertical="bottom" wrapText="0"/>
    </xf>
    <xf borderId="1" fillId="6" fontId="21" numFmtId="167" xfId="0" applyAlignment="1" applyBorder="1" applyFont="1" applyNumberFormat="1">
      <alignment shrinkToFit="0" vertical="bottom" wrapText="0"/>
    </xf>
    <xf borderId="1" fillId="2" fontId="12" numFmtId="164" xfId="0" applyBorder="1" applyFont="1" applyNumberFormat="1"/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bottom" wrapText="0"/>
    </xf>
    <xf borderId="16" fillId="5" fontId="20" numFmtId="0" xfId="0" applyAlignment="1" applyBorder="1" applyFont="1">
      <alignment horizontal="right" shrinkToFit="0" vertical="bottom" wrapText="0"/>
    </xf>
    <xf borderId="16" fillId="8" fontId="20" numFmtId="0" xfId="0" applyAlignment="1" applyBorder="1" applyFill="1" applyFont="1">
      <alignment horizontal="right" shrinkToFit="0" vertical="bottom" wrapText="0"/>
    </xf>
    <xf borderId="17" fillId="6" fontId="21" numFmtId="0" xfId="0" applyAlignment="1" applyBorder="1" applyFont="1">
      <alignment shrinkToFit="0" vertical="bottom" wrapText="0"/>
    </xf>
    <xf borderId="17" fillId="9" fontId="21" numFmtId="0" xfId="0" applyAlignment="1" applyBorder="1" applyFill="1" applyFont="1">
      <alignment shrinkToFit="0" vertical="bottom" wrapText="0"/>
    </xf>
    <xf borderId="0" fillId="6" fontId="3" numFmtId="0" xfId="0" applyFont="1"/>
    <xf borderId="0" fillId="0" fontId="22" numFmtId="3" xfId="0" applyAlignment="1" applyFont="1" applyNumberFormat="1">
      <alignment horizontal="left" readingOrder="0" shrinkToFit="0" vertical="top" wrapText="0"/>
    </xf>
    <xf borderId="0" fillId="0" fontId="23" numFmtId="0" xfId="0" applyAlignment="1" applyFont="1">
      <alignment shrinkToFit="0" vertical="bottom" wrapText="0"/>
    </xf>
    <xf borderId="0" fillId="0" fontId="22" numFmtId="3" xfId="0" applyAlignment="1" applyFont="1" applyNumberFormat="1">
      <alignment horizontal="left" shrinkToFit="0" vertical="top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2" fillId="5" fontId="20" numFmtId="0" xfId="0" applyAlignment="1" applyBorder="1" applyFont="1">
      <alignment horizontal="right" shrinkToFit="0" vertical="bottom" wrapText="0"/>
    </xf>
    <xf borderId="0" fillId="5" fontId="5" numFmtId="0" xfId="0" applyAlignment="1" applyFont="1">
      <alignment shrinkToFit="0" vertical="bottom" wrapText="0"/>
    </xf>
    <xf borderId="3" fillId="6" fontId="21" numFmtId="0" xfId="0" applyAlignment="1" applyBorder="1" applyFont="1">
      <alignment shrinkToFit="0" vertical="bottom" wrapText="0"/>
    </xf>
    <xf borderId="0" fillId="0" fontId="22" numFmtId="0" xfId="0" applyAlignment="1" applyFont="1">
      <alignment horizontal="left" shrinkToFit="0" vertical="top" wrapText="0"/>
    </xf>
    <xf borderId="0" fillId="0" fontId="25" numFmtId="0" xfId="0" applyFont="1"/>
    <xf borderId="0" fillId="0" fontId="25" numFmtId="0" xfId="0" applyAlignment="1" applyFont="1">
      <alignment horizontal="center" vertical="center"/>
    </xf>
    <xf borderId="0" fillId="0" fontId="25" numFmtId="0" xfId="0" applyAlignment="1" applyFont="1">
      <alignment horizontal="left"/>
    </xf>
    <xf borderId="0" fillId="0" fontId="26" numFmtId="0" xfId="0" applyAlignment="1" applyFont="1">
      <alignment horizontal="left" vertical="center"/>
    </xf>
    <xf borderId="1" fillId="0" fontId="25" numFmtId="0" xfId="0" applyAlignment="1" applyBorder="1" applyFont="1">
      <alignment horizontal="center" vertical="center"/>
    </xf>
    <xf borderId="18" fillId="0" fontId="25" numFmtId="0" xfId="0" applyAlignment="1" applyBorder="1" applyFont="1">
      <alignment horizontal="center" vertical="center"/>
    </xf>
    <xf borderId="19" fillId="0" fontId="19" numFmtId="0" xfId="0" applyBorder="1" applyFont="1"/>
    <xf borderId="20" fillId="0" fontId="19" numFmtId="0" xfId="0" applyBorder="1" applyFont="1"/>
    <xf borderId="1" fillId="2" fontId="25" numFmtId="0" xfId="0" applyAlignment="1" applyBorder="1" applyFont="1">
      <alignment readingOrder="0"/>
    </xf>
    <xf borderId="0" fillId="0" fontId="25" numFmtId="0" xfId="0" applyAlignment="1" applyFont="1">
      <alignment readingOrder="0"/>
    </xf>
    <xf borderId="18" fillId="0" fontId="25" numFmtId="0" xfId="0" applyBorder="1" applyFont="1"/>
    <xf borderId="1" fillId="9" fontId="25" numFmtId="0" xfId="0" applyAlignment="1" applyBorder="1" applyFont="1">
      <alignment horizontal="center" vertical="center"/>
    </xf>
    <xf borderId="1" fillId="0" fontId="25" numFmtId="0" xfId="0" applyBorder="1" applyFont="1"/>
    <xf borderId="0" fillId="0" fontId="25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wrapText="1"/>
    </xf>
    <xf borderId="18" fillId="0" fontId="25" numFmtId="0" xfId="0" applyAlignment="1" applyBorder="1" applyFont="1">
      <alignment vertical="center"/>
    </xf>
    <xf borderId="1" fillId="9" fontId="25" numFmtId="165" xfId="0" applyAlignment="1" applyBorder="1" applyFont="1" applyNumberFormat="1">
      <alignment horizontal="center" vertical="center"/>
    </xf>
    <xf borderId="18" fillId="0" fontId="25" numFmtId="0" xfId="0" applyAlignment="1" applyBorder="1" applyFont="1">
      <alignment horizontal="left" shrinkToFit="0" vertical="center" wrapText="1"/>
    </xf>
    <xf borderId="21" fillId="9" fontId="25" numFmtId="0" xfId="0" applyAlignment="1" applyBorder="1" applyFont="1">
      <alignment horizontal="center" readingOrder="0" vertical="center"/>
    </xf>
    <xf borderId="18" fillId="0" fontId="25" numFmtId="0" xfId="0" applyAlignment="1" applyBorder="1" applyFont="1">
      <alignment horizontal="left" shrinkToFit="0" wrapText="1"/>
    </xf>
    <xf borderId="21" fillId="9" fontId="25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center" readingOrder="0" vertical="center"/>
    </xf>
    <xf borderId="0" fillId="0" fontId="26" numFmtId="0" xfId="0" applyFont="1"/>
    <xf borderId="0" fillId="0" fontId="26" numFmtId="14" xfId="0" applyAlignment="1" applyFont="1" applyNumberFormat="1">
      <alignment horizontal="center" vertical="center"/>
    </xf>
    <xf borderId="0" fillId="0" fontId="25" numFmtId="0" xfId="0" applyAlignment="1" applyFont="1">
      <alignment horizontal="left" vertical="center"/>
    </xf>
    <xf borderId="21" fillId="0" fontId="25" numFmtId="0" xfId="0" applyAlignment="1" applyBorder="1" applyFont="1">
      <alignment horizontal="center" shrinkToFit="0" vertical="center" wrapText="1"/>
    </xf>
    <xf borderId="18" fillId="0" fontId="25" numFmtId="0" xfId="0" applyAlignment="1" applyBorder="1" applyFont="1">
      <alignment horizontal="center" shrinkToFit="0" vertical="center" wrapText="1"/>
    </xf>
    <xf borderId="22" fillId="0" fontId="19" numFmtId="0" xfId="0" applyBorder="1" applyFont="1"/>
    <xf borderId="1" fillId="0" fontId="2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vertical="center"/>
    </xf>
    <xf borderId="1" fillId="0" fontId="25" numFmtId="0" xfId="0" applyAlignment="1" applyBorder="1" applyFont="1">
      <alignment horizontal="left" vertical="center"/>
    </xf>
    <xf borderId="1" fillId="0" fontId="25" numFmtId="0" xfId="0" applyAlignment="1" applyBorder="1" applyFont="1">
      <alignment horizontal="left" shrinkToFit="0" vertical="center" wrapText="1"/>
    </xf>
    <xf borderId="1" fillId="0" fontId="25" numFmtId="14" xfId="0" applyAlignment="1" applyBorder="1" applyFont="1" applyNumberFormat="1">
      <alignment horizontal="center" shrinkToFit="0" vertical="center" wrapText="1"/>
    </xf>
    <xf borderId="1" fillId="0" fontId="25" numFmtId="0" xfId="0" applyAlignment="1" applyBorder="1" applyFont="1">
      <alignment vertical="center"/>
    </xf>
    <xf borderId="1" fillId="0" fontId="25" numFmtId="0" xfId="0" applyAlignment="1" applyBorder="1" applyFont="1">
      <alignment horizontal="left" vertical="center"/>
    </xf>
    <xf borderId="1" fillId="0" fontId="25" numFmtId="1" xfId="0" applyAlignment="1" applyBorder="1" applyFont="1" applyNumberFormat="1">
      <alignment horizontal="center" shrinkToFit="0" vertical="center" wrapText="1"/>
    </xf>
    <xf borderId="1" fillId="0" fontId="25" numFmtId="164" xfId="0" applyAlignment="1" applyBorder="1" applyFont="1" applyNumberFormat="1">
      <alignment horizontal="center" readingOrder="0" shrinkToFit="0" vertical="center" wrapText="1"/>
    </xf>
    <xf borderId="0" fillId="0" fontId="25" numFmtId="0" xfId="0" applyAlignment="1" applyFont="1">
      <alignment readingOrder="0" vertical="center"/>
    </xf>
    <xf borderId="0" fillId="0" fontId="25" numFmtId="0" xfId="0" applyFont="1"/>
  </cellXfs>
  <cellStyles count="1">
    <cellStyle xfId="0" name="Normal" builtinId="0"/>
  </cellStyles>
  <dxfs count="1"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500">
                <a:solidFill>
                  <a:srgbClr val="000000"/>
                </a:solidFill>
                <a:latin typeface="Roboto"/>
              </a:defRPr>
            </a:pPr>
            <a:r>
              <a:rPr b="1" sz="1500">
                <a:solidFill>
                  <a:srgbClr val="000000"/>
                </a:solidFill>
                <a:latin typeface="Roboto"/>
              </a:rPr>
              <a:t>Продажи Компании по месяцам 2010 года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'3 задание '!$C$8</c:f>
            </c:strRef>
          </c:tx>
          <c:spPr>
            <a:solidFill>
              <a:srgbClr val="93C47D"/>
            </a:solidFill>
            <a:ln cmpd="sng" w="9525">
              <a:solidFill>
                <a:schemeClr val="accent3"/>
              </a:solidFill>
              <a:prstDash val="solid"/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 задание '!$B$9:$B$15</c:f>
            </c:strRef>
          </c:cat>
          <c:val>
            <c:numRef>
              <c:f>'3 задание '!$C$9:$C$15</c:f>
              <c:numCache/>
            </c:numRef>
          </c:val>
        </c:ser>
        <c:overlap val="100"/>
        <c:axId val="1273651823"/>
        <c:axId val="485681323"/>
      </c:barChart>
      <c:catAx>
        <c:axId val="12736518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500">
                    <a:solidFill>
                      <a:srgbClr val="000000"/>
                    </a:solidFill>
                    <a:latin typeface="Roboto"/>
                  </a:defRPr>
                </a:pPr>
                <a:r>
                  <a:rPr b="1" sz="1500">
                    <a:solidFill>
                      <a:srgbClr val="000000"/>
                    </a:solidFill>
                    <a:latin typeface="Roboto"/>
                  </a:rPr>
                  <a:t>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485681323"/>
      </c:catAx>
      <c:valAx>
        <c:axId val="48568132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500">
                    <a:solidFill>
                      <a:schemeClr val="dk1"/>
                    </a:solidFill>
                    <a:latin typeface="Roboto"/>
                  </a:defRPr>
                </a:pPr>
                <a:r>
                  <a:rPr b="1" sz="1500">
                    <a:solidFill>
                      <a:schemeClr val="dk1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chemeClr val="dk1"/>
                </a:solidFill>
                <a:latin typeface="Verdana"/>
              </a:defRPr>
            </a:pPr>
          </a:p>
        </c:txPr>
        <c:crossAx val="127365182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D9D2E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Roboto"/>
              </a:defRPr>
            </a:pPr>
            <a:r>
              <a:rPr b="1" sz="1800">
                <a:solidFill>
                  <a:srgbClr val="000000"/>
                </a:solidFill>
                <a:latin typeface="Roboto"/>
              </a:rPr>
              <a:t>График достижения плановых продаж торговыми представителями</a:t>
            </a:r>
          </a:p>
        </c:rich>
      </c:tx>
      <c:overlay val="0"/>
    </c:title>
    <c:plotArea>
      <c:layout>
        <c:manualLayout>
          <c:xMode val="edge"/>
          <c:yMode val="edge"/>
          <c:x val="0.11700581395348837"/>
          <c:y val="0.14815647482014382"/>
          <c:w val="0.8624091569767444"/>
          <c:h val="0.643525179856115"/>
        </c:manualLayout>
      </c:layout>
      <c:lineChart>
        <c:varyColors val="0"/>
        <c:ser>
          <c:idx val="0"/>
          <c:order val="0"/>
          <c:tx>
            <c:strRef>
              <c:f>'6 задание '!$F$12</c:f>
            </c:strRef>
          </c:tx>
          <c:spPr>
            <a:ln cmpd="sng">
              <a:solidFill>
                <a:srgbClr val="B4A7D6">
                  <a:alpha val="100000"/>
                </a:srgbClr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B4A7D6">
                  <a:alpha val="100000"/>
                </a:srgbClr>
              </a:solidFill>
              <a:ln cmpd="sng">
                <a:solidFill>
                  <a:srgbClr val="B4A7D6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'6 задание '!$A$13:$A$19</c:f>
            </c:strRef>
          </c:cat>
          <c:val>
            <c:numRef>
              <c:f>'6 задание '!$F$13:$F$19</c:f>
              <c:numCache/>
            </c:numRef>
          </c:val>
          <c:smooth val="1"/>
        </c:ser>
        <c:axId val="1730586997"/>
        <c:axId val="1804092679"/>
      </c:lineChart>
      <c:catAx>
        <c:axId val="1730586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0000"/>
                    </a:solidFill>
                    <a:latin typeface="Roboto"/>
                  </a:rPr>
                  <a:t>ФИО Торгового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0"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804092679"/>
      </c:catAx>
      <c:valAx>
        <c:axId val="1804092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400">
                    <a:solidFill>
                      <a:srgbClr val="000000"/>
                    </a:solidFill>
                    <a:latin typeface="Roboto"/>
                  </a:rPr>
                  <a:t> достижения плановых продаж, %</a:t>
                </a:r>
              </a:p>
            </c:rich>
          </c:tx>
          <c:overlay val="0"/>
        </c:title>
        <c:numFmt formatCode="0.00%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05869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Доля торгового представителя в суммарных продажах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'6 задание '!$G$12</c:f>
            </c:strRef>
          </c:tx>
          <c:dPt>
            <c:idx val="0"/>
            <c:spPr>
              <a:solidFill>
                <a:srgbClr val="DD7E6B"/>
              </a:solidFill>
            </c:spPr>
          </c:dPt>
          <c:dPt>
            <c:idx val="1"/>
            <c:explosion val="0"/>
            <c:spPr>
              <a:solidFill>
                <a:srgbClr val="F6B26B"/>
              </a:solidFill>
            </c:spPr>
          </c:dPt>
          <c:dPt>
            <c:idx val="2"/>
            <c:spPr>
              <a:solidFill>
                <a:srgbClr val="B6D7A8"/>
              </a:solidFill>
            </c:spPr>
          </c:dPt>
          <c:dPt>
            <c:idx val="3"/>
            <c:spPr>
              <a:solidFill>
                <a:srgbClr val="76A5AF"/>
              </a:solidFill>
            </c:spPr>
          </c:dPt>
          <c:dPt>
            <c:idx val="4"/>
            <c:spPr>
              <a:solidFill>
                <a:srgbClr val="6FA8DC"/>
              </a:solidFill>
            </c:spPr>
          </c:dPt>
          <c:dPt>
            <c:idx val="5"/>
            <c:spPr>
              <a:solidFill>
                <a:srgbClr val="C27BA0"/>
              </a:solidFill>
            </c:spPr>
          </c:dPt>
          <c:dPt>
            <c:idx val="6"/>
            <c:spPr>
              <a:solidFill>
                <a:srgbClr val="B4A7D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'6 задание '!$A$13:$A$19</c:f>
            </c:strRef>
          </c:cat>
          <c:val>
            <c:numRef>
              <c:f>'6 задание '!$G$13:$G$19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0</xdr:row>
      <xdr:rowOff>161925</xdr:rowOff>
    </xdr:from>
    <xdr:ext cx="6667500" cy="685800"/>
    <xdr:sp>
      <xdr:nvSpPr>
        <xdr:cNvPr id="3" name="Shape 3"/>
        <xdr:cNvSpPr/>
      </xdr:nvSpPr>
      <xdr:spPr>
        <a:xfrm>
          <a:off x="2017025" y="3432352"/>
          <a:ext cx="6648900" cy="662100"/>
        </a:xfrm>
        <a:prstGeom prst="rect">
          <a:avLst/>
        </a:prstGeom>
        <a:solidFill>
          <a:srgbClr val="D9D2E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Roboto Mono"/>
              <a:ea typeface="Roboto Mono"/>
              <a:cs typeface="Roboto Mono"/>
              <a:sym typeface="Roboto Mono"/>
            </a:rPr>
            <a:t>В представленной таблице: 1. В столбце «2011» присвойте формат числовой с разделением групп разрядов и сделаете выравнивание по левому краю. 2. В столбце «2012» задайте такой формат, чтобы в ячейках отображались только целые числа. 3. В столбце «% прироста» задайте процентный формат и рассчитайте % прироста 2012 к 2011.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</xdr:row>
      <xdr:rowOff>47625</xdr:rowOff>
    </xdr:from>
    <xdr:ext cx="8972550" cy="419100"/>
    <xdr:sp>
      <xdr:nvSpPr>
        <xdr:cNvPr id="4" name="Shape 4"/>
        <xdr:cNvSpPr/>
      </xdr:nvSpPr>
      <xdr:spPr>
        <a:xfrm>
          <a:off x="869250" y="3579975"/>
          <a:ext cx="8953500" cy="400050"/>
        </a:xfrm>
        <a:prstGeom prst="rect">
          <a:avLst/>
        </a:prstGeom>
        <a:solidFill>
          <a:srgbClr val="D9D2E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Roboto Mono"/>
              <a:ea typeface="Roboto Mono"/>
              <a:cs typeface="Roboto Mono"/>
              <a:sym typeface="Roboto Mono"/>
            </a:rPr>
            <a:t>Задайте формулу, чтобы в столбце C отображался только код позиции, в столбце D - только ее наименование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123825</xdr:rowOff>
    </xdr:from>
    <xdr:ext cx="5591175" cy="3638550"/>
    <xdr:graphicFrame>
      <xdr:nvGraphicFramePr>
        <xdr:cNvPr id="147076498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591175" cy="257175"/>
    <xdr:sp>
      <xdr:nvSpPr>
        <xdr:cNvPr id="5" name="Shape 5"/>
        <xdr:cNvSpPr/>
      </xdr:nvSpPr>
      <xdr:spPr>
        <a:xfrm>
          <a:off x="2559950" y="3441867"/>
          <a:ext cx="5572200" cy="239100"/>
        </a:xfrm>
        <a:prstGeom prst="rect">
          <a:avLst/>
        </a:prstGeom>
        <a:solidFill>
          <a:srgbClr val="D9D2E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Roboto Mono"/>
              <a:ea typeface="Roboto Mono"/>
              <a:cs typeface="Roboto Mono"/>
              <a:sym typeface="Roboto Mono"/>
            </a:rPr>
            <a:t>Постройте график продаж по месяцам на основе приведённой ниже таблицы.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610225" cy="676275"/>
    <xdr:sp>
      <xdr:nvSpPr>
        <xdr:cNvPr id="6" name="Shape 6"/>
        <xdr:cNvSpPr/>
      </xdr:nvSpPr>
      <xdr:spPr>
        <a:xfrm>
          <a:off x="2550413" y="3451388"/>
          <a:ext cx="5591175" cy="657225"/>
        </a:xfrm>
        <a:prstGeom prst="rect">
          <a:avLst/>
        </a:prstGeom>
        <a:solidFill>
          <a:srgbClr val="D9D2E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Roboto Mono"/>
              <a:ea typeface="Roboto Mono"/>
              <a:cs typeface="Roboto Mono"/>
              <a:sym typeface="Roboto Mono"/>
            </a:rPr>
            <a:t>Напишите формулу, которая будет находить студента(ов) с максимальным общим баллом и рядом с его фамилией ставить слово премия.</a:t>
          </a:r>
          <a:endParaRPr i="0" sz="1000" u="none" strike="noStrike">
            <a:solidFill>
              <a:srgbClr val="000000"/>
            </a:solidFill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86450" cy="390525"/>
    <xdr:sp>
      <xdr:nvSpPr>
        <xdr:cNvPr id="7" name="Shape 7"/>
        <xdr:cNvSpPr/>
      </xdr:nvSpPr>
      <xdr:spPr>
        <a:xfrm>
          <a:off x="2412300" y="3594263"/>
          <a:ext cx="5867400" cy="371475"/>
        </a:xfrm>
        <a:prstGeom prst="rect">
          <a:avLst/>
        </a:prstGeom>
        <a:solidFill>
          <a:srgbClr val="D9D2E9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Roboto Mono"/>
              <a:ea typeface="Roboto Mono"/>
              <a:cs typeface="Roboto Mono"/>
              <a:sym typeface="Roboto Mono"/>
            </a:rPr>
            <a:t>Сделайте прогноз  закупок на конец месяца.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95250</xdr:rowOff>
    </xdr:from>
    <xdr:ext cx="8734425" cy="3533775"/>
    <xdr:graphicFrame>
      <xdr:nvGraphicFramePr>
        <xdr:cNvPr id="151726053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571500</xdr:colOff>
      <xdr:row>23</xdr:row>
      <xdr:rowOff>95250</xdr:rowOff>
    </xdr:from>
    <xdr:ext cx="5715000" cy="3533775"/>
    <xdr:graphicFrame>
      <xdr:nvGraphicFramePr>
        <xdr:cNvPr id="2040469021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10:J279" sheet="7 задание"/>
  </cacheSource>
  <cacheFields>
    <cacheField name="DSM" numFmtId="0">
      <sharedItems>
        <s v="Дадаев Владимир Сергеевич"/>
      </sharedItems>
    </cacheField>
    <cacheField name="TSM" numFmtId="0">
      <sharedItems>
        <s v="Айрян Елена"/>
        <s v="Воронин Дмитрий"/>
        <s v="Наумов Игорь"/>
        <s v="Чумаков Вадим Борисович"/>
      </sharedItems>
    </cacheField>
    <cacheField name="категория" numFmtId="0">
      <sharedItems>
        <s v="050 Плиточный шоколад"/>
        <s v="060 Батончики"/>
        <s v="070 Шоколадные наборы"/>
        <s v="080 Сахаристые"/>
        <s v="090 Печенье"/>
        <s v="010 Растворимый кофе"/>
        <s v="030 Какао Несквик"/>
        <s v="110 Кулинария"/>
        <s v="120 Каши для всей семьи"/>
        <s v="130 Готовые Завтраки"/>
        <s v="140 Заменитель Грудного Молока"/>
        <s v="150 Детское питание"/>
      </sharedItems>
    </cacheField>
    <cacheField name="Сумма продаж (руб.)" numFmtId="0">
      <sharedItems containsSemiMixedTypes="0" containsString="0" containsNumber="1">
        <n v="62309.95"/>
        <n v="25958.36"/>
        <n v="10890.96"/>
        <n v="13842.01"/>
        <n v="6356.04"/>
        <n v="108400.14"/>
        <n v="13682.7"/>
        <n v="17927.74"/>
        <n v="2504.43"/>
        <n v="9511.07"/>
        <n v="2309.99"/>
        <n v="92142.04"/>
        <n v="31513.35"/>
        <n v="13393.33"/>
        <n v="2653.75"/>
        <n v="20348.72"/>
        <n v="4972.6"/>
        <n v="116742.13"/>
        <n v="34407.52"/>
        <n v="18549.99"/>
        <n v="4597.96"/>
        <n v="18143.4"/>
        <n v="13185.48"/>
        <n v="35382.76"/>
        <n v="11825.7"/>
        <n v="2823.8"/>
        <n v="2429.17"/>
        <n v="5661.72"/>
        <n v="1720.67"/>
        <n v="3316.99"/>
        <n v="1703.78"/>
        <n v="6870.47"/>
        <n v="2893.84"/>
        <n v="1495.06"/>
        <n v="1354.84"/>
        <n v="19149.62"/>
        <n v="9609.17"/>
        <n v="1072.11"/>
        <n v="452.7"/>
        <n v="1125.32"/>
        <n v="80.05"/>
        <n v="6665.17"/>
        <n v="3729.35"/>
        <n v="1529.6"/>
        <n v="1436.04"/>
        <n v="2587.91"/>
        <n v="1913.2"/>
        <n v="2890.34"/>
        <n v="345.76"/>
        <n v="4560.85"/>
        <n v="1357.9"/>
        <n v="963.01"/>
        <n v="1147.95"/>
        <n v="14779.96"/>
        <n v="14341.12"/>
        <n v="3213.94"/>
        <n v="1022.7"/>
        <n v="2208.65"/>
        <n v="2651.64"/>
        <n v="1410.36"/>
        <n v="1952.32"/>
        <n v="148.0"/>
        <n v="7754.94"/>
        <n v="950.84"/>
        <n v="672.12"/>
        <n v="1615.98"/>
        <n v="6659.8"/>
        <n v="655.8"/>
        <n v="1067.26"/>
        <n v="855.96"/>
        <n v="23112.91"/>
        <n v="10779.6"/>
        <n v="2151.0"/>
        <n v="2681.03"/>
        <n v="4431.57"/>
        <n v="3560.17"/>
        <n v="3773.03"/>
        <n v="1731.86"/>
        <n v="14879.37"/>
        <n v="5264.05"/>
        <n v="1165.92"/>
        <n v="6327.67"/>
        <n v="19319.8"/>
        <n v="150.43"/>
        <n v="85.95"/>
        <n v="30042.21"/>
        <n v="22397.55"/>
        <n v="5853.9"/>
        <n v="9535.37"/>
        <n v="4526.33"/>
        <n v="6999.36"/>
        <n v="2819.13"/>
        <n v="1124.38"/>
        <n v="6895.66"/>
        <n v="1799.06"/>
        <n v="3271.14"/>
        <n v="6581.95"/>
        <n v="304.95"/>
        <n v="18820.92"/>
        <n v="4217.72"/>
        <n v="3964.74"/>
        <n v="1840.43"/>
        <n v="804.9"/>
        <n v="13444.14"/>
        <n v="8647.88"/>
        <n v="4732.2"/>
        <n v="3514.92"/>
        <n v="5591.66"/>
        <n v="2153.28"/>
        <n v="3976.59"/>
        <n v="1843.86"/>
        <n v="16467.88"/>
        <n v="3848.8"/>
        <n v="2979.98"/>
        <n v="2470.19"/>
        <n v="10536.74"/>
        <n v="3540.11"/>
        <n v="1188.43"/>
        <n v="1094.91"/>
        <n v="20776.66"/>
        <n v="14207.78"/>
        <n v="9709.5"/>
        <n v="6346.92"/>
        <n v="3230.63"/>
        <n v="2266.65"/>
        <n v="3798.93"/>
        <n v="633.84"/>
        <n v="7958.06"/>
        <n v="2225.95"/>
        <n v="526.97"/>
        <n v="5143.33"/>
        <n v="21949.09"/>
        <n v="5715.54"/>
        <n v="6622.81"/>
        <n v="5281.6"/>
        <n v="9679.71"/>
        <n v="18928.32"/>
        <n v="13345.14"/>
        <n v="6840.7"/>
        <n v="5277.08"/>
        <n v="1199.26"/>
        <n v="2770.17"/>
        <n v="1450.02"/>
        <n v="662.65"/>
        <n v="1442.28"/>
        <n v="1374.43"/>
        <n v="454.25"/>
        <n v="3082.74"/>
        <n v="10678.08"/>
        <n v="3111.96"/>
        <n v="305.42"/>
        <n v="377.34"/>
        <n v="1516.84"/>
        <n v="24682.98"/>
        <n v="8241.79"/>
        <n v="30304.78"/>
        <n v="200.88"/>
        <n v="4609.87"/>
        <n v="317.4"/>
        <n v="45462.18"/>
        <n v="17117.26"/>
        <n v="1722.23"/>
        <n v="5141.44"/>
        <n v="1685.12"/>
        <n v="62017.34"/>
        <n v="11661.67"/>
        <n v="3953.0"/>
        <n v="2380.5"/>
        <n v="10830.27"/>
        <n v="1319.45"/>
        <n v="22736.01"/>
        <n v="5601.26"/>
        <n v="4425.4"/>
        <n v="515.98"/>
        <n v="3967.42"/>
        <n v="1081.34"/>
        <n v="48699.83"/>
        <n v="12727.5"/>
        <n v="4609.71"/>
        <n v="466.13"/>
        <n v="6132.82"/>
        <n v="1713.98"/>
        <n v="46577.58"/>
        <n v="8742.09"/>
        <n v="1105.9"/>
        <n v="9472.73"/>
        <n v="1846.57"/>
        <n v="43603.64"/>
        <n v="6345.57"/>
        <n v="1200.75"/>
        <n v="11872.65"/>
        <n v="976.38"/>
        <n v="44477.57"/>
        <n v="15813.35"/>
        <n v="5825.02"/>
        <n v="7753.22"/>
        <n v="1019.92"/>
        <n v="27474.28"/>
        <n v="30836.62"/>
        <n v="10878.8"/>
        <n v="5376.58"/>
        <n v="5519.34"/>
        <n v="9540.74"/>
        <n v="6514.2"/>
        <n v="623.34"/>
        <n v="14687.12"/>
        <n v="4613.14"/>
        <n v="1817.0"/>
        <n v="6268.58"/>
        <n v="31626.68"/>
        <n v="6545.85"/>
        <n v="3032.74"/>
        <n v="3269.63"/>
        <n v="15012.73"/>
        <n v="320.2"/>
        <n v="71342.5"/>
        <n v="53667.74"/>
        <n v="16968.2"/>
        <n v="11321.67"/>
        <n v="8042.25"/>
        <n v="4899.6"/>
        <n v="5748.82"/>
        <n v="749.12"/>
        <n v="22082.42"/>
        <n v="3148.56"/>
        <n v="545.1"/>
        <n v="7048.94"/>
        <n v="51742.17"/>
        <n v="4487.64"/>
        <n v="1961.67"/>
        <n v="2472.16"/>
        <n v="2140.83"/>
        <n v="960.6"/>
        <n v="19938.08"/>
        <n v="10482.81"/>
        <n v="11731.3"/>
        <n v="5680.97"/>
        <n v="5638.63"/>
        <n v="5822.39"/>
        <n v="7518.46"/>
        <n v="2736.95"/>
        <n v="31959.77"/>
        <n v="5242.84"/>
        <n v="3072.5"/>
        <n v="10516.51"/>
        <n v="48503.16"/>
        <n v="6162.35"/>
        <n v="906.6"/>
        <n v="5849.52"/>
        <n v="8177.29"/>
        <n v="28796.98"/>
        <n v="16566.96"/>
        <n v="6974.5"/>
        <n v="8464.63"/>
        <n v="8935.91"/>
        <n v="8601.32"/>
        <n v="9947.85"/>
        <n v="2679.39"/>
        <n v="28138.38"/>
        <n v="7016.7"/>
        <n v="2198.57"/>
        <n v="7111.93"/>
        <n v="33021.71"/>
        <n v="4178.74"/>
        <n v="3747.9"/>
        <n v="3077.38"/>
        <n v="5352.1"/>
      </sharedItems>
    </cacheField>
    <cacheField name="Количество (шт.)" numFmtId="0">
      <sharedItems containsSemiMixedTypes="0" containsString="0" containsNumber="1" containsInteger="1">
        <n v="2164.0"/>
        <n v="1569.0"/>
        <n v="101.0"/>
        <n v="641.0"/>
        <n v="200.0"/>
        <n v="4236.0"/>
        <n v="913.0"/>
        <n v="214.0"/>
        <n v="10.0"/>
        <n v="445.0"/>
        <n v="130.0"/>
        <n v="3416.0"/>
        <n v="1961.0"/>
        <n v="138.0"/>
        <n v="11.0"/>
        <n v="979.0"/>
        <n v="221.0"/>
        <n v="4143.0"/>
        <n v="2168.0"/>
        <n v="176.0"/>
        <n v="28.0"/>
        <n v="848.0"/>
        <n v="411.0"/>
        <n v="1260.0"/>
        <n v="153.0"/>
        <n v="590.0"/>
        <n v="62.0"/>
        <n v="2064.0"/>
        <n v="183.0"/>
        <n v="225.0"/>
        <n v="59.0"/>
        <n v="330.0"/>
        <n v="82.0"/>
        <n v="58.0"/>
        <n v="343.0"/>
        <n v="46.0"/>
        <n v="14.0"/>
        <n v="4.0"/>
        <n v="34.0"/>
        <n v="1.0"/>
        <n v="173.0"/>
        <n v="121.0"/>
        <n v="320.0"/>
        <n v="51.0"/>
        <n v="1144.0"/>
        <n v="220.0"/>
        <n v="186.0"/>
        <n v="12.0"/>
        <n v="246.0"/>
        <n v="114.0"/>
        <n v="53.0"/>
        <n v="35.0"/>
        <n v="203.0"/>
        <n v="637.0"/>
        <n v="22.0"/>
        <n v="210.0"/>
        <n v="57.0"/>
        <n v="500.0"/>
        <n v="161.0"/>
        <n v="133.0"/>
        <n v="5.0"/>
        <n v="374.0"/>
        <n v="73.0"/>
        <n v="36.0"/>
        <n v="119.0"/>
        <n v="13.0"/>
        <n v="24.0"/>
        <n v="876.0"/>
        <n v="92.0"/>
        <n v="450.0"/>
        <n v="123.0"/>
        <n v="1892.0"/>
        <n v="403.0"/>
        <n v="235.0"/>
        <n v="60.0"/>
        <n v="754.0"/>
        <n v="393.0"/>
        <n v="64.0"/>
        <n v="190.0"/>
        <n v="291.0"/>
        <n v="2.0"/>
        <n v="3.0"/>
        <n v="917.0"/>
        <n v="248.0"/>
        <n v="1200.0"/>
        <n v="139.0"/>
        <n v="1584.0"/>
        <n v="758.0"/>
        <n v="39.0"/>
        <n v="344.0"/>
        <n v="180.0"/>
        <n v="124.0"/>
        <n v="270.0"/>
        <n v="49.0"/>
        <n v="38.0"/>
        <n v="26.0"/>
        <n v="477.0"/>
        <n v="126.0"/>
        <n v="990.0"/>
        <n v="90.0"/>
        <n v="1920.0"/>
        <n v="301.0"/>
        <n v="821.0"/>
        <n v="324.0"/>
        <n v="164.0"/>
        <n v="43.0"/>
        <n v="175.0"/>
        <n v="20.0"/>
        <n v="27.0"/>
        <n v="933.0"/>
        <n v="147.0"/>
        <n v="1980.0"/>
        <n v="170.0"/>
        <n v="998.0"/>
        <n v="255.0"/>
        <n v="243.0"/>
        <n v="400.0"/>
        <n v="29.0"/>
        <n v="169.0"/>
        <n v="25.0"/>
        <n v="72.0"/>
        <n v="95.0"/>
        <n v="259.0"/>
        <n v="1004.0"/>
        <n v="245.0"/>
        <n v="1390.0"/>
        <n v="91.0"/>
        <n v="424.0"/>
        <n v="309.0"/>
        <n v="103.0"/>
        <n v="23.0"/>
        <n v="69.0"/>
        <n v="108.0"/>
        <n v="86.0"/>
        <n v="157.0"/>
        <n v="8.0"/>
        <n v="40.0"/>
        <n v="845.0"/>
        <n v="592.0"/>
        <n v="216.0"/>
        <n v="30.0"/>
        <n v="1786.0"/>
        <n v="1094.0"/>
        <n v="17.0"/>
        <n v="254.0"/>
        <n v="100.0"/>
        <n v="2100.0"/>
        <n v="680.0"/>
        <n v="47.0"/>
        <n v="516.0"/>
        <n v="867.0"/>
        <n v="345.0"/>
        <n v="177.0"/>
        <n v="1812.0"/>
        <n v="831.0"/>
        <n v="298.0"/>
        <n v="1697.0"/>
        <n v="522.0"/>
        <n v="429.0"/>
        <n v="1647.0"/>
        <n v="391.0"/>
        <n v="16.0"/>
        <n v="538.0"/>
        <n v="21.0"/>
        <n v="1605.0"/>
        <n v="1040.0"/>
        <n v="379.0"/>
        <n v="957.0"/>
        <n v="273.0"/>
        <n v="2110.0"/>
        <n v="352.0"/>
        <n v="1901.0"/>
        <n v="985.0"/>
        <n v="418.0"/>
        <n v="757.0"/>
        <n v="358.0"/>
        <n v="311.0"/>
        <n v="527.0"/>
        <n v="68.0"/>
        <n v="413.0"/>
        <n v="3865.0"/>
        <n v="439.0"/>
        <n v="3570.0"/>
        <n v="307.0"/>
        <n v="2132.0"/>
        <n v="480.0"/>
        <n v="395.0"/>
        <n v="1136.0"/>
        <n v="242.0"/>
        <n v="840.0"/>
        <n v="54.0"/>
        <n v="1121.0"/>
        <n v="127.0"/>
        <n v="2300.0"/>
        <n v="185.0"/>
        <n v="1441.0"/>
        <n v="615.0"/>
        <n v="533.0"/>
        <n v="1519.0"/>
        <n v="421.0"/>
        <n v="462.0"/>
        <n v="756.0"/>
        <n v="111.0"/>
        <n v="971.0"/>
        <n v="372.0"/>
        <n v="1270.0"/>
        <n v="159.0"/>
        <n v="2358.0"/>
        <n v="842.0"/>
        <n v="652.0"/>
        <n v="93.0"/>
        <n v="1413.0"/>
        <n v="507.0"/>
        <n v="308.0"/>
        <n v="521.0"/>
        <n v="44.0"/>
        <n v="14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" cacheId="0" dataCaption="" rowGrandTotals="0" compact="0" compactData="0">
  <location ref="A1:D13" firstHeaderRow="0" firstDataRow="3" firstDataCol="0"/>
  <pivotFields>
    <pivotField name="DSM" axis="axisRow" compact="0" outline="0" multipleItemSelectionAllowed="1" showAll="0" sortType="ascending" defaultSubtotal="0">
      <items>
        <item x="0"/>
      </items>
    </pivotField>
    <pivotField name="TSM" compact="0" outline="0" multipleItemSelectionAllowed="1" showAll="0">
      <items>
        <item x="0"/>
        <item x="1"/>
        <item x="2"/>
        <item x="3"/>
        <item t="default"/>
      </items>
    </pivotField>
    <pivotField name="категория" axis="axisRow" compact="0" outline="0" multipleItemSelectionAllowed="1" showAll="0" sortType="ascending">
      <items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t="default"/>
      </items>
    </pivotField>
    <pivotField name="Сумма продаж (руб.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Количество (шт.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</pivotFields>
  <rowFields>
    <field x="0"/>
    <field x="2"/>
  </rowFields>
  <colFields>
    <field x="-2"/>
  </colFields>
  <dataFields>
    <dataField name="SUM of Сумма продаж (руб.)" fld="3" baseField="0"/>
    <dataField name="SUM of Количество (шт.)" fld="4" baseField="0"/>
  </dataFields>
</pivotTableDefinition>
</file>

<file path=xl/pivotTables/pivotTable2.xml><?xml version="1.0" encoding="utf-8"?>
<pivotTableDefinition xmlns="http://schemas.openxmlformats.org/spreadsheetml/2006/main" name="Сводная таблица 2" cacheId="0" dataCaption="" rowGrandTotals="0" compact="0" compactData="0">
  <location ref="A18:D42" firstHeaderRow="0" firstDataRow="3" firstDataCol="0"/>
  <pivotFields>
    <pivotField name="DSM" compact="0" outline="0" multipleItemSelectionAllowed="1" showAll="0">
      <items>
        <item x="0"/>
        <item t="default"/>
      </items>
    </pivotField>
    <pivotField name="TSM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категория" axis="axisRow" compact="0" outline="0" multipleItemSelectionAllowed="1" showAll="0" sortType="ascending">
      <items>
        <item x="5"/>
        <item x="6"/>
        <item x="0"/>
        <item x="1"/>
        <item x="2"/>
        <item x="3"/>
        <item x="4"/>
        <item x="7"/>
        <item x="8"/>
        <item x="9"/>
        <item x="10"/>
        <item x="11"/>
        <item t="default"/>
      </items>
    </pivotField>
    <pivotField name="Сумма продаж (руб.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Количество (шт.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</pivotFields>
  <rowFields>
    <field x="1"/>
    <field x="2"/>
  </rowFields>
  <colFields>
    <field x="-2"/>
  </colFields>
  <dataFields>
    <dataField name="SUM of Сумма продаж (руб.)" fld="3" baseField="0"/>
    <dataField name="SUM of Количество (шт.)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14"/>
    <col customWidth="1" min="3" max="4" width="16.0"/>
    <col customWidth="1" min="5" max="5" width="15.57"/>
    <col customWidth="1" min="6" max="6" width="10.14"/>
    <col customWidth="1" min="7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A7" s="1"/>
      <c r="B7" s="2" t="s">
        <v>0</v>
      </c>
      <c r="C7" s="2">
        <v>2011.0</v>
      </c>
      <c r="D7" s="2">
        <v>2012.0</v>
      </c>
      <c r="E7" s="2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3" t="s">
        <v>2</v>
      </c>
      <c r="C8" s="4">
        <v>1.4920682500000002E7</v>
      </c>
      <c r="D8" s="5">
        <v>1.7637753289503098E7</v>
      </c>
      <c r="E8" s="6">
        <f t="shared" ref="E8:E17" si="1">(D8-C8)/C8</f>
        <v>0.1821009722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3" t="s">
        <v>3</v>
      </c>
      <c r="C9" s="4">
        <v>1.1369582860000001E7</v>
      </c>
      <c r="D9" s="5">
        <v>1.3806093065719604E7</v>
      </c>
      <c r="E9" s="6">
        <f t="shared" si="1"/>
        <v>0.2143007563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3" t="s">
        <v>4</v>
      </c>
      <c r="C10" s="4">
        <v>1124659.83</v>
      </c>
      <c r="D10" s="5">
        <v>1300086.1264953613</v>
      </c>
      <c r="E10" s="6">
        <f t="shared" si="1"/>
        <v>0.1559816505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3" t="s">
        <v>5</v>
      </c>
      <c r="C11" s="4">
        <v>905336.64</v>
      </c>
      <c r="D11" s="5">
        <v>1199097.1465835571</v>
      </c>
      <c r="E11" s="6">
        <f t="shared" si="1"/>
        <v>0.3244765467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3" t="s">
        <v>6</v>
      </c>
      <c r="C12" s="4">
        <v>4571052.45</v>
      </c>
      <c r="D12" s="5">
        <v>8882916.529709816</v>
      </c>
      <c r="E12" s="6">
        <f t="shared" si="1"/>
        <v>0.9432978787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" t="s">
        <v>7</v>
      </c>
      <c r="C13" s="4">
        <v>4739236.379999987</v>
      </c>
      <c r="D13" s="5">
        <v>5763128.168708801</v>
      </c>
      <c r="E13" s="6">
        <f t="shared" si="1"/>
        <v>0.2160457311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3" t="s">
        <v>8</v>
      </c>
      <c r="C14" s="4">
        <v>6651933.549999936</v>
      </c>
      <c r="D14" s="5">
        <v>7679481.78499794</v>
      </c>
      <c r="E14" s="6">
        <f t="shared" si="1"/>
        <v>0.1544736169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" t="s">
        <v>9</v>
      </c>
      <c r="C15" s="4">
        <v>2021901.96</v>
      </c>
      <c r="D15" s="5">
        <v>2112803.667892456</v>
      </c>
      <c r="E15" s="6">
        <f t="shared" si="1"/>
        <v>0.04495851416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" t="s">
        <v>10</v>
      </c>
      <c r="C16" s="4">
        <v>3249434.28</v>
      </c>
      <c r="D16" s="5">
        <v>4806714.251220703</v>
      </c>
      <c r="E16" s="6">
        <f t="shared" si="1"/>
        <v>0.4792464894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" t="s">
        <v>11</v>
      </c>
      <c r="C17" s="4">
        <v>554101.53</v>
      </c>
      <c r="D17" s="5">
        <v>926328.4889097214</v>
      </c>
      <c r="E17" s="6">
        <f t="shared" si="1"/>
        <v>0.6717667048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3" t="s">
        <v>12</v>
      </c>
      <c r="C18" s="7"/>
      <c r="D18" s="5">
        <v>756078.5481853485</v>
      </c>
      <c r="E18" s="6">
        <f>IF(C18&gt;0,(D18/C18-1),0)</f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8" t="s">
        <v>13</v>
      </c>
      <c r="C19" s="9">
        <v>5.077920014999993E7</v>
      </c>
      <c r="D19" s="10">
        <v>6.487048106792641E7</v>
      </c>
      <c r="E19" s="11">
        <f>(D19-C19)/C19</f>
        <v>0.2775010413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1.86"/>
    <col customWidth="1" min="3" max="3" width="14.71"/>
    <col customWidth="1" min="4" max="4" width="37.57"/>
    <col customWidth="1" min="5" max="5" width="36.14"/>
    <col customWidth="1" min="6" max="6" width="10.14"/>
    <col customWidth="1" min="7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>
      <c r="B6" s="12"/>
      <c r="C6" s="13" t="s">
        <v>14</v>
      </c>
      <c r="D6" s="13" t="s">
        <v>15</v>
      </c>
    </row>
    <row r="7" ht="12.75" customHeight="1">
      <c r="B7" s="14" t="s">
        <v>16</v>
      </c>
      <c r="C7" s="12" t="str">
        <f t="shared" ref="C7:C9" si="1">LEFT(B7,FIND(" ",B7))</f>
        <v>DBC0000001 </v>
      </c>
      <c r="D7" s="12" t="str">
        <f t="shared" ref="D7:D9" si="2">RIGHT($B7, LEN($B7) - SEARCH(" ", $B7))</f>
        <v>ГЕРБЕР Яблоко Шиповник Пюре 130г</v>
      </c>
    </row>
    <row r="8" ht="12.75" customHeight="1">
      <c r="B8" s="14" t="s">
        <v>17</v>
      </c>
      <c r="C8" s="12" t="str">
        <f t="shared" si="1"/>
        <v>DBC0000004 </v>
      </c>
      <c r="D8" s="12" t="str">
        <f t="shared" si="2"/>
        <v>Золотая Марка133/121</v>
      </c>
    </row>
    <row r="9" ht="12.75" customHeight="1">
      <c r="B9" s="14" t="s">
        <v>18</v>
      </c>
      <c r="C9" s="12" t="str">
        <f t="shared" si="1"/>
        <v>DBC00013 </v>
      </c>
      <c r="D9" s="12" t="str">
        <f t="shared" si="2"/>
        <v>БП Суфле ТуттиФрутти90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4" width="20.14"/>
    <col customWidth="1" min="5" max="5" width="9.29"/>
    <col customWidth="1" min="6" max="6" width="17.57"/>
    <col customWidth="1" min="7" max="7" width="10.71"/>
    <col customWidth="1" min="8" max="8" width="15.86"/>
    <col customWidth="1" min="9" max="9" width="10.43"/>
    <col customWidth="1" min="10" max="26" width="11.43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6"/>
      <c r="B7" s="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1"/>
      <c r="B8" s="18" t="s">
        <v>19</v>
      </c>
      <c r="C8" s="19">
        <v>2010.0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0" t="s">
        <v>20</v>
      </c>
      <c r="C9" s="21">
        <v>1.0320673453784943E7</v>
      </c>
      <c r="D9" s="1"/>
      <c r="E9" s="1"/>
      <c r="F9" s="1"/>
      <c r="G9" s="1"/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0" t="s">
        <v>21</v>
      </c>
      <c r="C10" s="21">
        <v>1.0565171118262768E7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20" t="s">
        <v>22</v>
      </c>
      <c r="C11" s="21">
        <v>1.346000169417286E7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0" t="s">
        <v>23</v>
      </c>
      <c r="C12" s="21">
        <v>1.181638819702959E7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20" t="s">
        <v>24</v>
      </c>
      <c r="C13" s="21">
        <v>1.1023756288661003E7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20" t="s">
        <v>25</v>
      </c>
      <c r="C14" s="21">
        <v>1.02311243802924E7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0" t="s">
        <v>26</v>
      </c>
      <c r="C15" s="21">
        <v>9438492.47192383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5"/>
      <c r="B17" s="15"/>
      <c r="C17" s="15"/>
      <c r="D17" s="15"/>
      <c r="E17" s="15"/>
      <c r="F17" s="15"/>
      <c r="G17" s="15"/>
      <c r="H17" s="23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5"/>
      <c r="B19" s="15"/>
      <c r="C19" s="15"/>
      <c r="D19" s="15"/>
      <c r="E19" s="15"/>
      <c r="F19" s="15"/>
      <c r="G19" s="15"/>
      <c r="H19" s="25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2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6.0"/>
    <col customWidth="1" min="4" max="4" width="16.43"/>
    <col customWidth="1" min="5" max="6" width="16.0"/>
    <col customWidth="1" min="7" max="7" width="7.43"/>
    <col customWidth="1" min="8" max="8" width="8.43"/>
    <col customWidth="1" min="9" max="9" width="10.43"/>
    <col customWidth="1" min="10" max="26" width="11.43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27" t="s">
        <v>27</v>
      </c>
      <c r="B8" s="28" t="s">
        <v>28</v>
      </c>
      <c r="C8" s="28" t="s">
        <v>28</v>
      </c>
      <c r="D8" s="28" t="s">
        <v>29</v>
      </c>
      <c r="E8" s="28" t="s">
        <v>29</v>
      </c>
      <c r="F8" s="28" t="s">
        <v>30</v>
      </c>
      <c r="G8" s="28" t="s">
        <v>31</v>
      </c>
      <c r="H8" s="2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0" customHeight="1">
      <c r="A9" s="29" t="s">
        <v>32</v>
      </c>
      <c r="B9" s="30" t="s">
        <v>33</v>
      </c>
      <c r="C9" s="30" t="s">
        <v>34</v>
      </c>
      <c r="D9" s="30" t="s">
        <v>33</v>
      </c>
      <c r="E9" s="30" t="s">
        <v>34</v>
      </c>
      <c r="F9" s="30"/>
      <c r="G9" s="30" t="s">
        <v>35</v>
      </c>
      <c r="H9" s="1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31" t="s">
        <v>36</v>
      </c>
      <c r="B10" s="32">
        <v>4.5</v>
      </c>
      <c r="C10" s="33">
        <v>3.0</v>
      </c>
      <c r="D10" s="32">
        <v>3.5</v>
      </c>
      <c r="E10" s="33">
        <v>4.7</v>
      </c>
      <c r="F10" s="32">
        <v>3.5</v>
      </c>
      <c r="G10" s="33">
        <f t="shared" ref="G10:G26" si="1">SUM($B10:$F10)</f>
        <v>19.2</v>
      </c>
      <c r="H10" s="32" t="str">
        <f t="shared" ref="H10:H26" si="2">IF($G10=max(G10:G26),"премия",)</f>
        <v/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31" t="s">
        <v>37</v>
      </c>
      <c r="B11" s="32">
        <v>4.0</v>
      </c>
      <c r="C11" s="33">
        <v>4.0</v>
      </c>
      <c r="D11" s="32">
        <v>4.0</v>
      </c>
      <c r="E11" s="33">
        <v>3.5</v>
      </c>
      <c r="F11" s="32">
        <v>4.0</v>
      </c>
      <c r="G11" s="33">
        <f t="shared" si="1"/>
        <v>19.5</v>
      </c>
      <c r="H11" s="32" t="str">
        <f t="shared" si="2"/>
        <v/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31" t="s">
        <v>38</v>
      </c>
      <c r="B12" s="32">
        <v>3.5</v>
      </c>
      <c r="C12" s="33">
        <v>5.0</v>
      </c>
      <c r="D12" s="32">
        <v>5.0</v>
      </c>
      <c r="E12" s="33">
        <v>4.0</v>
      </c>
      <c r="F12" s="32">
        <v>5.0</v>
      </c>
      <c r="G12" s="33">
        <f t="shared" si="1"/>
        <v>22.5</v>
      </c>
      <c r="H12" s="32" t="str">
        <f t="shared" si="2"/>
        <v/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31" t="s">
        <v>39</v>
      </c>
      <c r="B13" s="32">
        <v>3.0</v>
      </c>
      <c r="C13" s="33">
        <v>4.5</v>
      </c>
      <c r="D13" s="32">
        <v>4.5</v>
      </c>
      <c r="E13" s="33">
        <v>5.0</v>
      </c>
      <c r="F13" s="32">
        <v>4.5</v>
      </c>
      <c r="G13" s="33">
        <f t="shared" si="1"/>
        <v>21.5</v>
      </c>
      <c r="H13" s="32" t="str">
        <f t="shared" si="2"/>
        <v/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31" t="s">
        <v>40</v>
      </c>
      <c r="B14" s="32">
        <v>3.5</v>
      </c>
      <c r="C14" s="33">
        <v>3.5</v>
      </c>
      <c r="D14" s="32">
        <v>5.0</v>
      </c>
      <c r="E14" s="33">
        <v>4.5</v>
      </c>
      <c r="F14" s="32">
        <v>5.0</v>
      </c>
      <c r="G14" s="33">
        <f t="shared" si="1"/>
        <v>21.5</v>
      </c>
      <c r="H14" s="32" t="str">
        <f t="shared" si="2"/>
        <v/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31" t="s">
        <v>41</v>
      </c>
      <c r="B15" s="32">
        <v>3.5</v>
      </c>
      <c r="C15" s="33">
        <v>4.0</v>
      </c>
      <c r="D15" s="32">
        <v>5.0</v>
      </c>
      <c r="E15" s="33">
        <v>5.0</v>
      </c>
      <c r="F15" s="32">
        <v>4.7</v>
      </c>
      <c r="G15" s="33">
        <f t="shared" si="1"/>
        <v>22.2</v>
      </c>
      <c r="H15" s="32" t="str">
        <f t="shared" si="2"/>
        <v/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31" t="s">
        <v>42</v>
      </c>
      <c r="B16" s="32">
        <v>4.0</v>
      </c>
      <c r="C16" s="33">
        <v>4.7</v>
      </c>
      <c r="D16" s="32">
        <v>3.0</v>
      </c>
      <c r="E16" s="33">
        <v>5.0</v>
      </c>
      <c r="F16" s="32">
        <v>4.5</v>
      </c>
      <c r="G16" s="33">
        <f t="shared" si="1"/>
        <v>21.2</v>
      </c>
      <c r="H16" s="32" t="str">
        <f t="shared" si="2"/>
        <v/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31" t="s">
        <v>43</v>
      </c>
      <c r="B17" s="32">
        <v>5.0</v>
      </c>
      <c r="C17" s="33">
        <v>4.5</v>
      </c>
      <c r="D17" s="32">
        <v>4.0</v>
      </c>
      <c r="E17" s="33">
        <v>4.7</v>
      </c>
      <c r="F17" s="32">
        <v>4.5</v>
      </c>
      <c r="G17" s="33">
        <f t="shared" si="1"/>
        <v>22.7</v>
      </c>
      <c r="H17" s="32" t="str">
        <f t="shared" si="2"/>
        <v/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31" t="s">
        <v>44</v>
      </c>
      <c r="B18" s="32">
        <v>4.5</v>
      </c>
      <c r="C18" s="33">
        <v>5.0</v>
      </c>
      <c r="D18" s="32">
        <v>4.0</v>
      </c>
      <c r="E18" s="33">
        <v>4.5</v>
      </c>
      <c r="F18" s="32">
        <v>3.5</v>
      </c>
      <c r="G18" s="33">
        <f t="shared" si="1"/>
        <v>21.5</v>
      </c>
      <c r="H18" s="32" t="str">
        <f t="shared" si="2"/>
        <v/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31" t="s">
        <v>45</v>
      </c>
      <c r="B19" s="32">
        <v>5.0</v>
      </c>
      <c r="C19" s="33">
        <v>5.0</v>
      </c>
      <c r="D19" s="32">
        <v>4.7</v>
      </c>
      <c r="E19" s="33">
        <v>5.0</v>
      </c>
      <c r="F19" s="32">
        <v>5.0</v>
      </c>
      <c r="G19" s="33">
        <f t="shared" si="1"/>
        <v>24.7</v>
      </c>
      <c r="H19" s="32" t="str">
        <f t="shared" si="2"/>
        <v>премия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31" t="s">
        <v>46</v>
      </c>
      <c r="B20" s="32">
        <v>5.0</v>
      </c>
      <c r="C20" s="33">
        <v>3.0</v>
      </c>
      <c r="D20" s="32">
        <v>5.0</v>
      </c>
      <c r="E20" s="33">
        <v>5.0</v>
      </c>
      <c r="F20" s="32">
        <v>5.0</v>
      </c>
      <c r="G20" s="33">
        <f t="shared" si="1"/>
        <v>23</v>
      </c>
      <c r="H20" s="32" t="str">
        <f t="shared" si="2"/>
        <v/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31" t="s">
        <v>47</v>
      </c>
      <c r="B21" s="32">
        <v>3.5</v>
      </c>
      <c r="C21" s="33">
        <v>3.5</v>
      </c>
      <c r="D21" s="32">
        <v>3.5</v>
      </c>
      <c r="E21" s="33">
        <v>4.0</v>
      </c>
      <c r="F21" s="32">
        <v>4.5</v>
      </c>
      <c r="G21" s="33">
        <f t="shared" si="1"/>
        <v>19</v>
      </c>
      <c r="H21" s="32" t="str">
        <f t="shared" si="2"/>
        <v/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31" t="s">
        <v>48</v>
      </c>
      <c r="B22" s="32">
        <v>4.7</v>
      </c>
      <c r="C22" s="33">
        <v>4.0</v>
      </c>
      <c r="D22" s="32">
        <v>4.0</v>
      </c>
      <c r="E22" s="33">
        <v>5.0</v>
      </c>
      <c r="F22" s="32">
        <v>5.0</v>
      </c>
      <c r="G22" s="33">
        <f t="shared" si="1"/>
        <v>22.7</v>
      </c>
      <c r="H22" s="32" t="str">
        <f t="shared" si="2"/>
        <v/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31" t="s">
        <v>49</v>
      </c>
      <c r="B23" s="32">
        <v>5.0</v>
      </c>
      <c r="C23" s="33">
        <v>5.0</v>
      </c>
      <c r="D23" s="32">
        <v>4.0</v>
      </c>
      <c r="E23" s="33">
        <v>5.0</v>
      </c>
      <c r="F23" s="32">
        <v>5.0</v>
      </c>
      <c r="G23" s="33">
        <f t="shared" si="1"/>
        <v>24</v>
      </c>
      <c r="H23" s="32" t="str">
        <f t="shared" si="2"/>
        <v/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31" t="s">
        <v>50</v>
      </c>
      <c r="B24" s="32">
        <v>4.5</v>
      </c>
      <c r="C24" s="33">
        <v>4.5</v>
      </c>
      <c r="D24" s="32">
        <v>4.5</v>
      </c>
      <c r="E24" s="33">
        <v>5.0</v>
      </c>
      <c r="F24" s="32">
        <v>4.5</v>
      </c>
      <c r="G24" s="33">
        <f t="shared" si="1"/>
        <v>23</v>
      </c>
      <c r="H24" s="32" t="str">
        <f t="shared" si="2"/>
        <v/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31" t="s">
        <v>51</v>
      </c>
      <c r="B25" s="32">
        <v>5.0</v>
      </c>
      <c r="C25" s="33">
        <v>5.0</v>
      </c>
      <c r="D25" s="32">
        <v>5.0</v>
      </c>
      <c r="E25" s="33">
        <v>4.0</v>
      </c>
      <c r="F25" s="32">
        <v>4.0</v>
      </c>
      <c r="G25" s="33">
        <f t="shared" si="1"/>
        <v>23</v>
      </c>
      <c r="H25" s="32" t="str">
        <f t="shared" si="2"/>
        <v/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31" t="s">
        <v>52</v>
      </c>
      <c r="B26" s="32">
        <v>5.0</v>
      </c>
      <c r="C26" s="33">
        <v>4.7</v>
      </c>
      <c r="D26" s="32">
        <v>5.0</v>
      </c>
      <c r="E26" s="33">
        <v>5.0</v>
      </c>
      <c r="F26" s="32">
        <v>5.0</v>
      </c>
      <c r="G26" s="33">
        <f t="shared" si="1"/>
        <v>24.7</v>
      </c>
      <c r="H26" s="32" t="str">
        <f t="shared" si="2"/>
        <v>премия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23"/>
      <c r="I28" s="2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24"/>
      <c r="I29" s="2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15"/>
      <c r="B30" s="15"/>
      <c r="C30" s="15"/>
      <c r="D30" s="15"/>
      <c r="E30" s="15"/>
      <c r="F30" s="15"/>
      <c r="G30" s="15"/>
      <c r="H30" s="25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5.29"/>
    <col customWidth="1" min="3" max="3" width="22.14"/>
    <col customWidth="1" min="4" max="4" width="27.14"/>
    <col customWidth="1" min="5" max="5" width="16.57"/>
    <col customWidth="1" min="6" max="6" width="11.57"/>
    <col customWidth="1" min="7" max="7" width="11.0"/>
    <col customWidth="1" min="8" max="26" width="11.43"/>
  </cols>
  <sheetData>
    <row r="1" ht="12.7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7.75" customHeight="1">
      <c r="A7" s="35"/>
      <c r="B7" s="36" t="s">
        <v>53</v>
      </c>
      <c r="C7" s="36" t="s">
        <v>54</v>
      </c>
      <c r="D7" s="37" t="s">
        <v>55</v>
      </c>
      <c r="E7" s="37" t="s">
        <v>56</v>
      </c>
      <c r="F7" s="38"/>
      <c r="G7" s="38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5.0" customHeight="1">
      <c r="A8" s="35"/>
      <c r="B8" s="39" t="s">
        <v>57</v>
      </c>
      <c r="C8" s="40" t="s">
        <v>58</v>
      </c>
      <c r="D8" s="41">
        <v>2.5977477980000004E7</v>
      </c>
      <c r="E8" s="41">
        <f t="shared" ref="E8:E14" si="1">D8*(1/20 * ("31.03.2015"-"20.03.2015") + 1)</f>
        <v>40265090.87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3.5" customHeight="1">
      <c r="A9" s="35"/>
      <c r="B9" s="42"/>
      <c r="C9" s="43" t="s">
        <v>59</v>
      </c>
      <c r="D9" s="44">
        <v>1.55884846E7</v>
      </c>
      <c r="E9" s="41">
        <f t="shared" si="1"/>
        <v>24162151.13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/>
      <c r="B10" s="42"/>
      <c r="C10" s="43" t="s">
        <v>60</v>
      </c>
      <c r="D10" s="44">
        <v>1763836.24</v>
      </c>
      <c r="E10" s="41">
        <f t="shared" si="1"/>
        <v>2733946.172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35"/>
      <c r="B11" s="42"/>
      <c r="C11" s="43" t="s">
        <v>61</v>
      </c>
      <c r="D11" s="44">
        <v>141862.7</v>
      </c>
      <c r="E11" s="41">
        <f t="shared" si="1"/>
        <v>219887.185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35"/>
      <c r="B12" s="42"/>
      <c r="C12" s="43" t="s">
        <v>62</v>
      </c>
      <c r="D12" s="44">
        <v>2747206.28</v>
      </c>
      <c r="E12" s="41">
        <f t="shared" si="1"/>
        <v>4258169.734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5"/>
      <c r="B13" s="42"/>
      <c r="C13" s="43" t="s">
        <v>63</v>
      </c>
      <c r="D13" s="44">
        <v>1.17190731E7</v>
      </c>
      <c r="E13" s="41">
        <f t="shared" si="1"/>
        <v>18164563.31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35"/>
      <c r="B14" s="42"/>
      <c r="C14" s="43" t="s">
        <v>64</v>
      </c>
      <c r="D14" s="44">
        <v>1.1223953920000002E7</v>
      </c>
      <c r="E14" s="41">
        <f t="shared" si="1"/>
        <v>17397128.58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4.0" customHeight="1">
      <c r="A15" s="35"/>
      <c r="B15" s="45" t="s">
        <v>65</v>
      </c>
      <c r="C15" s="46"/>
      <c r="D15" s="47">
        <v>6.916189482000005E7</v>
      </c>
      <c r="E15" s="47">
        <f>SUM(E8:E14)</f>
        <v>107200937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35"/>
      <c r="B16" s="42"/>
      <c r="C16" s="42"/>
      <c r="D16" s="48"/>
      <c r="E16" s="48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0" customHeight="1">
      <c r="A17" s="35"/>
      <c r="B17" s="39" t="s">
        <v>66</v>
      </c>
      <c r="C17" s="40" t="s">
        <v>67</v>
      </c>
      <c r="D17" s="41">
        <v>1.4496271E7</v>
      </c>
      <c r="E17" s="41">
        <f t="shared" ref="E17:E21" si="2">D17*(1/20 * ("31.03.2015"-"20.03.2015") + 1)</f>
        <v>22469220.05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35"/>
      <c r="B18" s="42"/>
      <c r="C18" s="43" t="s">
        <v>68</v>
      </c>
      <c r="D18" s="44">
        <v>2727980.16</v>
      </c>
      <c r="E18" s="41">
        <f t="shared" si="2"/>
        <v>4228369.248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35"/>
      <c r="B19" s="42"/>
      <c r="C19" s="43" t="s">
        <v>69</v>
      </c>
      <c r="D19" s="44">
        <v>1.550981982E7</v>
      </c>
      <c r="E19" s="41">
        <f t="shared" si="2"/>
        <v>24040220.72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35"/>
      <c r="B20" s="42"/>
      <c r="C20" s="43" t="s">
        <v>70</v>
      </c>
      <c r="D20" s="44">
        <v>3219295.33</v>
      </c>
      <c r="E20" s="41">
        <f t="shared" si="2"/>
        <v>4989907.762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35"/>
      <c r="B21" s="42"/>
      <c r="C21" s="43" t="s">
        <v>71</v>
      </c>
      <c r="D21" s="44">
        <v>2733100.28</v>
      </c>
      <c r="E21" s="41">
        <f t="shared" si="2"/>
        <v>4236305.434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0" customHeight="1">
      <c r="A22" s="35"/>
      <c r="B22" s="49" t="s">
        <v>72</v>
      </c>
      <c r="C22" s="50"/>
      <c r="D22" s="51">
        <v>3.868646659E7</v>
      </c>
      <c r="E22" s="51">
        <f>SUM(E17:E21)</f>
        <v>59964023.21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35"/>
      <c r="B23" s="52"/>
      <c r="C23" s="52"/>
      <c r="D23" s="53"/>
      <c r="E23" s="53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35"/>
      <c r="B24" s="54" t="s">
        <v>13</v>
      </c>
      <c r="C24" s="55"/>
      <c r="D24" s="56">
        <v>1.0784836141000003E8</v>
      </c>
      <c r="E24" s="56">
        <f>SUM(E15,E22)</f>
        <v>167164960.2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2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2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2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2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25.86"/>
    <col customWidth="1" min="4" max="4" width="13.29"/>
    <col customWidth="1" min="5" max="5" width="13.0"/>
    <col customWidth="1" min="6" max="6" width="14.29"/>
    <col customWidth="1" min="7" max="7" width="19.29"/>
    <col customWidth="1" min="8" max="26" width="11.43"/>
  </cols>
  <sheetData>
    <row r="1" ht="12.75" customHeight="1">
      <c r="A1" s="57" t="s">
        <v>73</v>
      </c>
      <c r="B1" s="58"/>
      <c r="C1" s="58"/>
      <c r="D1" s="58"/>
      <c r="E1" s="59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60"/>
      <c r="E2" s="61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60"/>
      <c r="E3" s="61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60"/>
      <c r="E4" s="6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60"/>
      <c r="E5" s="61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60"/>
      <c r="E6" s="6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60"/>
      <c r="E7" s="61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60"/>
      <c r="E8" s="6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60"/>
      <c r="E9" s="6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62"/>
      <c r="B10" s="63"/>
      <c r="C10" s="63"/>
      <c r="D10" s="63"/>
      <c r="E10" s="6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70.5" customHeight="1">
      <c r="A12" s="65" t="s">
        <v>74</v>
      </c>
      <c r="B12" s="66" t="s">
        <v>75</v>
      </c>
      <c r="C12" s="66" t="s">
        <v>76</v>
      </c>
      <c r="D12" s="65" t="s">
        <v>77</v>
      </c>
      <c r="E12" s="65" t="s">
        <v>78</v>
      </c>
      <c r="F12" s="67" t="s">
        <v>79</v>
      </c>
      <c r="G12" s="67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8" t="s">
        <v>81</v>
      </c>
      <c r="B13" s="68">
        <v>25.0</v>
      </c>
      <c r="C13" s="68">
        <v>40.0</v>
      </c>
      <c r="D13" s="69">
        <v>1095000.0</v>
      </c>
      <c r="E13" s="69">
        <v>1086447.0</v>
      </c>
      <c r="F13" s="70">
        <f t="shared" ref="F13:F19" si="1">(E13-D13)/D13</f>
        <v>-0.007810958904</v>
      </c>
      <c r="G13" s="70">
        <f t="shared" ref="G13:G19" si="2">E13/$E$20</f>
        <v>0.1080387861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8" t="s">
        <v>82</v>
      </c>
      <c r="B14" s="71">
        <v>29.0</v>
      </c>
      <c r="C14" s="71">
        <v>12.0</v>
      </c>
      <c r="D14" s="69">
        <v>1200000.0</v>
      </c>
      <c r="E14" s="69">
        <v>1830422.0</v>
      </c>
      <c r="F14" s="70">
        <f t="shared" si="1"/>
        <v>0.5253516667</v>
      </c>
      <c r="G14" s="70">
        <f t="shared" si="2"/>
        <v>0.1820213696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2" t="s">
        <v>83</v>
      </c>
      <c r="B15" s="71">
        <v>22.0</v>
      </c>
      <c r="C15" s="71">
        <v>30.0</v>
      </c>
      <c r="D15" s="69">
        <v>620000.0</v>
      </c>
      <c r="E15" s="69">
        <v>893480.0</v>
      </c>
      <c r="F15" s="70">
        <f t="shared" si="1"/>
        <v>0.4410967742</v>
      </c>
      <c r="G15" s="70">
        <f t="shared" si="2"/>
        <v>0.0888497042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8" t="s">
        <v>84</v>
      </c>
      <c r="B16" s="71">
        <v>38.0</v>
      </c>
      <c r="C16" s="71">
        <v>65.0</v>
      </c>
      <c r="D16" s="69">
        <v>891685.0</v>
      </c>
      <c r="E16" s="69">
        <v>1082320.0</v>
      </c>
      <c r="F16" s="70">
        <f t="shared" si="1"/>
        <v>0.213791866</v>
      </c>
      <c r="G16" s="70">
        <f t="shared" si="2"/>
        <v>0.1076283877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8" t="s">
        <v>85</v>
      </c>
      <c r="B17" s="71">
        <v>28.0</v>
      </c>
      <c r="C17" s="71">
        <v>49.0</v>
      </c>
      <c r="D17" s="69">
        <v>2636000.0</v>
      </c>
      <c r="E17" s="69">
        <v>2974145.0</v>
      </c>
      <c r="F17" s="70">
        <f t="shared" si="1"/>
        <v>0.1282795903</v>
      </c>
      <c r="G17" s="70">
        <f t="shared" si="2"/>
        <v>0.2957558127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8" t="s">
        <v>86</v>
      </c>
      <c r="B18" s="71">
        <v>55.0</v>
      </c>
      <c r="C18" s="71">
        <v>82.0</v>
      </c>
      <c r="D18" s="69">
        <v>835000.0</v>
      </c>
      <c r="E18" s="69">
        <v>1041221.0</v>
      </c>
      <c r="F18" s="70">
        <f t="shared" si="1"/>
        <v>0.2469712575</v>
      </c>
      <c r="G18" s="70">
        <f t="shared" si="2"/>
        <v>0.1035414087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3" t="s">
        <v>87</v>
      </c>
      <c r="B19" s="68">
        <v>11.0</v>
      </c>
      <c r="C19" s="68">
        <v>14.0</v>
      </c>
      <c r="D19" s="69">
        <v>1376045.0</v>
      </c>
      <c r="E19" s="69">
        <v>1148048.0</v>
      </c>
      <c r="F19" s="70">
        <f t="shared" si="1"/>
        <v>-0.1656900755</v>
      </c>
      <c r="G19" s="70">
        <f t="shared" si="2"/>
        <v>0.1141645311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5"/>
      <c r="B20" s="15"/>
      <c r="C20" s="15"/>
      <c r="D20" s="74">
        <f t="shared" ref="D20:E20" si="3">SUM(D13:D19)</f>
        <v>8653730</v>
      </c>
      <c r="E20" s="74">
        <f t="shared" si="3"/>
        <v>10056083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E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9.57"/>
    <col customWidth="1" min="3" max="3" width="17.29"/>
    <col customWidth="1" min="4" max="4" width="21.0"/>
    <col customWidth="1" min="5" max="5" width="26.86"/>
    <col customWidth="1" min="6" max="6" width="30.71"/>
    <col customWidth="1" min="7" max="7" width="28.57"/>
    <col customWidth="1" min="8" max="8" width="35.29"/>
    <col customWidth="1" min="9" max="9" width="24.0"/>
    <col customWidth="1" min="10" max="10" width="21.86"/>
    <col customWidth="1" min="11" max="11" width="11.86"/>
    <col customWidth="1" min="12" max="12" width="40.14"/>
    <col customWidth="1" min="13" max="13" width="41.14"/>
    <col customWidth="1" min="14" max="14" width="34.71"/>
    <col customWidth="1" min="15" max="15" width="20.43"/>
    <col customWidth="1" min="16" max="16" width="21.71"/>
    <col customWidth="1" min="17" max="17" width="10.43"/>
    <col customWidth="1" min="18" max="26" width="11.43"/>
  </cols>
  <sheetData>
    <row r="1" ht="12.75" customHeight="1">
      <c r="A1" s="75" t="s">
        <v>88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2.75" customHeight="1"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12.75" customHeight="1"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2.75" customHeigh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2.75" customHeigh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2.75" customHeight="1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2.75" customHeight="1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2.75" customHeight="1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2.7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3.5" customHeight="1">
      <c r="A10" s="77" t="s">
        <v>89</v>
      </c>
      <c r="B10" s="77" t="s">
        <v>90</v>
      </c>
      <c r="C10" s="77" t="s">
        <v>91</v>
      </c>
      <c r="D10" s="77" t="s">
        <v>92</v>
      </c>
      <c r="E10" s="77" t="s">
        <v>93</v>
      </c>
      <c r="F10" s="77" t="s">
        <v>94</v>
      </c>
      <c r="G10" s="77" t="s">
        <v>95</v>
      </c>
      <c r="H10" s="78" t="s">
        <v>96</v>
      </c>
      <c r="I10" s="78" t="s">
        <v>97</v>
      </c>
      <c r="J10" s="78" t="s">
        <v>98</v>
      </c>
      <c r="K10" s="77" t="s">
        <v>99</v>
      </c>
      <c r="L10" s="77" t="s">
        <v>100</v>
      </c>
      <c r="M10" s="77" t="s">
        <v>101</v>
      </c>
      <c r="N10" s="77" t="s">
        <v>102</v>
      </c>
      <c r="O10" s="77" t="s">
        <v>103</v>
      </c>
      <c r="P10" s="77" t="s">
        <v>104</v>
      </c>
      <c r="Q10" s="77" t="s">
        <v>105</v>
      </c>
      <c r="R10" s="76"/>
      <c r="S10" s="76"/>
      <c r="T10" s="76"/>
      <c r="U10" s="76"/>
      <c r="V10" s="76"/>
      <c r="W10" s="76"/>
      <c r="X10" s="76"/>
      <c r="Y10" s="76"/>
      <c r="Z10" s="76"/>
    </row>
    <row r="11" ht="12.75" customHeight="1">
      <c r="A11" s="79">
        <v>900.0</v>
      </c>
      <c r="B11" s="79" t="s">
        <v>106</v>
      </c>
      <c r="C11" s="79">
        <v>904.0</v>
      </c>
      <c r="D11" s="79" t="s">
        <v>107</v>
      </c>
      <c r="E11" s="79" t="s">
        <v>108</v>
      </c>
      <c r="F11" s="80" t="s">
        <v>109</v>
      </c>
      <c r="G11" s="80" t="s">
        <v>110</v>
      </c>
      <c r="H11" s="79" t="s">
        <v>111</v>
      </c>
      <c r="I11" s="79">
        <v>62309.95</v>
      </c>
      <c r="J11" s="79">
        <v>2164.0</v>
      </c>
      <c r="K11" s="79">
        <v>9.0442045E7</v>
      </c>
      <c r="L11" s="79" t="s">
        <v>112</v>
      </c>
      <c r="M11" s="79" t="s">
        <v>113</v>
      </c>
      <c r="N11" s="79" t="s">
        <v>114</v>
      </c>
      <c r="O11" s="79">
        <v>109.56020923438</v>
      </c>
      <c r="P11" s="79">
        <v>21.50233285051</v>
      </c>
      <c r="Q11" s="79">
        <v>197.07</v>
      </c>
      <c r="R11" s="76"/>
      <c r="S11" s="76"/>
      <c r="T11" s="76"/>
      <c r="U11" s="76"/>
      <c r="V11" s="76"/>
      <c r="W11" s="76"/>
      <c r="X11" s="76"/>
      <c r="Y11" s="76"/>
      <c r="Z11" s="76"/>
    </row>
    <row r="12" ht="12.75" customHeight="1">
      <c r="A12" s="79">
        <v>900.0</v>
      </c>
      <c r="B12" s="79" t="s">
        <v>106</v>
      </c>
      <c r="C12" s="79">
        <v>904.0</v>
      </c>
      <c r="D12" s="79" t="s">
        <v>107</v>
      </c>
      <c r="E12" s="79" t="s">
        <v>108</v>
      </c>
      <c r="F12" s="80" t="s">
        <v>109</v>
      </c>
      <c r="G12" s="80" t="s">
        <v>110</v>
      </c>
      <c r="H12" s="79" t="s">
        <v>115</v>
      </c>
      <c r="I12" s="79">
        <v>25958.36</v>
      </c>
      <c r="J12" s="79">
        <v>1569.0</v>
      </c>
      <c r="K12" s="79">
        <v>9.0442045E7</v>
      </c>
      <c r="L12" s="79" t="s">
        <v>112</v>
      </c>
      <c r="M12" s="79" t="s">
        <v>116</v>
      </c>
      <c r="N12" s="79" t="s">
        <v>117</v>
      </c>
      <c r="O12" s="79">
        <v>61.06944444422</v>
      </c>
      <c r="P12" s="79">
        <v>9.48576388872</v>
      </c>
      <c r="Q12" s="79">
        <v>80.081</v>
      </c>
      <c r="R12" s="76"/>
      <c r="S12" s="76"/>
      <c r="T12" s="76"/>
      <c r="U12" s="76"/>
      <c r="V12" s="76"/>
      <c r="W12" s="76"/>
      <c r="X12" s="76"/>
      <c r="Y12" s="76"/>
      <c r="Z12" s="76"/>
    </row>
    <row r="13" ht="12.75" customHeight="1">
      <c r="A13" s="79">
        <v>900.0</v>
      </c>
      <c r="B13" s="79" t="s">
        <v>106</v>
      </c>
      <c r="C13" s="79">
        <v>904.0</v>
      </c>
      <c r="D13" s="79" t="s">
        <v>107</v>
      </c>
      <c r="E13" s="79" t="s">
        <v>108</v>
      </c>
      <c r="F13" s="80" t="s">
        <v>109</v>
      </c>
      <c r="G13" s="80" t="s">
        <v>110</v>
      </c>
      <c r="H13" s="79" t="s">
        <v>118</v>
      </c>
      <c r="I13" s="79">
        <v>10890.96</v>
      </c>
      <c r="J13" s="79">
        <v>101.0</v>
      </c>
      <c r="K13" s="79">
        <v>9.0442045E7</v>
      </c>
      <c r="L13" s="79" t="s">
        <v>112</v>
      </c>
      <c r="M13" s="79" t="s">
        <v>119</v>
      </c>
      <c r="N13" s="79" t="s">
        <v>120</v>
      </c>
      <c r="O13" s="79">
        <v>6.79107142854</v>
      </c>
      <c r="P13" s="79">
        <v>6.79107142854</v>
      </c>
      <c r="Q13" s="79">
        <v>19.305</v>
      </c>
      <c r="R13" s="76"/>
      <c r="S13" s="76"/>
      <c r="T13" s="76"/>
      <c r="U13" s="76"/>
      <c r="V13" s="76"/>
      <c r="W13" s="76"/>
      <c r="X13" s="76"/>
      <c r="Y13" s="76"/>
      <c r="Z13" s="76"/>
    </row>
    <row r="14" ht="12.75" customHeight="1">
      <c r="A14" s="79">
        <v>900.0</v>
      </c>
      <c r="B14" s="79" t="s">
        <v>106</v>
      </c>
      <c r="C14" s="79">
        <v>904.0</v>
      </c>
      <c r="D14" s="79" t="s">
        <v>107</v>
      </c>
      <c r="E14" s="79" t="s">
        <v>108</v>
      </c>
      <c r="F14" s="80" t="s">
        <v>109</v>
      </c>
      <c r="G14" s="80" t="s">
        <v>110</v>
      </c>
      <c r="H14" s="79" t="s">
        <v>121</v>
      </c>
      <c r="I14" s="79">
        <v>13842.01</v>
      </c>
      <c r="J14" s="79">
        <v>641.0</v>
      </c>
      <c r="K14" s="79">
        <v>9.0442045E7</v>
      </c>
      <c r="L14" s="79" t="s">
        <v>112</v>
      </c>
      <c r="M14" s="79" t="s">
        <v>122</v>
      </c>
      <c r="N14" s="79" t="s">
        <v>11</v>
      </c>
      <c r="O14" s="79">
        <v>22.71874999984</v>
      </c>
      <c r="P14" s="79">
        <v>22.71874999984</v>
      </c>
      <c r="Q14" s="79">
        <v>48.225</v>
      </c>
      <c r="R14" s="76"/>
      <c r="S14" s="76"/>
      <c r="T14" s="76"/>
      <c r="U14" s="76"/>
      <c r="V14" s="76"/>
      <c r="W14" s="76"/>
      <c r="X14" s="76"/>
      <c r="Y14" s="76"/>
      <c r="Z14" s="76"/>
    </row>
    <row r="15" ht="12.75" customHeight="1">
      <c r="A15" s="79">
        <v>900.0</v>
      </c>
      <c r="B15" s="79" t="s">
        <v>106</v>
      </c>
      <c r="C15" s="79">
        <v>904.0</v>
      </c>
      <c r="D15" s="79" t="s">
        <v>107</v>
      </c>
      <c r="E15" s="79" t="s">
        <v>108</v>
      </c>
      <c r="F15" s="80" t="s">
        <v>109</v>
      </c>
      <c r="G15" s="80" t="s">
        <v>110</v>
      </c>
      <c r="H15" s="79" t="s">
        <v>123</v>
      </c>
      <c r="I15" s="79">
        <v>6356.04</v>
      </c>
      <c r="J15" s="79">
        <v>200.0</v>
      </c>
      <c r="K15" s="79">
        <v>9.0442045E7</v>
      </c>
      <c r="L15" s="79" t="s">
        <v>112</v>
      </c>
      <c r="M15" s="79" t="s">
        <v>124</v>
      </c>
      <c r="N15" s="79" t="s">
        <v>125</v>
      </c>
      <c r="O15" s="79">
        <v>8.44291666661</v>
      </c>
      <c r="P15" s="79">
        <v>8.44291666661</v>
      </c>
      <c r="Q15" s="79">
        <v>27.585</v>
      </c>
      <c r="R15" s="76"/>
      <c r="S15" s="76"/>
      <c r="T15" s="76"/>
      <c r="U15" s="76"/>
      <c r="V15" s="76"/>
      <c r="W15" s="76"/>
      <c r="X15" s="76"/>
      <c r="Y15" s="76"/>
      <c r="Z15" s="76"/>
    </row>
    <row r="16" ht="12.75" customHeight="1">
      <c r="A16" s="79">
        <v>900.0</v>
      </c>
      <c r="B16" s="79" t="s">
        <v>106</v>
      </c>
      <c r="C16" s="79">
        <v>904.0</v>
      </c>
      <c r="D16" s="79" t="s">
        <v>107</v>
      </c>
      <c r="E16" s="79" t="s">
        <v>108</v>
      </c>
      <c r="F16" s="80" t="s">
        <v>109</v>
      </c>
      <c r="G16" s="80" t="s">
        <v>110</v>
      </c>
      <c r="H16" s="79" t="s">
        <v>111</v>
      </c>
      <c r="I16" s="79">
        <v>108400.14</v>
      </c>
      <c r="J16" s="79">
        <v>4236.0</v>
      </c>
      <c r="K16" s="79">
        <v>9.0442062E7</v>
      </c>
      <c r="L16" s="79" t="s">
        <v>126</v>
      </c>
      <c r="M16" s="79" t="s">
        <v>113</v>
      </c>
      <c r="N16" s="79" t="s">
        <v>114</v>
      </c>
      <c r="O16" s="79">
        <v>205.46585497768</v>
      </c>
      <c r="P16" s="79">
        <v>34.16293289879</v>
      </c>
      <c r="Q16" s="79">
        <v>352.78</v>
      </c>
      <c r="R16" s="76"/>
      <c r="S16" s="76"/>
      <c r="T16" s="76"/>
      <c r="U16" s="76"/>
      <c r="V16" s="76"/>
      <c r="W16" s="76"/>
      <c r="X16" s="76"/>
      <c r="Y16" s="76"/>
      <c r="Z16" s="76"/>
    </row>
    <row r="17" ht="12.75" customHeight="1">
      <c r="A17" s="79">
        <v>900.0</v>
      </c>
      <c r="B17" s="79" t="s">
        <v>106</v>
      </c>
      <c r="C17" s="79">
        <v>904.0</v>
      </c>
      <c r="D17" s="79" t="s">
        <v>107</v>
      </c>
      <c r="E17" s="79" t="s">
        <v>108</v>
      </c>
      <c r="F17" s="80" t="s">
        <v>109</v>
      </c>
      <c r="G17" s="80" t="s">
        <v>110</v>
      </c>
      <c r="H17" s="79" t="s">
        <v>115</v>
      </c>
      <c r="I17" s="79">
        <v>13682.7</v>
      </c>
      <c r="J17" s="79">
        <v>913.0</v>
      </c>
      <c r="K17" s="79">
        <v>9.0442062E7</v>
      </c>
      <c r="L17" s="79" t="s">
        <v>126</v>
      </c>
      <c r="M17" s="79" t="s">
        <v>116</v>
      </c>
      <c r="N17" s="79" t="s">
        <v>117</v>
      </c>
      <c r="O17" s="79">
        <v>33.0277777775</v>
      </c>
      <c r="P17" s="79">
        <v>4.94305555536</v>
      </c>
      <c r="Q17" s="79">
        <v>42.722</v>
      </c>
      <c r="R17" s="76"/>
      <c r="S17" s="76"/>
      <c r="T17" s="76"/>
      <c r="U17" s="76"/>
      <c r="V17" s="76"/>
      <c r="W17" s="76"/>
      <c r="X17" s="76"/>
      <c r="Y17" s="76"/>
      <c r="Z17" s="76"/>
    </row>
    <row r="18" ht="12.75" customHeight="1">
      <c r="A18" s="79">
        <v>900.0</v>
      </c>
      <c r="B18" s="79" t="s">
        <v>106</v>
      </c>
      <c r="C18" s="79">
        <v>904.0</v>
      </c>
      <c r="D18" s="79" t="s">
        <v>107</v>
      </c>
      <c r="E18" s="79" t="s">
        <v>108</v>
      </c>
      <c r="F18" s="80" t="s">
        <v>109</v>
      </c>
      <c r="G18" s="80" t="s">
        <v>110</v>
      </c>
      <c r="H18" s="79" t="s">
        <v>118</v>
      </c>
      <c r="I18" s="79">
        <v>17927.74</v>
      </c>
      <c r="J18" s="79">
        <v>214.0</v>
      </c>
      <c r="K18" s="79">
        <v>9.0442062E7</v>
      </c>
      <c r="L18" s="79" t="s">
        <v>126</v>
      </c>
      <c r="M18" s="79" t="s">
        <v>119</v>
      </c>
      <c r="N18" s="79" t="s">
        <v>120</v>
      </c>
      <c r="O18" s="79">
        <v>13.52003968251</v>
      </c>
      <c r="P18" s="79">
        <v>13.52003968251</v>
      </c>
      <c r="Q18" s="79">
        <v>41.511</v>
      </c>
      <c r="R18" s="76"/>
      <c r="S18" s="76"/>
      <c r="T18" s="76"/>
      <c r="U18" s="76"/>
      <c r="V18" s="76"/>
      <c r="W18" s="76"/>
      <c r="X18" s="76"/>
      <c r="Y18" s="76"/>
      <c r="Z18" s="76"/>
    </row>
    <row r="19" ht="12.75" customHeight="1">
      <c r="A19" s="79">
        <v>900.0</v>
      </c>
      <c r="B19" s="79" t="s">
        <v>106</v>
      </c>
      <c r="C19" s="79">
        <v>904.0</v>
      </c>
      <c r="D19" s="79" t="s">
        <v>107</v>
      </c>
      <c r="E19" s="79" t="s">
        <v>108</v>
      </c>
      <c r="F19" s="80" t="s">
        <v>109</v>
      </c>
      <c r="G19" s="80" t="s">
        <v>110</v>
      </c>
      <c r="H19" s="79" t="s">
        <v>118</v>
      </c>
      <c r="I19" s="79">
        <v>2504.43</v>
      </c>
      <c r="J19" s="79">
        <v>10.0</v>
      </c>
      <c r="K19" s="79">
        <v>9.0442062E7</v>
      </c>
      <c r="L19" s="79" t="s">
        <v>126</v>
      </c>
      <c r="M19" s="79" t="s">
        <v>127</v>
      </c>
      <c r="N19" s="79" t="s">
        <v>128</v>
      </c>
      <c r="O19" s="79">
        <v>1.5</v>
      </c>
      <c r="P19" s="79">
        <v>1.5</v>
      </c>
      <c r="Q19" s="79">
        <v>1.856</v>
      </c>
      <c r="R19" s="76"/>
      <c r="S19" s="76"/>
      <c r="T19" s="76"/>
      <c r="U19" s="76"/>
      <c r="V19" s="76"/>
      <c r="W19" s="76"/>
      <c r="X19" s="76"/>
      <c r="Y19" s="76"/>
      <c r="Z19" s="76"/>
    </row>
    <row r="20" ht="12.75" customHeight="1">
      <c r="A20" s="79">
        <v>900.0</v>
      </c>
      <c r="B20" s="79" t="s">
        <v>106</v>
      </c>
      <c r="C20" s="79">
        <v>904.0</v>
      </c>
      <c r="D20" s="79" t="s">
        <v>107</v>
      </c>
      <c r="E20" s="79" t="s">
        <v>108</v>
      </c>
      <c r="F20" s="80" t="s">
        <v>109</v>
      </c>
      <c r="G20" s="80" t="s">
        <v>110</v>
      </c>
      <c r="H20" s="79" t="s">
        <v>121</v>
      </c>
      <c r="I20" s="79">
        <v>9511.07</v>
      </c>
      <c r="J20" s="79">
        <v>445.0</v>
      </c>
      <c r="K20" s="79">
        <v>9.0442062E7</v>
      </c>
      <c r="L20" s="79" t="s">
        <v>126</v>
      </c>
      <c r="M20" s="79" t="s">
        <v>122</v>
      </c>
      <c r="N20" s="79" t="s">
        <v>11</v>
      </c>
      <c r="O20" s="79">
        <v>16.0312499999</v>
      </c>
      <c r="P20" s="79">
        <v>16.0312499999</v>
      </c>
      <c r="Q20" s="79">
        <v>33.875</v>
      </c>
      <c r="R20" s="76"/>
      <c r="S20" s="76"/>
      <c r="T20" s="76"/>
      <c r="U20" s="76"/>
      <c r="V20" s="76"/>
      <c r="W20" s="76"/>
      <c r="X20" s="76"/>
      <c r="Y20" s="76"/>
      <c r="Z20" s="76"/>
    </row>
    <row r="21" ht="12.75" customHeight="1">
      <c r="A21" s="79">
        <v>900.0</v>
      </c>
      <c r="B21" s="79" t="s">
        <v>106</v>
      </c>
      <c r="C21" s="79">
        <v>904.0</v>
      </c>
      <c r="D21" s="79" t="s">
        <v>107</v>
      </c>
      <c r="E21" s="79" t="s">
        <v>108</v>
      </c>
      <c r="F21" s="80" t="s">
        <v>109</v>
      </c>
      <c r="G21" s="80" t="s">
        <v>110</v>
      </c>
      <c r="H21" s="79" t="s">
        <v>123</v>
      </c>
      <c r="I21" s="79">
        <v>2309.99</v>
      </c>
      <c r="J21" s="79">
        <v>130.0</v>
      </c>
      <c r="K21" s="79">
        <v>9.0442062E7</v>
      </c>
      <c r="L21" s="79" t="s">
        <v>126</v>
      </c>
      <c r="M21" s="79" t="s">
        <v>124</v>
      </c>
      <c r="N21" s="79" t="s">
        <v>125</v>
      </c>
      <c r="O21" s="79">
        <v>4.55541666665</v>
      </c>
      <c r="P21" s="79">
        <v>4.55541666665</v>
      </c>
      <c r="Q21" s="79">
        <v>14.743</v>
      </c>
      <c r="R21" s="76"/>
      <c r="S21" s="76"/>
      <c r="T21" s="76"/>
      <c r="U21" s="76"/>
      <c r="V21" s="76"/>
      <c r="W21" s="76"/>
      <c r="X21" s="76"/>
      <c r="Y21" s="76"/>
      <c r="Z21" s="76"/>
    </row>
    <row r="22" ht="12.75" customHeight="1">
      <c r="A22" s="79">
        <v>900.0</v>
      </c>
      <c r="B22" s="79" t="s">
        <v>106</v>
      </c>
      <c r="C22" s="79">
        <v>904.0</v>
      </c>
      <c r="D22" s="79" t="s">
        <v>107</v>
      </c>
      <c r="E22" s="79" t="s">
        <v>108</v>
      </c>
      <c r="F22" s="80" t="s">
        <v>109</v>
      </c>
      <c r="G22" s="80" t="s">
        <v>110</v>
      </c>
      <c r="H22" s="79" t="s">
        <v>111</v>
      </c>
      <c r="I22" s="79">
        <v>92142.04</v>
      </c>
      <c r="J22" s="79">
        <v>3416.0</v>
      </c>
      <c r="K22" s="79">
        <v>9.0442066E7</v>
      </c>
      <c r="L22" s="79" t="s">
        <v>129</v>
      </c>
      <c r="M22" s="79" t="s">
        <v>113</v>
      </c>
      <c r="N22" s="79" t="s">
        <v>114</v>
      </c>
      <c r="O22" s="79">
        <v>166.736075035</v>
      </c>
      <c r="P22" s="79">
        <v>34.78353775632</v>
      </c>
      <c r="Q22" s="79">
        <v>287.09</v>
      </c>
      <c r="R22" s="76"/>
      <c r="S22" s="76"/>
      <c r="T22" s="76"/>
      <c r="U22" s="76"/>
      <c r="V22" s="76"/>
      <c r="W22" s="76"/>
      <c r="X22" s="76"/>
      <c r="Y22" s="76"/>
      <c r="Z22" s="76"/>
    </row>
    <row r="23" ht="12.75" customHeight="1">
      <c r="A23" s="79">
        <v>900.0</v>
      </c>
      <c r="B23" s="79" t="s">
        <v>106</v>
      </c>
      <c r="C23" s="79">
        <v>904.0</v>
      </c>
      <c r="D23" s="79" t="s">
        <v>107</v>
      </c>
      <c r="E23" s="79" t="s">
        <v>108</v>
      </c>
      <c r="F23" s="80" t="s">
        <v>109</v>
      </c>
      <c r="G23" s="80" t="s">
        <v>110</v>
      </c>
      <c r="H23" s="79" t="s">
        <v>115</v>
      </c>
      <c r="I23" s="79">
        <v>31513.35</v>
      </c>
      <c r="J23" s="79">
        <v>1961.0</v>
      </c>
      <c r="K23" s="79">
        <v>9.0442066E7</v>
      </c>
      <c r="L23" s="79" t="s">
        <v>129</v>
      </c>
      <c r="M23" s="79" t="s">
        <v>116</v>
      </c>
      <c r="N23" s="79" t="s">
        <v>117</v>
      </c>
      <c r="O23" s="79">
        <v>77.40277777731</v>
      </c>
      <c r="P23" s="79">
        <v>11.59826388855</v>
      </c>
      <c r="Q23" s="79">
        <v>97.915</v>
      </c>
      <c r="R23" s="76"/>
      <c r="S23" s="76"/>
      <c r="T23" s="76"/>
      <c r="U23" s="76"/>
      <c r="V23" s="76"/>
      <c r="W23" s="76"/>
      <c r="X23" s="76"/>
      <c r="Y23" s="76"/>
      <c r="Z23" s="76"/>
    </row>
    <row r="24" ht="12.75" customHeight="1">
      <c r="A24" s="79">
        <v>900.0</v>
      </c>
      <c r="B24" s="79" t="s">
        <v>106</v>
      </c>
      <c r="C24" s="79">
        <v>904.0</v>
      </c>
      <c r="D24" s="79" t="s">
        <v>107</v>
      </c>
      <c r="E24" s="79" t="s">
        <v>108</v>
      </c>
      <c r="F24" s="80" t="s">
        <v>109</v>
      </c>
      <c r="G24" s="80" t="s">
        <v>110</v>
      </c>
      <c r="H24" s="79" t="s">
        <v>118</v>
      </c>
      <c r="I24" s="79">
        <v>13393.33</v>
      </c>
      <c r="J24" s="79">
        <v>138.0</v>
      </c>
      <c r="K24" s="79">
        <v>9.0442066E7</v>
      </c>
      <c r="L24" s="79" t="s">
        <v>129</v>
      </c>
      <c r="M24" s="79" t="s">
        <v>119</v>
      </c>
      <c r="N24" s="79" t="s">
        <v>120</v>
      </c>
      <c r="O24" s="79">
        <v>9.06111111106</v>
      </c>
      <c r="P24" s="79">
        <v>9.06111111106</v>
      </c>
      <c r="Q24" s="79">
        <v>26.171</v>
      </c>
      <c r="R24" s="76"/>
      <c r="S24" s="76"/>
      <c r="T24" s="76"/>
      <c r="U24" s="76"/>
      <c r="V24" s="76"/>
      <c r="W24" s="76"/>
      <c r="X24" s="76"/>
      <c r="Y24" s="76"/>
      <c r="Z24" s="76"/>
    </row>
    <row r="25" ht="12.75" customHeight="1">
      <c r="A25" s="79">
        <v>900.0</v>
      </c>
      <c r="B25" s="79" t="s">
        <v>106</v>
      </c>
      <c r="C25" s="79">
        <v>904.0</v>
      </c>
      <c r="D25" s="79" t="s">
        <v>107</v>
      </c>
      <c r="E25" s="79" t="s">
        <v>108</v>
      </c>
      <c r="F25" s="80" t="s">
        <v>109</v>
      </c>
      <c r="G25" s="80" t="s">
        <v>110</v>
      </c>
      <c r="H25" s="79" t="s">
        <v>118</v>
      </c>
      <c r="I25" s="79">
        <v>2653.75</v>
      </c>
      <c r="J25" s="79">
        <v>11.0</v>
      </c>
      <c r="K25" s="79">
        <v>9.0442066E7</v>
      </c>
      <c r="L25" s="79" t="s">
        <v>129</v>
      </c>
      <c r="M25" s="79" t="s">
        <v>127</v>
      </c>
      <c r="N25" s="79" t="s">
        <v>128</v>
      </c>
      <c r="O25" s="79">
        <v>1.7</v>
      </c>
      <c r="P25" s="79">
        <v>1.7</v>
      </c>
      <c r="Q25" s="79">
        <v>1.972</v>
      </c>
      <c r="R25" s="76"/>
      <c r="S25" s="76"/>
      <c r="T25" s="76"/>
      <c r="U25" s="76"/>
      <c r="V25" s="76"/>
      <c r="W25" s="76"/>
      <c r="X25" s="76"/>
      <c r="Y25" s="76"/>
      <c r="Z25" s="76"/>
    </row>
    <row r="26" ht="12.75" customHeight="1">
      <c r="A26" s="79">
        <v>900.0</v>
      </c>
      <c r="B26" s="79" t="s">
        <v>106</v>
      </c>
      <c r="C26" s="79">
        <v>904.0</v>
      </c>
      <c r="D26" s="79" t="s">
        <v>107</v>
      </c>
      <c r="E26" s="79" t="s">
        <v>108</v>
      </c>
      <c r="F26" s="80" t="s">
        <v>109</v>
      </c>
      <c r="G26" s="80" t="s">
        <v>110</v>
      </c>
      <c r="H26" s="79" t="s">
        <v>121</v>
      </c>
      <c r="I26" s="79">
        <v>20348.72</v>
      </c>
      <c r="J26" s="79">
        <v>979.0</v>
      </c>
      <c r="K26" s="79">
        <v>9.0442066E7</v>
      </c>
      <c r="L26" s="79" t="s">
        <v>129</v>
      </c>
      <c r="M26" s="79" t="s">
        <v>122</v>
      </c>
      <c r="N26" s="79" t="s">
        <v>11</v>
      </c>
      <c r="O26" s="79">
        <v>34.69791666642</v>
      </c>
      <c r="P26" s="79">
        <v>34.69791666642</v>
      </c>
      <c r="Q26" s="79">
        <v>69.415</v>
      </c>
      <c r="R26" s="76"/>
      <c r="S26" s="76"/>
      <c r="T26" s="76"/>
      <c r="U26" s="76"/>
      <c r="V26" s="76"/>
      <c r="W26" s="76"/>
      <c r="X26" s="76"/>
      <c r="Y26" s="76"/>
      <c r="Z26" s="76"/>
    </row>
    <row r="27" ht="12.75" customHeight="1">
      <c r="A27" s="79">
        <v>900.0</v>
      </c>
      <c r="B27" s="79" t="s">
        <v>106</v>
      </c>
      <c r="C27" s="79">
        <v>904.0</v>
      </c>
      <c r="D27" s="79" t="s">
        <v>107</v>
      </c>
      <c r="E27" s="79" t="s">
        <v>108</v>
      </c>
      <c r="F27" s="80" t="s">
        <v>109</v>
      </c>
      <c r="G27" s="80" t="s">
        <v>110</v>
      </c>
      <c r="H27" s="79" t="s">
        <v>123</v>
      </c>
      <c r="I27" s="79">
        <v>4972.6</v>
      </c>
      <c r="J27" s="79">
        <v>221.0</v>
      </c>
      <c r="K27" s="79">
        <v>9.0442066E7</v>
      </c>
      <c r="L27" s="79" t="s">
        <v>129</v>
      </c>
      <c r="M27" s="79" t="s">
        <v>124</v>
      </c>
      <c r="N27" s="79" t="s">
        <v>125</v>
      </c>
      <c r="O27" s="79">
        <v>8.40097222219</v>
      </c>
      <c r="P27" s="79">
        <v>8.40097222219</v>
      </c>
      <c r="Q27" s="79">
        <v>26.962</v>
      </c>
      <c r="R27" s="76"/>
      <c r="S27" s="76"/>
      <c r="T27" s="76"/>
      <c r="U27" s="76"/>
      <c r="V27" s="76"/>
      <c r="W27" s="76"/>
      <c r="X27" s="76"/>
      <c r="Y27" s="76"/>
      <c r="Z27" s="76"/>
    </row>
    <row r="28" ht="12.75" customHeight="1">
      <c r="A28" s="79">
        <v>900.0</v>
      </c>
      <c r="B28" s="79" t="s">
        <v>106</v>
      </c>
      <c r="C28" s="79">
        <v>904.0</v>
      </c>
      <c r="D28" s="79" t="s">
        <v>107</v>
      </c>
      <c r="E28" s="79" t="s">
        <v>108</v>
      </c>
      <c r="F28" s="80" t="s">
        <v>109</v>
      </c>
      <c r="G28" s="80" t="s">
        <v>110</v>
      </c>
      <c r="H28" s="79" t="s">
        <v>111</v>
      </c>
      <c r="I28" s="79">
        <v>116742.13</v>
      </c>
      <c r="J28" s="79">
        <v>4143.0</v>
      </c>
      <c r="K28" s="79">
        <v>9.0442074E7</v>
      </c>
      <c r="L28" s="79" t="s">
        <v>130</v>
      </c>
      <c r="M28" s="79" t="s">
        <v>113</v>
      </c>
      <c r="N28" s="79" t="s">
        <v>114</v>
      </c>
      <c r="O28" s="79">
        <v>201.06111111048</v>
      </c>
      <c r="P28" s="79">
        <v>40.30462962798</v>
      </c>
      <c r="Q28" s="79">
        <v>367.0</v>
      </c>
      <c r="R28" s="76"/>
      <c r="S28" s="76"/>
      <c r="T28" s="76"/>
      <c r="U28" s="76"/>
      <c r="V28" s="76"/>
      <c r="W28" s="76"/>
      <c r="X28" s="76"/>
      <c r="Y28" s="76"/>
      <c r="Z28" s="76"/>
    </row>
    <row r="29" ht="12.75" customHeight="1">
      <c r="A29" s="79">
        <v>900.0</v>
      </c>
      <c r="B29" s="79" t="s">
        <v>106</v>
      </c>
      <c r="C29" s="79">
        <v>904.0</v>
      </c>
      <c r="D29" s="79" t="s">
        <v>107</v>
      </c>
      <c r="E29" s="79" t="s">
        <v>108</v>
      </c>
      <c r="F29" s="80" t="s">
        <v>109</v>
      </c>
      <c r="G29" s="80" t="s">
        <v>110</v>
      </c>
      <c r="H29" s="79" t="s">
        <v>115</v>
      </c>
      <c r="I29" s="79">
        <v>34407.52</v>
      </c>
      <c r="J29" s="79">
        <v>2168.0</v>
      </c>
      <c r="K29" s="79">
        <v>9.0442074E7</v>
      </c>
      <c r="L29" s="79" t="s">
        <v>130</v>
      </c>
      <c r="M29" s="79" t="s">
        <v>116</v>
      </c>
      <c r="N29" s="79" t="s">
        <v>117</v>
      </c>
      <c r="O29" s="79">
        <v>83.74999999946</v>
      </c>
      <c r="P29" s="79">
        <v>12.70069444406</v>
      </c>
      <c r="Q29" s="79">
        <v>108.824</v>
      </c>
      <c r="R29" s="76"/>
      <c r="S29" s="76"/>
      <c r="T29" s="76"/>
      <c r="U29" s="76"/>
      <c r="V29" s="76"/>
      <c r="W29" s="76"/>
      <c r="X29" s="76"/>
      <c r="Y29" s="76"/>
      <c r="Z29" s="76"/>
    </row>
    <row r="30" ht="12.75" customHeight="1">
      <c r="A30" s="79">
        <v>900.0</v>
      </c>
      <c r="B30" s="79" t="s">
        <v>106</v>
      </c>
      <c r="C30" s="79">
        <v>904.0</v>
      </c>
      <c r="D30" s="79" t="s">
        <v>107</v>
      </c>
      <c r="E30" s="79" t="s">
        <v>108</v>
      </c>
      <c r="F30" s="80" t="s">
        <v>109</v>
      </c>
      <c r="G30" s="80" t="s">
        <v>110</v>
      </c>
      <c r="H30" s="79" t="s">
        <v>118</v>
      </c>
      <c r="I30" s="79">
        <v>18549.99</v>
      </c>
      <c r="J30" s="79">
        <v>176.0</v>
      </c>
      <c r="K30" s="79">
        <v>9.0442074E7</v>
      </c>
      <c r="L30" s="79" t="s">
        <v>130</v>
      </c>
      <c r="M30" s="79" t="s">
        <v>119</v>
      </c>
      <c r="N30" s="79" t="s">
        <v>120</v>
      </c>
      <c r="O30" s="79">
        <v>11.93432539679</v>
      </c>
      <c r="P30" s="79">
        <v>11.93432539679</v>
      </c>
      <c r="Q30" s="79">
        <v>33.305</v>
      </c>
      <c r="R30" s="76"/>
      <c r="S30" s="76"/>
      <c r="T30" s="76"/>
      <c r="U30" s="76"/>
      <c r="V30" s="76"/>
      <c r="W30" s="76"/>
      <c r="X30" s="76"/>
      <c r="Y30" s="76"/>
      <c r="Z30" s="76"/>
    </row>
    <row r="31" ht="12.75" customHeight="1">
      <c r="A31" s="79">
        <v>900.0</v>
      </c>
      <c r="B31" s="79" t="s">
        <v>106</v>
      </c>
      <c r="C31" s="79">
        <v>904.0</v>
      </c>
      <c r="D31" s="79" t="s">
        <v>107</v>
      </c>
      <c r="E31" s="79" t="s">
        <v>108</v>
      </c>
      <c r="F31" s="80" t="s">
        <v>109</v>
      </c>
      <c r="G31" s="80" t="s">
        <v>110</v>
      </c>
      <c r="H31" s="79" t="s">
        <v>118</v>
      </c>
      <c r="I31" s="79">
        <v>4597.96</v>
      </c>
      <c r="J31" s="79">
        <v>28.0</v>
      </c>
      <c r="K31" s="79">
        <v>9.0442074E7</v>
      </c>
      <c r="L31" s="79" t="s">
        <v>130</v>
      </c>
      <c r="M31" s="79" t="s">
        <v>127</v>
      </c>
      <c r="N31" s="79" t="s">
        <v>128</v>
      </c>
      <c r="O31" s="79">
        <v>3.0</v>
      </c>
      <c r="P31" s="79">
        <v>3.0</v>
      </c>
      <c r="Q31" s="79">
        <v>3.654</v>
      </c>
      <c r="R31" s="76"/>
      <c r="S31" s="76"/>
      <c r="T31" s="76"/>
      <c r="U31" s="76"/>
      <c r="V31" s="76"/>
      <c r="W31" s="76"/>
      <c r="X31" s="76"/>
      <c r="Y31" s="76"/>
      <c r="Z31" s="76"/>
    </row>
    <row r="32" ht="12.75" customHeight="1">
      <c r="A32" s="79">
        <v>900.0</v>
      </c>
      <c r="B32" s="79" t="s">
        <v>106</v>
      </c>
      <c r="C32" s="79">
        <v>904.0</v>
      </c>
      <c r="D32" s="79" t="s">
        <v>107</v>
      </c>
      <c r="E32" s="79" t="s">
        <v>108</v>
      </c>
      <c r="F32" s="80" t="s">
        <v>109</v>
      </c>
      <c r="G32" s="80" t="s">
        <v>110</v>
      </c>
      <c r="H32" s="79" t="s">
        <v>121</v>
      </c>
      <c r="I32" s="79">
        <v>18143.4</v>
      </c>
      <c r="J32" s="79">
        <v>848.0</v>
      </c>
      <c r="K32" s="79">
        <v>9.0442074E7</v>
      </c>
      <c r="L32" s="79" t="s">
        <v>130</v>
      </c>
      <c r="M32" s="79" t="s">
        <v>122</v>
      </c>
      <c r="N32" s="79" t="s">
        <v>11</v>
      </c>
      <c r="O32" s="79">
        <v>30.45833333313</v>
      </c>
      <c r="P32" s="79">
        <v>30.45833333313</v>
      </c>
      <c r="Q32" s="79">
        <v>63.505</v>
      </c>
      <c r="R32" s="76"/>
      <c r="S32" s="76"/>
      <c r="T32" s="76"/>
      <c r="U32" s="76"/>
      <c r="V32" s="76"/>
      <c r="W32" s="76"/>
      <c r="X32" s="76"/>
      <c r="Y32" s="76"/>
      <c r="Z32" s="76"/>
    </row>
    <row r="33" ht="12.75" customHeight="1">
      <c r="A33" s="79">
        <v>900.0</v>
      </c>
      <c r="B33" s="79" t="s">
        <v>106</v>
      </c>
      <c r="C33" s="79">
        <v>904.0</v>
      </c>
      <c r="D33" s="79" t="s">
        <v>107</v>
      </c>
      <c r="E33" s="79" t="s">
        <v>108</v>
      </c>
      <c r="F33" s="80" t="s">
        <v>109</v>
      </c>
      <c r="G33" s="80" t="s">
        <v>110</v>
      </c>
      <c r="H33" s="79" t="s">
        <v>123</v>
      </c>
      <c r="I33" s="79">
        <v>13185.48</v>
      </c>
      <c r="J33" s="79">
        <v>411.0</v>
      </c>
      <c r="K33" s="79">
        <v>9.0442074E7</v>
      </c>
      <c r="L33" s="79" t="s">
        <v>130</v>
      </c>
      <c r="M33" s="79" t="s">
        <v>124</v>
      </c>
      <c r="N33" s="79" t="s">
        <v>125</v>
      </c>
      <c r="O33" s="79">
        <v>16.97861111098</v>
      </c>
      <c r="P33" s="79">
        <v>16.97861111098</v>
      </c>
      <c r="Q33" s="79">
        <v>57.292</v>
      </c>
      <c r="R33" s="76"/>
      <c r="S33" s="76"/>
      <c r="T33" s="76"/>
      <c r="U33" s="76"/>
      <c r="V33" s="76"/>
      <c r="W33" s="76"/>
      <c r="X33" s="76"/>
      <c r="Y33" s="76"/>
      <c r="Z33" s="76"/>
    </row>
    <row r="34" ht="12.75" customHeight="1">
      <c r="A34" s="79">
        <v>900.0</v>
      </c>
      <c r="B34" s="79" t="s">
        <v>106</v>
      </c>
      <c r="C34" s="79">
        <v>904.0</v>
      </c>
      <c r="D34" s="79" t="s">
        <v>107</v>
      </c>
      <c r="E34" s="79" t="s">
        <v>108</v>
      </c>
      <c r="F34" s="80" t="s">
        <v>109</v>
      </c>
      <c r="G34" s="80" t="s">
        <v>131</v>
      </c>
      <c r="H34" s="79" t="s">
        <v>132</v>
      </c>
      <c r="I34" s="79">
        <v>35382.76</v>
      </c>
      <c r="J34" s="79">
        <v>1260.0</v>
      </c>
      <c r="K34" s="79">
        <v>9.0440007E7</v>
      </c>
      <c r="L34" s="79" t="s">
        <v>133</v>
      </c>
      <c r="M34" s="79" t="s">
        <v>134</v>
      </c>
      <c r="N34" s="79" t="s">
        <v>135</v>
      </c>
      <c r="O34" s="79">
        <v>52.29761904697</v>
      </c>
      <c r="P34" s="79">
        <v>25.97261904697</v>
      </c>
      <c r="Q34" s="79">
        <v>42.0375</v>
      </c>
      <c r="R34" s="76"/>
      <c r="S34" s="76"/>
      <c r="T34" s="76"/>
      <c r="U34" s="76"/>
      <c r="V34" s="76"/>
      <c r="W34" s="76"/>
      <c r="X34" s="76"/>
      <c r="Y34" s="76"/>
      <c r="Z34" s="76"/>
    </row>
    <row r="35" ht="12.75" customHeight="1">
      <c r="A35" s="79">
        <v>900.0</v>
      </c>
      <c r="B35" s="79" t="s">
        <v>106</v>
      </c>
      <c r="C35" s="79">
        <v>904.0</v>
      </c>
      <c r="D35" s="79" t="s">
        <v>107</v>
      </c>
      <c r="E35" s="79" t="s">
        <v>108</v>
      </c>
      <c r="F35" s="80" t="s">
        <v>109</v>
      </c>
      <c r="G35" s="80" t="s">
        <v>131</v>
      </c>
      <c r="H35" s="79" t="s">
        <v>132</v>
      </c>
      <c r="I35" s="79">
        <v>11825.7</v>
      </c>
      <c r="J35" s="79">
        <v>153.0</v>
      </c>
      <c r="K35" s="79">
        <v>9.0440007E7</v>
      </c>
      <c r="L35" s="79" t="s">
        <v>133</v>
      </c>
      <c r="M35" s="79" t="s">
        <v>136</v>
      </c>
      <c r="N35" s="79" t="s">
        <v>137</v>
      </c>
      <c r="O35" s="79">
        <v>9.74999999976</v>
      </c>
      <c r="P35" s="79">
        <v>7.94999999976</v>
      </c>
      <c r="Q35" s="79">
        <v>7.285</v>
      </c>
      <c r="R35" s="76"/>
      <c r="S35" s="76"/>
      <c r="T35" s="76"/>
      <c r="U35" s="76"/>
      <c r="V35" s="76"/>
      <c r="W35" s="76"/>
      <c r="X35" s="76"/>
      <c r="Y35" s="76"/>
      <c r="Z35" s="76"/>
    </row>
    <row r="36" ht="12.75" customHeight="1">
      <c r="A36" s="79">
        <v>900.0</v>
      </c>
      <c r="B36" s="79" t="s">
        <v>106</v>
      </c>
      <c r="C36" s="79">
        <v>904.0</v>
      </c>
      <c r="D36" s="79" t="s">
        <v>107</v>
      </c>
      <c r="E36" s="79" t="s">
        <v>108</v>
      </c>
      <c r="F36" s="80" t="s">
        <v>109</v>
      </c>
      <c r="G36" s="80" t="s">
        <v>131</v>
      </c>
      <c r="H36" s="79" t="s">
        <v>132</v>
      </c>
      <c r="I36" s="79">
        <v>2823.8</v>
      </c>
      <c r="J36" s="79">
        <v>590.0</v>
      </c>
      <c r="K36" s="79">
        <v>9.0440007E7</v>
      </c>
      <c r="L36" s="79" t="s">
        <v>133</v>
      </c>
      <c r="M36" s="79" t="s">
        <v>138</v>
      </c>
      <c r="N36" s="79" t="s">
        <v>139</v>
      </c>
      <c r="O36" s="79">
        <v>22.0</v>
      </c>
      <c r="P36" s="79">
        <v>1.475</v>
      </c>
      <c r="Q36" s="79">
        <v>9.44</v>
      </c>
      <c r="R36" s="76"/>
      <c r="S36" s="76"/>
      <c r="T36" s="76"/>
      <c r="U36" s="76"/>
      <c r="V36" s="76"/>
      <c r="W36" s="76"/>
      <c r="X36" s="76"/>
      <c r="Y36" s="76"/>
      <c r="Z36" s="76"/>
    </row>
    <row r="37" ht="12.75" customHeight="1">
      <c r="A37" s="79">
        <v>900.0</v>
      </c>
      <c r="B37" s="79" t="s">
        <v>106</v>
      </c>
      <c r="C37" s="79">
        <v>904.0</v>
      </c>
      <c r="D37" s="79" t="s">
        <v>107</v>
      </c>
      <c r="E37" s="79" t="s">
        <v>108</v>
      </c>
      <c r="F37" s="80" t="s">
        <v>109</v>
      </c>
      <c r="G37" s="80" t="s">
        <v>131</v>
      </c>
      <c r="H37" s="79" t="s">
        <v>140</v>
      </c>
      <c r="I37" s="79">
        <v>2429.17</v>
      </c>
      <c r="J37" s="79">
        <v>62.0</v>
      </c>
      <c r="K37" s="79">
        <v>9.0440007E7</v>
      </c>
      <c r="L37" s="79" t="s">
        <v>133</v>
      </c>
      <c r="M37" s="79" t="s">
        <v>141</v>
      </c>
      <c r="N37" s="79" t="s">
        <v>142</v>
      </c>
      <c r="O37" s="79">
        <v>3.03571428565</v>
      </c>
      <c r="P37" s="79">
        <v>1.89682539676</v>
      </c>
      <c r="Q37" s="79">
        <v>11.642</v>
      </c>
      <c r="R37" s="76"/>
      <c r="S37" s="76"/>
      <c r="T37" s="76"/>
      <c r="U37" s="76"/>
      <c r="V37" s="76"/>
      <c r="W37" s="76"/>
      <c r="X37" s="76"/>
      <c r="Y37" s="76"/>
      <c r="Z37" s="76"/>
    </row>
    <row r="38" ht="12.75" customHeight="1">
      <c r="A38" s="79">
        <v>900.0</v>
      </c>
      <c r="B38" s="79" t="s">
        <v>106</v>
      </c>
      <c r="C38" s="79">
        <v>904.0</v>
      </c>
      <c r="D38" s="79" t="s">
        <v>107</v>
      </c>
      <c r="E38" s="79" t="s">
        <v>108</v>
      </c>
      <c r="F38" s="80" t="s">
        <v>109</v>
      </c>
      <c r="G38" s="80" t="s">
        <v>131</v>
      </c>
      <c r="H38" s="79" t="s">
        <v>143</v>
      </c>
      <c r="I38" s="79">
        <v>5661.72</v>
      </c>
      <c r="J38" s="79">
        <v>2064.0</v>
      </c>
      <c r="K38" s="79">
        <v>9.0440007E7</v>
      </c>
      <c r="L38" s="79" t="s">
        <v>133</v>
      </c>
      <c r="M38" s="79" t="s">
        <v>144</v>
      </c>
      <c r="N38" s="79" t="s">
        <v>145</v>
      </c>
      <c r="O38" s="79">
        <v>47.84027777766</v>
      </c>
      <c r="P38" s="79">
        <v>9.84027777766</v>
      </c>
      <c r="Q38" s="79">
        <v>31.37</v>
      </c>
      <c r="R38" s="76"/>
      <c r="S38" s="76"/>
      <c r="T38" s="76"/>
      <c r="U38" s="76"/>
      <c r="V38" s="76"/>
      <c r="W38" s="76"/>
      <c r="X38" s="76"/>
      <c r="Y38" s="76"/>
      <c r="Z38" s="76"/>
    </row>
    <row r="39" ht="12.75" customHeight="1">
      <c r="A39" s="79">
        <v>900.0</v>
      </c>
      <c r="B39" s="79" t="s">
        <v>106</v>
      </c>
      <c r="C39" s="79">
        <v>904.0</v>
      </c>
      <c r="D39" s="79" t="s">
        <v>107</v>
      </c>
      <c r="E39" s="79" t="s">
        <v>108</v>
      </c>
      <c r="F39" s="80" t="s">
        <v>109</v>
      </c>
      <c r="G39" s="80" t="s">
        <v>131</v>
      </c>
      <c r="H39" s="79" t="s">
        <v>143</v>
      </c>
      <c r="I39" s="79">
        <v>1720.67</v>
      </c>
      <c r="J39" s="79">
        <v>183.0</v>
      </c>
      <c r="K39" s="79">
        <v>9.0440007E7</v>
      </c>
      <c r="L39" s="79" t="s">
        <v>133</v>
      </c>
      <c r="M39" s="79" t="s">
        <v>146</v>
      </c>
      <c r="N39" s="79" t="s">
        <v>147</v>
      </c>
      <c r="O39" s="79">
        <v>6.05573870558</v>
      </c>
      <c r="P39" s="79">
        <v>6.05573870558</v>
      </c>
      <c r="Q39" s="79">
        <v>3.308</v>
      </c>
      <c r="R39" s="76"/>
      <c r="S39" s="76"/>
      <c r="T39" s="76"/>
      <c r="U39" s="76"/>
      <c r="V39" s="76"/>
      <c r="W39" s="76"/>
      <c r="X39" s="76"/>
      <c r="Y39" s="76"/>
      <c r="Z39" s="76"/>
    </row>
    <row r="40" ht="12.75" customHeight="1">
      <c r="A40" s="79">
        <v>900.0</v>
      </c>
      <c r="B40" s="79" t="s">
        <v>106</v>
      </c>
      <c r="C40" s="79">
        <v>904.0</v>
      </c>
      <c r="D40" s="79" t="s">
        <v>107</v>
      </c>
      <c r="E40" s="79" t="s">
        <v>108</v>
      </c>
      <c r="F40" s="80" t="s">
        <v>109</v>
      </c>
      <c r="G40" s="80" t="s">
        <v>131</v>
      </c>
      <c r="H40" s="79" t="s">
        <v>143</v>
      </c>
      <c r="I40" s="79">
        <v>3316.99</v>
      </c>
      <c r="J40" s="79">
        <v>225.0</v>
      </c>
      <c r="K40" s="79">
        <v>9.0440007E7</v>
      </c>
      <c r="L40" s="79" t="s">
        <v>133</v>
      </c>
      <c r="M40" s="79" t="s">
        <v>148</v>
      </c>
      <c r="N40" s="79" t="s">
        <v>149</v>
      </c>
      <c r="O40" s="79">
        <v>11.0664141412</v>
      </c>
      <c r="P40" s="79">
        <v>11.0664141412</v>
      </c>
      <c r="Q40" s="79">
        <v>15.72</v>
      </c>
      <c r="R40" s="76"/>
      <c r="S40" s="76"/>
      <c r="T40" s="76"/>
      <c r="U40" s="76"/>
      <c r="V40" s="76"/>
      <c r="W40" s="76"/>
      <c r="X40" s="76"/>
      <c r="Y40" s="76"/>
      <c r="Z40" s="76"/>
    </row>
    <row r="41" ht="12.75" customHeight="1">
      <c r="A41" s="79">
        <v>900.0</v>
      </c>
      <c r="B41" s="79" t="s">
        <v>106</v>
      </c>
      <c r="C41" s="79">
        <v>904.0</v>
      </c>
      <c r="D41" s="79" t="s">
        <v>107</v>
      </c>
      <c r="E41" s="79" t="s">
        <v>108</v>
      </c>
      <c r="F41" s="80" t="s">
        <v>109</v>
      </c>
      <c r="G41" s="80" t="s">
        <v>131</v>
      </c>
      <c r="H41" s="79" t="s">
        <v>143</v>
      </c>
      <c r="I41" s="79">
        <v>1703.78</v>
      </c>
      <c r="J41" s="79">
        <v>59.0</v>
      </c>
      <c r="K41" s="79">
        <v>9.0440007E7</v>
      </c>
      <c r="L41" s="79" t="s">
        <v>133</v>
      </c>
      <c r="M41" s="79" t="s">
        <v>150</v>
      </c>
      <c r="N41" s="79" t="s">
        <v>151</v>
      </c>
      <c r="O41" s="79">
        <v>2.95</v>
      </c>
      <c r="P41" s="79">
        <v>2.95</v>
      </c>
      <c r="Q41" s="79">
        <v>14.75</v>
      </c>
      <c r="R41" s="76"/>
      <c r="S41" s="76"/>
      <c r="T41" s="76"/>
      <c r="U41" s="76"/>
      <c r="V41" s="76"/>
      <c r="W41" s="76"/>
      <c r="X41" s="76"/>
      <c r="Y41" s="76"/>
      <c r="Z41" s="76"/>
    </row>
    <row r="42" ht="12.75" customHeight="1">
      <c r="A42" s="79">
        <v>900.0</v>
      </c>
      <c r="B42" s="79" t="s">
        <v>106</v>
      </c>
      <c r="C42" s="79">
        <v>904.0</v>
      </c>
      <c r="D42" s="79" t="s">
        <v>107</v>
      </c>
      <c r="E42" s="79" t="s">
        <v>108</v>
      </c>
      <c r="F42" s="80" t="s">
        <v>109</v>
      </c>
      <c r="G42" s="80" t="s">
        <v>131</v>
      </c>
      <c r="H42" s="79" t="s">
        <v>143</v>
      </c>
      <c r="I42" s="79">
        <v>6870.47</v>
      </c>
      <c r="J42" s="79">
        <v>330.0</v>
      </c>
      <c r="K42" s="79">
        <v>9.0440007E7</v>
      </c>
      <c r="L42" s="79" t="s">
        <v>133</v>
      </c>
      <c r="M42" s="79" t="s">
        <v>152</v>
      </c>
      <c r="N42" s="79" t="s">
        <v>153</v>
      </c>
      <c r="O42" s="79">
        <v>16.65227272704</v>
      </c>
      <c r="P42" s="79">
        <v>16.65227272704</v>
      </c>
      <c r="Q42" s="79">
        <v>11.443</v>
      </c>
      <c r="R42" s="76"/>
      <c r="S42" s="76"/>
      <c r="T42" s="76"/>
      <c r="U42" s="76"/>
      <c r="V42" s="76"/>
      <c r="W42" s="76"/>
      <c r="X42" s="76"/>
      <c r="Y42" s="76"/>
      <c r="Z42" s="76"/>
    </row>
    <row r="43" ht="12.75" customHeight="1">
      <c r="A43" s="79">
        <v>900.0</v>
      </c>
      <c r="B43" s="79" t="s">
        <v>106</v>
      </c>
      <c r="C43" s="79">
        <v>904.0</v>
      </c>
      <c r="D43" s="79" t="s">
        <v>107</v>
      </c>
      <c r="E43" s="79" t="s">
        <v>108</v>
      </c>
      <c r="F43" s="80" t="s">
        <v>109</v>
      </c>
      <c r="G43" s="80" t="s">
        <v>131</v>
      </c>
      <c r="H43" s="79" t="s">
        <v>143</v>
      </c>
      <c r="I43" s="79">
        <v>2893.84</v>
      </c>
      <c r="J43" s="79">
        <v>221.0</v>
      </c>
      <c r="K43" s="79">
        <v>9.0440007E7</v>
      </c>
      <c r="L43" s="79" t="s">
        <v>133</v>
      </c>
      <c r="M43" s="79" t="s">
        <v>154</v>
      </c>
      <c r="N43" s="79" t="s">
        <v>155</v>
      </c>
      <c r="O43" s="79">
        <v>11.68966450207</v>
      </c>
      <c r="P43" s="79">
        <v>11.68966450207</v>
      </c>
      <c r="Q43" s="79">
        <v>11.644</v>
      </c>
      <c r="R43" s="76"/>
      <c r="S43" s="76"/>
      <c r="T43" s="76"/>
      <c r="U43" s="76"/>
      <c r="V43" s="76"/>
      <c r="W43" s="76"/>
      <c r="X43" s="76"/>
      <c r="Y43" s="76"/>
      <c r="Z43" s="76"/>
    </row>
    <row r="44" ht="12.75" customHeight="1">
      <c r="A44" s="79">
        <v>900.0</v>
      </c>
      <c r="B44" s="79" t="s">
        <v>106</v>
      </c>
      <c r="C44" s="79">
        <v>904.0</v>
      </c>
      <c r="D44" s="79" t="s">
        <v>107</v>
      </c>
      <c r="E44" s="79" t="s">
        <v>108</v>
      </c>
      <c r="F44" s="80" t="s">
        <v>109</v>
      </c>
      <c r="G44" s="80" t="s">
        <v>131</v>
      </c>
      <c r="H44" s="79" t="s">
        <v>143</v>
      </c>
      <c r="I44" s="79">
        <v>1495.06</v>
      </c>
      <c r="J44" s="79">
        <v>82.0</v>
      </c>
      <c r="K44" s="79">
        <v>9.0440007E7</v>
      </c>
      <c r="L44" s="79" t="s">
        <v>133</v>
      </c>
      <c r="M44" s="79" t="s">
        <v>156</v>
      </c>
      <c r="N44" s="79" t="s">
        <v>157</v>
      </c>
      <c r="O44" s="79">
        <v>4.1</v>
      </c>
      <c r="P44" s="79">
        <v>4.1</v>
      </c>
      <c r="Q44" s="79">
        <v>7.38</v>
      </c>
      <c r="R44" s="76"/>
      <c r="S44" s="76"/>
      <c r="T44" s="76"/>
      <c r="U44" s="76"/>
      <c r="V44" s="76"/>
      <c r="W44" s="76"/>
      <c r="X44" s="76"/>
      <c r="Y44" s="76"/>
      <c r="Z44" s="76"/>
    </row>
    <row r="45" ht="12.75" customHeight="1">
      <c r="A45" s="79">
        <v>900.0</v>
      </c>
      <c r="B45" s="79" t="s">
        <v>106</v>
      </c>
      <c r="C45" s="79">
        <v>904.0</v>
      </c>
      <c r="D45" s="79" t="s">
        <v>107</v>
      </c>
      <c r="E45" s="79" t="s">
        <v>108</v>
      </c>
      <c r="F45" s="80" t="s">
        <v>109</v>
      </c>
      <c r="G45" s="80" t="s">
        <v>131</v>
      </c>
      <c r="H45" s="79" t="s">
        <v>158</v>
      </c>
      <c r="I45" s="79">
        <v>1354.84</v>
      </c>
      <c r="J45" s="79">
        <v>58.0</v>
      </c>
      <c r="K45" s="79">
        <v>9.0440007E7</v>
      </c>
      <c r="L45" s="79" t="s">
        <v>133</v>
      </c>
      <c r="M45" s="79" t="s">
        <v>159</v>
      </c>
      <c r="N45" s="79" t="s">
        <v>160</v>
      </c>
      <c r="O45" s="79">
        <v>8.80952380946</v>
      </c>
      <c r="P45" s="79">
        <v>1.22619047606</v>
      </c>
      <c r="Q45" s="79">
        <v>4.12</v>
      </c>
      <c r="R45" s="76"/>
      <c r="S45" s="76"/>
      <c r="T45" s="76"/>
      <c r="U45" s="76"/>
      <c r="V45" s="76"/>
      <c r="W45" s="76"/>
      <c r="X45" s="76"/>
      <c r="Y45" s="76"/>
      <c r="Z45" s="76"/>
    </row>
    <row r="46" ht="12.75" customHeight="1">
      <c r="A46" s="79">
        <v>900.0</v>
      </c>
      <c r="B46" s="79" t="s">
        <v>106</v>
      </c>
      <c r="C46" s="79">
        <v>904.0</v>
      </c>
      <c r="D46" s="79" t="s">
        <v>107</v>
      </c>
      <c r="E46" s="79" t="s">
        <v>108</v>
      </c>
      <c r="F46" s="80" t="s">
        <v>109</v>
      </c>
      <c r="G46" s="80" t="s">
        <v>131</v>
      </c>
      <c r="H46" s="79" t="s">
        <v>161</v>
      </c>
      <c r="I46" s="79">
        <v>19149.62</v>
      </c>
      <c r="J46" s="79">
        <v>343.0</v>
      </c>
      <c r="K46" s="79">
        <v>9.0440007E7</v>
      </c>
      <c r="L46" s="79" t="s">
        <v>133</v>
      </c>
      <c r="M46" s="79" t="s">
        <v>162</v>
      </c>
      <c r="N46" s="79" t="s">
        <v>163</v>
      </c>
      <c r="O46" s="79">
        <v>20.40823759547</v>
      </c>
      <c r="P46" s="79">
        <v>20.40823759547</v>
      </c>
      <c r="Q46" s="79">
        <v>86.995</v>
      </c>
      <c r="R46" s="76"/>
      <c r="S46" s="76"/>
      <c r="T46" s="76"/>
      <c r="U46" s="76"/>
      <c r="V46" s="76"/>
      <c r="W46" s="76"/>
      <c r="X46" s="76"/>
      <c r="Y46" s="76"/>
      <c r="Z46" s="76"/>
    </row>
    <row r="47" ht="12.75" customHeight="1">
      <c r="A47" s="79">
        <v>900.0</v>
      </c>
      <c r="B47" s="79" t="s">
        <v>106</v>
      </c>
      <c r="C47" s="79">
        <v>904.0</v>
      </c>
      <c r="D47" s="79" t="s">
        <v>107</v>
      </c>
      <c r="E47" s="79" t="s">
        <v>108</v>
      </c>
      <c r="F47" s="80" t="s">
        <v>109</v>
      </c>
      <c r="G47" s="80" t="s">
        <v>131</v>
      </c>
      <c r="H47" s="79" t="s">
        <v>164</v>
      </c>
      <c r="I47" s="79">
        <v>9609.17</v>
      </c>
      <c r="J47" s="79">
        <v>46.0</v>
      </c>
      <c r="K47" s="79">
        <v>9.0440007E7</v>
      </c>
      <c r="L47" s="79" t="s">
        <v>133</v>
      </c>
      <c r="M47" s="79" t="s">
        <v>165</v>
      </c>
      <c r="N47" s="79" t="s">
        <v>166</v>
      </c>
      <c r="O47" s="79">
        <v>3.58333333331</v>
      </c>
      <c r="P47" s="79">
        <v>3.58333333331</v>
      </c>
      <c r="Q47" s="79">
        <v>17.05</v>
      </c>
      <c r="R47" s="76"/>
      <c r="S47" s="76"/>
      <c r="T47" s="76"/>
      <c r="U47" s="76"/>
      <c r="V47" s="76"/>
      <c r="W47" s="76"/>
      <c r="X47" s="76"/>
      <c r="Y47" s="76"/>
      <c r="Z47" s="76"/>
    </row>
    <row r="48" ht="12.75" customHeight="1">
      <c r="A48" s="79">
        <v>900.0</v>
      </c>
      <c r="B48" s="79" t="s">
        <v>106</v>
      </c>
      <c r="C48" s="79">
        <v>904.0</v>
      </c>
      <c r="D48" s="79" t="s">
        <v>107</v>
      </c>
      <c r="E48" s="79" t="s">
        <v>108</v>
      </c>
      <c r="F48" s="80" t="s">
        <v>109</v>
      </c>
      <c r="G48" s="80" t="s">
        <v>131</v>
      </c>
      <c r="H48" s="79" t="s">
        <v>167</v>
      </c>
      <c r="I48" s="79">
        <v>1072.11</v>
      </c>
      <c r="J48" s="79">
        <v>14.0</v>
      </c>
      <c r="K48" s="79">
        <v>9.0440007E7</v>
      </c>
      <c r="L48" s="79" t="s">
        <v>133</v>
      </c>
      <c r="M48" s="79" t="s">
        <v>168</v>
      </c>
      <c r="N48" s="79" t="s">
        <v>169</v>
      </c>
      <c r="O48" s="79">
        <v>0.93333333332</v>
      </c>
      <c r="P48" s="79">
        <v>0.93333333332</v>
      </c>
      <c r="Q48" s="79">
        <v>3.2</v>
      </c>
      <c r="R48" s="76"/>
      <c r="S48" s="76"/>
      <c r="T48" s="76"/>
      <c r="U48" s="76"/>
      <c r="V48" s="76"/>
      <c r="W48" s="76"/>
      <c r="X48" s="76"/>
      <c r="Y48" s="76"/>
      <c r="Z48" s="76"/>
    </row>
    <row r="49" ht="12.75" customHeight="1">
      <c r="A49" s="79">
        <v>900.0</v>
      </c>
      <c r="B49" s="79" t="s">
        <v>106</v>
      </c>
      <c r="C49" s="79">
        <v>904.0</v>
      </c>
      <c r="D49" s="79" t="s">
        <v>107</v>
      </c>
      <c r="E49" s="79" t="s">
        <v>108</v>
      </c>
      <c r="F49" s="80" t="s">
        <v>109</v>
      </c>
      <c r="G49" s="80" t="s">
        <v>131</v>
      </c>
      <c r="H49" s="79" t="s">
        <v>167</v>
      </c>
      <c r="I49" s="79">
        <v>452.7</v>
      </c>
      <c r="J49" s="79">
        <v>4.0</v>
      </c>
      <c r="K49" s="79">
        <v>9.0440007E7</v>
      </c>
      <c r="L49" s="79" t="s">
        <v>133</v>
      </c>
      <c r="M49" s="79" t="s">
        <v>170</v>
      </c>
      <c r="N49" s="79" t="s">
        <v>171</v>
      </c>
      <c r="O49" s="79">
        <v>0.66666666665</v>
      </c>
      <c r="P49" s="79">
        <v>0.66666666665</v>
      </c>
      <c r="Q49" s="79">
        <v>1.6</v>
      </c>
      <c r="R49" s="76"/>
      <c r="S49" s="76"/>
      <c r="T49" s="76"/>
      <c r="U49" s="76"/>
      <c r="V49" s="76"/>
      <c r="W49" s="76"/>
      <c r="X49" s="76"/>
      <c r="Y49" s="76"/>
      <c r="Z49" s="76"/>
    </row>
    <row r="50" ht="12.75" customHeight="1">
      <c r="A50" s="79">
        <v>900.0</v>
      </c>
      <c r="B50" s="79" t="s">
        <v>106</v>
      </c>
      <c r="C50" s="79">
        <v>904.0</v>
      </c>
      <c r="D50" s="79" t="s">
        <v>107</v>
      </c>
      <c r="E50" s="79" t="s">
        <v>108</v>
      </c>
      <c r="F50" s="80" t="s">
        <v>109</v>
      </c>
      <c r="G50" s="80" t="s">
        <v>131</v>
      </c>
      <c r="H50" s="79" t="s">
        <v>167</v>
      </c>
      <c r="I50" s="79">
        <v>1125.32</v>
      </c>
      <c r="J50" s="79">
        <v>34.0</v>
      </c>
      <c r="K50" s="79">
        <v>9.0440007E7</v>
      </c>
      <c r="L50" s="79" t="s">
        <v>133</v>
      </c>
      <c r="M50" s="79" t="s">
        <v>172</v>
      </c>
      <c r="N50" s="79" t="s">
        <v>173</v>
      </c>
      <c r="O50" s="79">
        <v>2.83333333329</v>
      </c>
      <c r="P50" s="79">
        <v>2.83333333329</v>
      </c>
      <c r="Q50" s="79">
        <v>3.74992</v>
      </c>
      <c r="R50" s="76"/>
      <c r="S50" s="76"/>
      <c r="T50" s="76"/>
      <c r="U50" s="76"/>
      <c r="V50" s="76"/>
      <c r="W50" s="76"/>
      <c r="X50" s="76"/>
      <c r="Y50" s="76"/>
      <c r="Z50" s="76"/>
    </row>
    <row r="51" ht="12.75" customHeight="1">
      <c r="A51" s="79">
        <v>900.0</v>
      </c>
      <c r="B51" s="79" t="s">
        <v>106</v>
      </c>
      <c r="C51" s="79">
        <v>904.0</v>
      </c>
      <c r="D51" s="79" t="s">
        <v>107</v>
      </c>
      <c r="E51" s="79" t="s">
        <v>108</v>
      </c>
      <c r="F51" s="80" t="s">
        <v>109</v>
      </c>
      <c r="G51" s="80" t="s">
        <v>131</v>
      </c>
      <c r="H51" s="79" t="s">
        <v>167</v>
      </c>
      <c r="I51" s="79">
        <v>80.05</v>
      </c>
      <c r="J51" s="79">
        <v>1.0</v>
      </c>
      <c r="K51" s="79">
        <v>9.0440007E7</v>
      </c>
      <c r="L51" s="79" t="s">
        <v>133</v>
      </c>
      <c r="M51" s="79" t="s">
        <v>174</v>
      </c>
      <c r="N51" s="79" t="s">
        <v>175</v>
      </c>
      <c r="O51" s="79">
        <v>0.16666666666</v>
      </c>
      <c r="P51" s="79">
        <v>0.16666666666</v>
      </c>
      <c r="Q51" s="79">
        <v>0.5345</v>
      </c>
      <c r="R51" s="76"/>
      <c r="S51" s="76"/>
      <c r="T51" s="76"/>
      <c r="U51" s="76"/>
      <c r="V51" s="76"/>
      <c r="W51" s="76"/>
      <c r="X51" s="76"/>
      <c r="Y51" s="76"/>
      <c r="Z51" s="76"/>
    </row>
    <row r="52" ht="12.75" customHeight="1">
      <c r="A52" s="79">
        <v>900.0</v>
      </c>
      <c r="B52" s="79" t="s">
        <v>106</v>
      </c>
      <c r="C52" s="79">
        <v>904.0</v>
      </c>
      <c r="D52" s="79" t="s">
        <v>107</v>
      </c>
      <c r="E52" s="79" t="s">
        <v>108</v>
      </c>
      <c r="F52" s="80" t="s">
        <v>109</v>
      </c>
      <c r="G52" s="80" t="s">
        <v>131</v>
      </c>
      <c r="H52" s="79" t="s">
        <v>132</v>
      </c>
      <c r="I52" s="79">
        <v>6665.17</v>
      </c>
      <c r="J52" s="79">
        <v>173.0</v>
      </c>
      <c r="K52" s="79">
        <v>9.0442011E7</v>
      </c>
      <c r="L52" s="79" t="s">
        <v>176</v>
      </c>
      <c r="M52" s="79" t="s">
        <v>134</v>
      </c>
      <c r="N52" s="79" t="s">
        <v>135</v>
      </c>
      <c r="O52" s="79">
        <v>7.6964285713</v>
      </c>
      <c r="P52" s="79">
        <v>4.7714285713</v>
      </c>
      <c r="Q52" s="79">
        <v>8.13</v>
      </c>
      <c r="R52" s="76"/>
      <c r="S52" s="76"/>
      <c r="T52" s="76"/>
      <c r="U52" s="76"/>
      <c r="V52" s="76"/>
      <c r="W52" s="76"/>
      <c r="X52" s="76"/>
      <c r="Y52" s="76"/>
      <c r="Z52" s="76"/>
    </row>
    <row r="53" ht="12.75" customHeight="1">
      <c r="A53" s="79">
        <v>900.0</v>
      </c>
      <c r="B53" s="79" t="s">
        <v>106</v>
      </c>
      <c r="C53" s="79">
        <v>904.0</v>
      </c>
      <c r="D53" s="79" t="s">
        <v>107</v>
      </c>
      <c r="E53" s="79" t="s">
        <v>108</v>
      </c>
      <c r="F53" s="80" t="s">
        <v>109</v>
      </c>
      <c r="G53" s="80" t="s">
        <v>131</v>
      </c>
      <c r="H53" s="79" t="s">
        <v>132</v>
      </c>
      <c r="I53" s="79">
        <v>3729.35</v>
      </c>
      <c r="J53" s="79">
        <v>121.0</v>
      </c>
      <c r="K53" s="79">
        <v>9.0442011E7</v>
      </c>
      <c r="L53" s="79" t="s">
        <v>176</v>
      </c>
      <c r="M53" s="79" t="s">
        <v>136</v>
      </c>
      <c r="N53" s="79" t="s">
        <v>137</v>
      </c>
      <c r="O53" s="79">
        <v>5.58333333328</v>
      </c>
      <c r="P53" s="79">
        <v>2.88333333328</v>
      </c>
      <c r="Q53" s="79">
        <v>2.08</v>
      </c>
      <c r="R53" s="76"/>
      <c r="S53" s="76"/>
      <c r="T53" s="76"/>
      <c r="U53" s="76"/>
      <c r="V53" s="76"/>
      <c r="W53" s="76"/>
      <c r="X53" s="76"/>
      <c r="Y53" s="76"/>
      <c r="Z53" s="76"/>
    </row>
    <row r="54" ht="12.75" customHeight="1">
      <c r="A54" s="79">
        <v>900.0</v>
      </c>
      <c r="B54" s="79" t="s">
        <v>106</v>
      </c>
      <c r="C54" s="79">
        <v>904.0</v>
      </c>
      <c r="D54" s="79" t="s">
        <v>107</v>
      </c>
      <c r="E54" s="79" t="s">
        <v>108</v>
      </c>
      <c r="F54" s="80" t="s">
        <v>109</v>
      </c>
      <c r="G54" s="80" t="s">
        <v>131</v>
      </c>
      <c r="H54" s="79" t="s">
        <v>132</v>
      </c>
      <c r="I54" s="79">
        <v>1529.6</v>
      </c>
      <c r="J54" s="79">
        <v>320.0</v>
      </c>
      <c r="K54" s="79">
        <v>9.0442011E7</v>
      </c>
      <c r="L54" s="79" t="s">
        <v>176</v>
      </c>
      <c r="M54" s="79" t="s">
        <v>138</v>
      </c>
      <c r="N54" s="79" t="s">
        <v>139</v>
      </c>
      <c r="O54" s="79">
        <v>16.0</v>
      </c>
      <c r="P54" s="79">
        <v>0.8</v>
      </c>
      <c r="Q54" s="79">
        <v>5.12</v>
      </c>
      <c r="R54" s="76"/>
      <c r="S54" s="76"/>
      <c r="T54" s="76"/>
      <c r="U54" s="76"/>
      <c r="V54" s="76"/>
      <c r="W54" s="76"/>
      <c r="X54" s="76"/>
      <c r="Y54" s="76"/>
      <c r="Z54" s="76"/>
    </row>
    <row r="55" ht="12.75" customHeight="1">
      <c r="A55" s="79">
        <v>900.0</v>
      </c>
      <c r="B55" s="79" t="s">
        <v>106</v>
      </c>
      <c r="C55" s="79">
        <v>904.0</v>
      </c>
      <c r="D55" s="79" t="s">
        <v>107</v>
      </c>
      <c r="E55" s="79" t="s">
        <v>108</v>
      </c>
      <c r="F55" s="80" t="s">
        <v>109</v>
      </c>
      <c r="G55" s="80" t="s">
        <v>131</v>
      </c>
      <c r="H55" s="79" t="s">
        <v>140</v>
      </c>
      <c r="I55" s="79">
        <v>1436.04</v>
      </c>
      <c r="J55" s="79">
        <v>51.0</v>
      </c>
      <c r="K55" s="79">
        <v>9.0442011E7</v>
      </c>
      <c r="L55" s="79" t="s">
        <v>176</v>
      </c>
      <c r="M55" s="79" t="s">
        <v>141</v>
      </c>
      <c r="N55" s="79" t="s">
        <v>142</v>
      </c>
      <c r="O55" s="79">
        <v>2.35714285712</v>
      </c>
      <c r="P55" s="79">
        <v>1.09325396823</v>
      </c>
      <c r="Q55" s="79">
        <v>6.492</v>
      </c>
      <c r="R55" s="76"/>
      <c r="S55" s="76"/>
      <c r="T55" s="76"/>
      <c r="U55" s="76"/>
      <c r="V55" s="76"/>
      <c r="W55" s="76"/>
      <c r="X55" s="76"/>
      <c r="Y55" s="76"/>
      <c r="Z55" s="76"/>
    </row>
    <row r="56" ht="12.75" customHeight="1">
      <c r="A56" s="79">
        <v>900.0</v>
      </c>
      <c r="B56" s="79" t="s">
        <v>106</v>
      </c>
      <c r="C56" s="79">
        <v>904.0</v>
      </c>
      <c r="D56" s="79" t="s">
        <v>107</v>
      </c>
      <c r="E56" s="79" t="s">
        <v>108</v>
      </c>
      <c r="F56" s="80" t="s">
        <v>109</v>
      </c>
      <c r="G56" s="80" t="s">
        <v>131</v>
      </c>
      <c r="H56" s="79" t="s">
        <v>143</v>
      </c>
      <c r="I56" s="79">
        <v>2587.91</v>
      </c>
      <c r="J56" s="79">
        <v>1144.0</v>
      </c>
      <c r="K56" s="79">
        <v>9.0442011E7</v>
      </c>
      <c r="L56" s="79" t="s">
        <v>176</v>
      </c>
      <c r="M56" s="79" t="s">
        <v>144</v>
      </c>
      <c r="N56" s="79" t="s">
        <v>145</v>
      </c>
      <c r="O56" s="79">
        <v>25.32638888887</v>
      </c>
      <c r="P56" s="79">
        <v>3.47638888887</v>
      </c>
      <c r="Q56" s="79">
        <v>14.415</v>
      </c>
      <c r="R56" s="76"/>
      <c r="S56" s="76"/>
      <c r="T56" s="76"/>
      <c r="U56" s="76"/>
      <c r="V56" s="76"/>
      <c r="W56" s="76"/>
      <c r="X56" s="76"/>
      <c r="Y56" s="76"/>
      <c r="Z56" s="76"/>
    </row>
    <row r="57" ht="12.75" customHeight="1">
      <c r="A57" s="79">
        <v>900.0</v>
      </c>
      <c r="B57" s="79" t="s">
        <v>106</v>
      </c>
      <c r="C57" s="79">
        <v>904.0</v>
      </c>
      <c r="D57" s="79" t="s">
        <v>107</v>
      </c>
      <c r="E57" s="79" t="s">
        <v>108</v>
      </c>
      <c r="F57" s="80" t="s">
        <v>109</v>
      </c>
      <c r="G57" s="80" t="s">
        <v>131</v>
      </c>
      <c r="H57" s="79" t="s">
        <v>143</v>
      </c>
      <c r="I57" s="79">
        <v>1913.2</v>
      </c>
      <c r="J57" s="79">
        <v>220.0</v>
      </c>
      <c r="K57" s="79">
        <v>9.0442011E7</v>
      </c>
      <c r="L57" s="79" t="s">
        <v>176</v>
      </c>
      <c r="M57" s="79" t="s">
        <v>146</v>
      </c>
      <c r="N57" s="79" t="s">
        <v>147</v>
      </c>
      <c r="O57" s="79">
        <v>7.03754578736</v>
      </c>
      <c r="P57" s="79">
        <v>7.03754578736</v>
      </c>
      <c r="Q57" s="79">
        <v>3.79</v>
      </c>
      <c r="R57" s="76"/>
      <c r="S57" s="76"/>
      <c r="T57" s="76"/>
      <c r="U57" s="76"/>
      <c r="V57" s="76"/>
      <c r="W57" s="76"/>
      <c r="X57" s="76"/>
      <c r="Y57" s="76"/>
      <c r="Z57" s="76"/>
    </row>
    <row r="58" ht="12.75" customHeight="1">
      <c r="A58" s="79">
        <v>900.0</v>
      </c>
      <c r="B58" s="79" t="s">
        <v>106</v>
      </c>
      <c r="C58" s="79">
        <v>904.0</v>
      </c>
      <c r="D58" s="79" t="s">
        <v>107</v>
      </c>
      <c r="E58" s="79" t="s">
        <v>108</v>
      </c>
      <c r="F58" s="80" t="s">
        <v>109</v>
      </c>
      <c r="G58" s="80" t="s">
        <v>131</v>
      </c>
      <c r="H58" s="79" t="s">
        <v>143</v>
      </c>
      <c r="I58" s="79">
        <v>2890.34</v>
      </c>
      <c r="J58" s="79">
        <v>186.0</v>
      </c>
      <c r="K58" s="79">
        <v>9.0442011E7</v>
      </c>
      <c r="L58" s="79" t="s">
        <v>176</v>
      </c>
      <c r="M58" s="79" t="s">
        <v>148</v>
      </c>
      <c r="N58" s="79" t="s">
        <v>149</v>
      </c>
      <c r="O58" s="79">
        <v>9.51931818172</v>
      </c>
      <c r="P58" s="79">
        <v>9.51931818172</v>
      </c>
      <c r="Q58" s="79">
        <v>13.55</v>
      </c>
      <c r="R58" s="76"/>
      <c r="S58" s="76"/>
      <c r="T58" s="76"/>
      <c r="U58" s="76"/>
      <c r="V58" s="76"/>
      <c r="W58" s="76"/>
      <c r="X58" s="76"/>
      <c r="Y58" s="76"/>
      <c r="Z58" s="76"/>
    </row>
    <row r="59" ht="12.75" customHeight="1">
      <c r="A59" s="79">
        <v>900.0</v>
      </c>
      <c r="B59" s="79" t="s">
        <v>106</v>
      </c>
      <c r="C59" s="79">
        <v>904.0</v>
      </c>
      <c r="D59" s="79" t="s">
        <v>107</v>
      </c>
      <c r="E59" s="79" t="s">
        <v>108</v>
      </c>
      <c r="F59" s="80" t="s">
        <v>109</v>
      </c>
      <c r="G59" s="80" t="s">
        <v>131</v>
      </c>
      <c r="H59" s="79" t="s">
        <v>143</v>
      </c>
      <c r="I59" s="79">
        <v>345.76</v>
      </c>
      <c r="J59" s="79">
        <v>12.0</v>
      </c>
      <c r="K59" s="79">
        <v>9.0442011E7</v>
      </c>
      <c r="L59" s="79" t="s">
        <v>176</v>
      </c>
      <c r="M59" s="79" t="s">
        <v>150</v>
      </c>
      <c r="N59" s="79" t="s">
        <v>151</v>
      </c>
      <c r="O59" s="79">
        <v>0.6</v>
      </c>
      <c r="P59" s="79">
        <v>0.6</v>
      </c>
      <c r="Q59" s="79">
        <v>3.0</v>
      </c>
      <c r="R59" s="76"/>
      <c r="S59" s="76"/>
      <c r="T59" s="76"/>
      <c r="U59" s="76"/>
      <c r="V59" s="76"/>
      <c r="W59" s="76"/>
      <c r="X59" s="76"/>
      <c r="Y59" s="76"/>
      <c r="Z59" s="76"/>
    </row>
    <row r="60" ht="12.75" customHeight="1">
      <c r="A60" s="79">
        <v>900.0</v>
      </c>
      <c r="B60" s="79" t="s">
        <v>106</v>
      </c>
      <c r="C60" s="79">
        <v>904.0</v>
      </c>
      <c r="D60" s="79" t="s">
        <v>107</v>
      </c>
      <c r="E60" s="79" t="s">
        <v>108</v>
      </c>
      <c r="F60" s="80" t="s">
        <v>109</v>
      </c>
      <c r="G60" s="80" t="s">
        <v>131</v>
      </c>
      <c r="H60" s="79" t="s">
        <v>143</v>
      </c>
      <c r="I60" s="79">
        <v>4560.85</v>
      </c>
      <c r="J60" s="79">
        <v>246.0</v>
      </c>
      <c r="K60" s="79">
        <v>9.0442011E7</v>
      </c>
      <c r="L60" s="79" t="s">
        <v>176</v>
      </c>
      <c r="M60" s="79" t="s">
        <v>152</v>
      </c>
      <c r="N60" s="79" t="s">
        <v>153</v>
      </c>
      <c r="O60" s="79">
        <v>12.23434343424</v>
      </c>
      <c r="P60" s="79">
        <v>12.23434343424</v>
      </c>
      <c r="Q60" s="79">
        <v>9.087</v>
      </c>
      <c r="R60" s="76"/>
      <c r="S60" s="76"/>
      <c r="T60" s="76"/>
      <c r="U60" s="76"/>
      <c r="V60" s="76"/>
      <c r="W60" s="76"/>
      <c r="X60" s="76"/>
      <c r="Y60" s="76"/>
      <c r="Z60" s="76"/>
    </row>
    <row r="61" ht="12.75" customHeight="1">
      <c r="A61" s="79">
        <v>900.0</v>
      </c>
      <c r="B61" s="79" t="s">
        <v>106</v>
      </c>
      <c r="C61" s="79">
        <v>904.0</v>
      </c>
      <c r="D61" s="79" t="s">
        <v>107</v>
      </c>
      <c r="E61" s="79" t="s">
        <v>108</v>
      </c>
      <c r="F61" s="80" t="s">
        <v>109</v>
      </c>
      <c r="G61" s="80" t="s">
        <v>131</v>
      </c>
      <c r="H61" s="79" t="s">
        <v>143</v>
      </c>
      <c r="I61" s="79">
        <v>1357.9</v>
      </c>
      <c r="J61" s="79">
        <v>114.0</v>
      </c>
      <c r="K61" s="79">
        <v>9.0442011E7</v>
      </c>
      <c r="L61" s="79" t="s">
        <v>176</v>
      </c>
      <c r="M61" s="79" t="s">
        <v>154</v>
      </c>
      <c r="N61" s="79" t="s">
        <v>155</v>
      </c>
      <c r="O61" s="79">
        <v>5.5814393939</v>
      </c>
      <c r="P61" s="79">
        <v>5.5814393939</v>
      </c>
      <c r="Q61" s="79">
        <v>5.938</v>
      </c>
      <c r="R61" s="76"/>
      <c r="S61" s="76"/>
      <c r="T61" s="76"/>
      <c r="U61" s="76"/>
      <c r="V61" s="76"/>
      <c r="W61" s="76"/>
      <c r="X61" s="76"/>
      <c r="Y61" s="76"/>
      <c r="Z61" s="76"/>
    </row>
    <row r="62" ht="12.75" customHeight="1">
      <c r="A62" s="79">
        <v>900.0</v>
      </c>
      <c r="B62" s="79" t="s">
        <v>106</v>
      </c>
      <c r="C62" s="79">
        <v>904.0</v>
      </c>
      <c r="D62" s="79" t="s">
        <v>107</v>
      </c>
      <c r="E62" s="79" t="s">
        <v>108</v>
      </c>
      <c r="F62" s="80" t="s">
        <v>109</v>
      </c>
      <c r="G62" s="80" t="s">
        <v>131</v>
      </c>
      <c r="H62" s="79" t="s">
        <v>143</v>
      </c>
      <c r="I62" s="79">
        <v>963.01</v>
      </c>
      <c r="J62" s="79">
        <v>53.0</v>
      </c>
      <c r="K62" s="79">
        <v>9.0442011E7</v>
      </c>
      <c r="L62" s="79" t="s">
        <v>176</v>
      </c>
      <c r="M62" s="79" t="s">
        <v>156</v>
      </c>
      <c r="N62" s="79" t="s">
        <v>157</v>
      </c>
      <c r="O62" s="79">
        <v>2.65</v>
      </c>
      <c r="P62" s="79">
        <v>2.65</v>
      </c>
      <c r="Q62" s="79">
        <v>4.77</v>
      </c>
      <c r="R62" s="76"/>
      <c r="S62" s="76"/>
      <c r="T62" s="76"/>
      <c r="U62" s="76"/>
      <c r="V62" s="76"/>
      <c r="W62" s="76"/>
      <c r="X62" s="76"/>
      <c r="Y62" s="76"/>
      <c r="Z62" s="76"/>
    </row>
    <row r="63" ht="12.75" customHeight="1">
      <c r="A63" s="79">
        <v>900.0</v>
      </c>
      <c r="B63" s="79" t="s">
        <v>106</v>
      </c>
      <c r="C63" s="79">
        <v>904.0</v>
      </c>
      <c r="D63" s="79" t="s">
        <v>107</v>
      </c>
      <c r="E63" s="79" t="s">
        <v>108</v>
      </c>
      <c r="F63" s="80" t="s">
        <v>109</v>
      </c>
      <c r="G63" s="80" t="s">
        <v>131</v>
      </c>
      <c r="H63" s="79" t="s">
        <v>158</v>
      </c>
      <c r="I63" s="79">
        <v>1147.95</v>
      </c>
      <c r="J63" s="79">
        <v>35.0</v>
      </c>
      <c r="K63" s="79">
        <v>9.0442011E7</v>
      </c>
      <c r="L63" s="79" t="s">
        <v>176</v>
      </c>
      <c r="M63" s="79" t="s">
        <v>159</v>
      </c>
      <c r="N63" s="79" t="s">
        <v>160</v>
      </c>
      <c r="O63" s="79">
        <v>4.88095238088</v>
      </c>
      <c r="P63" s="79">
        <v>1.01190476179</v>
      </c>
      <c r="Q63" s="79">
        <v>3.378</v>
      </c>
      <c r="R63" s="76"/>
      <c r="S63" s="76"/>
      <c r="T63" s="76"/>
      <c r="U63" s="76"/>
      <c r="V63" s="76"/>
      <c r="W63" s="76"/>
      <c r="X63" s="76"/>
      <c r="Y63" s="76"/>
      <c r="Z63" s="76"/>
    </row>
    <row r="64" ht="12.75" customHeight="1">
      <c r="A64" s="79">
        <v>900.0</v>
      </c>
      <c r="B64" s="79" t="s">
        <v>106</v>
      </c>
      <c r="C64" s="79">
        <v>904.0</v>
      </c>
      <c r="D64" s="79" t="s">
        <v>107</v>
      </c>
      <c r="E64" s="79" t="s">
        <v>108</v>
      </c>
      <c r="F64" s="80" t="s">
        <v>109</v>
      </c>
      <c r="G64" s="80" t="s">
        <v>131</v>
      </c>
      <c r="H64" s="79" t="s">
        <v>161</v>
      </c>
      <c r="I64" s="79">
        <v>14779.96</v>
      </c>
      <c r="J64" s="79">
        <v>203.0</v>
      </c>
      <c r="K64" s="79">
        <v>9.0442011E7</v>
      </c>
      <c r="L64" s="79" t="s">
        <v>176</v>
      </c>
      <c r="M64" s="79" t="s">
        <v>162</v>
      </c>
      <c r="N64" s="79" t="s">
        <v>163</v>
      </c>
      <c r="O64" s="79">
        <v>12.25305250298</v>
      </c>
      <c r="P64" s="79">
        <v>12.25305250298</v>
      </c>
      <c r="Q64" s="79">
        <v>55.355</v>
      </c>
      <c r="R64" s="76"/>
      <c r="S64" s="76"/>
      <c r="T64" s="76"/>
      <c r="U64" s="76"/>
      <c r="V64" s="76"/>
      <c r="W64" s="76"/>
      <c r="X64" s="76"/>
      <c r="Y64" s="76"/>
      <c r="Z64" s="76"/>
    </row>
    <row r="65" ht="12.75" customHeight="1">
      <c r="A65" s="79">
        <v>900.0</v>
      </c>
      <c r="B65" s="79" t="s">
        <v>106</v>
      </c>
      <c r="C65" s="79">
        <v>904.0</v>
      </c>
      <c r="D65" s="79" t="s">
        <v>107</v>
      </c>
      <c r="E65" s="79" t="s">
        <v>108</v>
      </c>
      <c r="F65" s="80" t="s">
        <v>109</v>
      </c>
      <c r="G65" s="80" t="s">
        <v>131</v>
      </c>
      <c r="H65" s="79" t="s">
        <v>132</v>
      </c>
      <c r="I65" s="79">
        <v>14341.12</v>
      </c>
      <c r="J65" s="79">
        <v>637.0</v>
      </c>
      <c r="K65" s="79">
        <v>9.0442029E7</v>
      </c>
      <c r="L65" s="79" t="s">
        <v>177</v>
      </c>
      <c r="M65" s="79" t="s">
        <v>134</v>
      </c>
      <c r="N65" s="79" t="s">
        <v>135</v>
      </c>
      <c r="O65" s="79">
        <v>24.70238095214</v>
      </c>
      <c r="P65" s="79">
        <v>10.07738095214</v>
      </c>
      <c r="Q65" s="79">
        <v>15.9425</v>
      </c>
      <c r="R65" s="76"/>
      <c r="S65" s="76"/>
      <c r="T65" s="76"/>
      <c r="U65" s="76"/>
      <c r="V65" s="76"/>
      <c r="W65" s="76"/>
      <c r="X65" s="76"/>
      <c r="Y65" s="76"/>
      <c r="Z65" s="76"/>
    </row>
    <row r="66" ht="12.75" customHeight="1">
      <c r="A66" s="79">
        <v>900.0</v>
      </c>
      <c r="B66" s="79" t="s">
        <v>106</v>
      </c>
      <c r="C66" s="79">
        <v>904.0</v>
      </c>
      <c r="D66" s="79" t="s">
        <v>107</v>
      </c>
      <c r="E66" s="79" t="s">
        <v>108</v>
      </c>
      <c r="F66" s="80" t="s">
        <v>109</v>
      </c>
      <c r="G66" s="80" t="s">
        <v>131</v>
      </c>
      <c r="H66" s="79" t="s">
        <v>132</v>
      </c>
      <c r="I66" s="79">
        <v>3213.94</v>
      </c>
      <c r="J66" s="79">
        <v>22.0</v>
      </c>
      <c r="K66" s="79">
        <v>9.0442029E7</v>
      </c>
      <c r="L66" s="79" t="s">
        <v>177</v>
      </c>
      <c r="M66" s="79" t="s">
        <v>136</v>
      </c>
      <c r="N66" s="79" t="s">
        <v>137</v>
      </c>
      <c r="O66" s="79">
        <v>1.99999999994</v>
      </c>
      <c r="P66" s="79">
        <v>1.99999999994</v>
      </c>
      <c r="Q66" s="79">
        <v>1.9625</v>
      </c>
      <c r="R66" s="76"/>
      <c r="S66" s="76"/>
      <c r="T66" s="76"/>
      <c r="U66" s="76"/>
      <c r="V66" s="76"/>
      <c r="W66" s="76"/>
      <c r="X66" s="76"/>
      <c r="Y66" s="76"/>
      <c r="Z66" s="76"/>
    </row>
    <row r="67" ht="12.75" customHeight="1">
      <c r="A67" s="79">
        <v>900.0</v>
      </c>
      <c r="B67" s="79" t="s">
        <v>106</v>
      </c>
      <c r="C67" s="79">
        <v>904.0</v>
      </c>
      <c r="D67" s="79" t="s">
        <v>107</v>
      </c>
      <c r="E67" s="79" t="s">
        <v>108</v>
      </c>
      <c r="F67" s="80" t="s">
        <v>109</v>
      </c>
      <c r="G67" s="80" t="s">
        <v>131</v>
      </c>
      <c r="H67" s="79" t="s">
        <v>132</v>
      </c>
      <c r="I67" s="79">
        <v>1022.7</v>
      </c>
      <c r="J67" s="79">
        <v>210.0</v>
      </c>
      <c r="K67" s="79">
        <v>9.0442029E7</v>
      </c>
      <c r="L67" s="79" t="s">
        <v>177</v>
      </c>
      <c r="M67" s="79" t="s">
        <v>138</v>
      </c>
      <c r="N67" s="79" t="s">
        <v>139</v>
      </c>
      <c r="O67" s="79">
        <v>9.0</v>
      </c>
      <c r="P67" s="79">
        <v>0.525</v>
      </c>
      <c r="Q67" s="79">
        <v>3.36</v>
      </c>
      <c r="R67" s="76"/>
      <c r="S67" s="76"/>
      <c r="T67" s="76"/>
      <c r="U67" s="76"/>
      <c r="V67" s="76"/>
      <c r="W67" s="76"/>
      <c r="X67" s="76"/>
      <c r="Y67" s="76"/>
      <c r="Z67" s="76"/>
    </row>
    <row r="68" ht="12.75" customHeight="1">
      <c r="A68" s="79">
        <v>900.0</v>
      </c>
      <c r="B68" s="79" t="s">
        <v>106</v>
      </c>
      <c r="C68" s="79">
        <v>904.0</v>
      </c>
      <c r="D68" s="79" t="s">
        <v>107</v>
      </c>
      <c r="E68" s="79" t="s">
        <v>108</v>
      </c>
      <c r="F68" s="80" t="s">
        <v>109</v>
      </c>
      <c r="G68" s="80" t="s">
        <v>131</v>
      </c>
      <c r="H68" s="79" t="s">
        <v>140</v>
      </c>
      <c r="I68" s="79">
        <v>2208.65</v>
      </c>
      <c r="J68" s="79">
        <v>57.0</v>
      </c>
      <c r="K68" s="79">
        <v>9.0442029E7</v>
      </c>
      <c r="L68" s="79" t="s">
        <v>177</v>
      </c>
      <c r="M68" s="79" t="s">
        <v>141</v>
      </c>
      <c r="N68" s="79" t="s">
        <v>142</v>
      </c>
      <c r="O68" s="79">
        <v>4.32142857137</v>
      </c>
      <c r="P68" s="79">
        <v>1.75892857137</v>
      </c>
      <c r="Q68" s="79">
        <v>10.1</v>
      </c>
      <c r="R68" s="76"/>
      <c r="S68" s="76"/>
      <c r="T68" s="76"/>
      <c r="U68" s="76"/>
      <c r="V68" s="76"/>
      <c r="W68" s="76"/>
      <c r="X68" s="76"/>
      <c r="Y68" s="76"/>
      <c r="Z68" s="76"/>
    </row>
    <row r="69" ht="12.75" customHeight="1">
      <c r="A69" s="79">
        <v>900.0</v>
      </c>
      <c r="B69" s="79" t="s">
        <v>106</v>
      </c>
      <c r="C69" s="79">
        <v>904.0</v>
      </c>
      <c r="D69" s="79" t="s">
        <v>107</v>
      </c>
      <c r="E69" s="79" t="s">
        <v>108</v>
      </c>
      <c r="F69" s="80" t="s">
        <v>109</v>
      </c>
      <c r="G69" s="80" t="s">
        <v>131</v>
      </c>
      <c r="H69" s="79" t="s">
        <v>143</v>
      </c>
      <c r="I69" s="79">
        <v>2651.64</v>
      </c>
      <c r="J69" s="79">
        <v>500.0</v>
      </c>
      <c r="K69" s="79">
        <v>9.0442029E7</v>
      </c>
      <c r="L69" s="79" t="s">
        <v>177</v>
      </c>
      <c r="M69" s="79" t="s">
        <v>144</v>
      </c>
      <c r="N69" s="79" t="s">
        <v>145</v>
      </c>
      <c r="O69" s="79">
        <v>14.63888888883</v>
      </c>
      <c r="P69" s="79">
        <v>7.03888888883</v>
      </c>
      <c r="Q69" s="79">
        <v>13.24</v>
      </c>
      <c r="R69" s="76"/>
      <c r="S69" s="76"/>
      <c r="T69" s="76"/>
      <c r="U69" s="76"/>
      <c r="V69" s="76"/>
      <c r="W69" s="76"/>
      <c r="X69" s="76"/>
      <c r="Y69" s="76"/>
      <c r="Z69" s="76"/>
    </row>
    <row r="70" ht="12.75" customHeight="1">
      <c r="A70" s="79">
        <v>900.0</v>
      </c>
      <c r="B70" s="79" t="s">
        <v>106</v>
      </c>
      <c r="C70" s="79">
        <v>904.0</v>
      </c>
      <c r="D70" s="79" t="s">
        <v>107</v>
      </c>
      <c r="E70" s="79" t="s">
        <v>108</v>
      </c>
      <c r="F70" s="80" t="s">
        <v>109</v>
      </c>
      <c r="G70" s="80" t="s">
        <v>131</v>
      </c>
      <c r="H70" s="79" t="s">
        <v>143</v>
      </c>
      <c r="I70" s="79">
        <v>1410.36</v>
      </c>
      <c r="J70" s="79">
        <v>161.0</v>
      </c>
      <c r="K70" s="79">
        <v>9.0442029E7</v>
      </c>
      <c r="L70" s="79" t="s">
        <v>177</v>
      </c>
      <c r="M70" s="79" t="s">
        <v>146</v>
      </c>
      <c r="N70" s="79" t="s">
        <v>147</v>
      </c>
      <c r="O70" s="79">
        <v>5.1055555554</v>
      </c>
      <c r="P70" s="79">
        <v>5.1055555554</v>
      </c>
      <c r="Q70" s="79">
        <v>2.807</v>
      </c>
      <c r="R70" s="76"/>
      <c r="S70" s="76"/>
      <c r="T70" s="76"/>
      <c r="U70" s="76"/>
      <c r="V70" s="76"/>
      <c r="W70" s="76"/>
      <c r="X70" s="76"/>
      <c r="Y70" s="76"/>
      <c r="Z70" s="76"/>
    </row>
    <row r="71" ht="12.75" customHeight="1">
      <c r="A71" s="79">
        <v>900.0</v>
      </c>
      <c r="B71" s="79" t="s">
        <v>106</v>
      </c>
      <c r="C71" s="79">
        <v>904.0</v>
      </c>
      <c r="D71" s="79" t="s">
        <v>107</v>
      </c>
      <c r="E71" s="79" t="s">
        <v>108</v>
      </c>
      <c r="F71" s="80" t="s">
        <v>109</v>
      </c>
      <c r="G71" s="80" t="s">
        <v>131</v>
      </c>
      <c r="H71" s="79" t="s">
        <v>143</v>
      </c>
      <c r="I71" s="79">
        <v>1952.32</v>
      </c>
      <c r="J71" s="79">
        <v>133.0</v>
      </c>
      <c r="K71" s="79">
        <v>9.0442029E7</v>
      </c>
      <c r="L71" s="79" t="s">
        <v>177</v>
      </c>
      <c r="M71" s="79" t="s">
        <v>148</v>
      </c>
      <c r="N71" s="79" t="s">
        <v>149</v>
      </c>
      <c r="O71" s="79">
        <v>6.57449494944</v>
      </c>
      <c r="P71" s="79">
        <v>6.57449494944</v>
      </c>
      <c r="Q71" s="79">
        <v>9.725</v>
      </c>
      <c r="R71" s="76"/>
      <c r="S71" s="76"/>
      <c r="T71" s="76"/>
      <c r="U71" s="76"/>
      <c r="V71" s="76"/>
      <c r="W71" s="76"/>
      <c r="X71" s="76"/>
      <c r="Y71" s="76"/>
      <c r="Z71" s="76"/>
    </row>
    <row r="72" ht="12.75" customHeight="1">
      <c r="A72" s="79">
        <v>900.0</v>
      </c>
      <c r="B72" s="79" t="s">
        <v>106</v>
      </c>
      <c r="C72" s="79">
        <v>904.0</v>
      </c>
      <c r="D72" s="79" t="s">
        <v>107</v>
      </c>
      <c r="E72" s="79" t="s">
        <v>108</v>
      </c>
      <c r="F72" s="80" t="s">
        <v>109</v>
      </c>
      <c r="G72" s="80" t="s">
        <v>131</v>
      </c>
      <c r="H72" s="79" t="s">
        <v>143</v>
      </c>
      <c r="I72" s="79">
        <v>148.0</v>
      </c>
      <c r="J72" s="79">
        <v>5.0</v>
      </c>
      <c r="K72" s="79">
        <v>9.0442029E7</v>
      </c>
      <c r="L72" s="79" t="s">
        <v>177</v>
      </c>
      <c r="M72" s="79" t="s">
        <v>150</v>
      </c>
      <c r="N72" s="79" t="s">
        <v>151</v>
      </c>
      <c r="O72" s="79">
        <v>0.25</v>
      </c>
      <c r="P72" s="79">
        <v>0.25</v>
      </c>
      <c r="Q72" s="79">
        <v>1.25</v>
      </c>
      <c r="R72" s="76"/>
      <c r="S72" s="76"/>
      <c r="T72" s="76"/>
      <c r="U72" s="76"/>
      <c r="V72" s="76"/>
      <c r="W72" s="76"/>
      <c r="X72" s="76"/>
      <c r="Y72" s="76"/>
      <c r="Z72" s="76"/>
    </row>
    <row r="73" ht="12.75" customHeight="1">
      <c r="A73" s="79">
        <v>900.0</v>
      </c>
      <c r="B73" s="79" t="s">
        <v>106</v>
      </c>
      <c r="C73" s="79">
        <v>904.0</v>
      </c>
      <c r="D73" s="79" t="s">
        <v>107</v>
      </c>
      <c r="E73" s="79" t="s">
        <v>108</v>
      </c>
      <c r="F73" s="80" t="s">
        <v>109</v>
      </c>
      <c r="G73" s="80" t="s">
        <v>131</v>
      </c>
      <c r="H73" s="79" t="s">
        <v>143</v>
      </c>
      <c r="I73" s="79">
        <v>7754.94</v>
      </c>
      <c r="J73" s="79">
        <v>374.0</v>
      </c>
      <c r="K73" s="79">
        <v>9.0442029E7</v>
      </c>
      <c r="L73" s="79" t="s">
        <v>177</v>
      </c>
      <c r="M73" s="79" t="s">
        <v>152</v>
      </c>
      <c r="N73" s="79" t="s">
        <v>153</v>
      </c>
      <c r="O73" s="79">
        <v>18.98560606046</v>
      </c>
      <c r="P73" s="79">
        <v>18.98560606046</v>
      </c>
      <c r="Q73" s="79">
        <v>12.791</v>
      </c>
      <c r="R73" s="76"/>
      <c r="S73" s="76"/>
      <c r="T73" s="76"/>
      <c r="U73" s="76"/>
      <c r="V73" s="76"/>
      <c r="W73" s="76"/>
      <c r="X73" s="76"/>
      <c r="Y73" s="76"/>
      <c r="Z73" s="76"/>
    </row>
    <row r="74" ht="12.75" customHeight="1">
      <c r="A74" s="79">
        <v>900.0</v>
      </c>
      <c r="B74" s="79" t="s">
        <v>106</v>
      </c>
      <c r="C74" s="79">
        <v>904.0</v>
      </c>
      <c r="D74" s="79" t="s">
        <v>107</v>
      </c>
      <c r="E74" s="79" t="s">
        <v>108</v>
      </c>
      <c r="F74" s="80" t="s">
        <v>109</v>
      </c>
      <c r="G74" s="80" t="s">
        <v>131</v>
      </c>
      <c r="H74" s="79" t="s">
        <v>143</v>
      </c>
      <c r="I74" s="79">
        <v>950.84</v>
      </c>
      <c r="J74" s="79">
        <v>73.0</v>
      </c>
      <c r="K74" s="79">
        <v>9.0442029E7</v>
      </c>
      <c r="L74" s="79" t="s">
        <v>177</v>
      </c>
      <c r="M74" s="79" t="s">
        <v>154</v>
      </c>
      <c r="N74" s="79" t="s">
        <v>155</v>
      </c>
      <c r="O74" s="79">
        <v>3.89393939386</v>
      </c>
      <c r="P74" s="79">
        <v>3.89393939386</v>
      </c>
      <c r="Q74" s="79">
        <v>3.901</v>
      </c>
      <c r="R74" s="76"/>
      <c r="S74" s="76"/>
      <c r="T74" s="76"/>
      <c r="U74" s="76"/>
      <c r="V74" s="76"/>
      <c r="W74" s="76"/>
      <c r="X74" s="76"/>
      <c r="Y74" s="76"/>
      <c r="Z74" s="76"/>
    </row>
    <row r="75" ht="12.75" customHeight="1">
      <c r="A75" s="79">
        <v>900.0</v>
      </c>
      <c r="B75" s="79" t="s">
        <v>106</v>
      </c>
      <c r="C75" s="79">
        <v>904.0</v>
      </c>
      <c r="D75" s="79" t="s">
        <v>107</v>
      </c>
      <c r="E75" s="79" t="s">
        <v>108</v>
      </c>
      <c r="F75" s="80" t="s">
        <v>109</v>
      </c>
      <c r="G75" s="80" t="s">
        <v>131</v>
      </c>
      <c r="H75" s="79" t="s">
        <v>143</v>
      </c>
      <c r="I75" s="79">
        <v>672.12</v>
      </c>
      <c r="J75" s="79">
        <v>36.0</v>
      </c>
      <c r="K75" s="79">
        <v>9.0442029E7</v>
      </c>
      <c r="L75" s="79" t="s">
        <v>177</v>
      </c>
      <c r="M75" s="79" t="s">
        <v>156</v>
      </c>
      <c r="N75" s="79" t="s">
        <v>157</v>
      </c>
      <c r="O75" s="79">
        <v>1.8</v>
      </c>
      <c r="P75" s="79">
        <v>1.8</v>
      </c>
      <c r="Q75" s="79">
        <v>3.24</v>
      </c>
      <c r="R75" s="76"/>
      <c r="S75" s="76"/>
      <c r="T75" s="76"/>
      <c r="U75" s="76"/>
      <c r="V75" s="76"/>
      <c r="W75" s="76"/>
      <c r="X75" s="76"/>
      <c r="Y75" s="76"/>
      <c r="Z75" s="76"/>
    </row>
    <row r="76" ht="12.75" customHeight="1">
      <c r="A76" s="79">
        <v>900.0</v>
      </c>
      <c r="B76" s="79" t="s">
        <v>106</v>
      </c>
      <c r="C76" s="79">
        <v>904.0</v>
      </c>
      <c r="D76" s="79" t="s">
        <v>107</v>
      </c>
      <c r="E76" s="79" t="s">
        <v>108</v>
      </c>
      <c r="F76" s="80" t="s">
        <v>109</v>
      </c>
      <c r="G76" s="80" t="s">
        <v>131</v>
      </c>
      <c r="H76" s="79" t="s">
        <v>158</v>
      </c>
      <c r="I76" s="79">
        <v>1615.98</v>
      </c>
      <c r="J76" s="79">
        <v>35.0</v>
      </c>
      <c r="K76" s="79">
        <v>9.0442029E7</v>
      </c>
      <c r="L76" s="79" t="s">
        <v>177</v>
      </c>
      <c r="M76" s="79" t="s">
        <v>159</v>
      </c>
      <c r="N76" s="79" t="s">
        <v>160</v>
      </c>
      <c r="O76" s="79">
        <v>4.2142857142</v>
      </c>
      <c r="P76" s="79">
        <v>1.42857142846</v>
      </c>
      <c r="Q76" s="79">
        <v>4.756</v>
      </c>
      <c r="R76" s="76"/>
      <c r="S76" s="76"/>
      <c r="T76" s="76"/>
      <c r="U76" s="76"/>
      <c r="V76" s="76"/>
      <c r="W76" s="76"/>
      <c r="X76" s="76"/>
      <c r="Y76" s="76"/>
      <c r="Z76" s="76"/>
    </row>
    <row r="77" ht="12.75" customHeight="1">
      <c r="A77" s="79">
        <v>900.0</v>
      </c>
      <c r="B77" s="79" t="s">
        <v>106</v>
      </c>
      <c r="C77" s="79">
        <v>904.0</v>
      </c>
      <c r="D77" s="79" t="s">
        <v>107</v>
      </c>
      <c r="E77" s="79" t="s">
        <v>108</v>
      </c>
      <c r="F77" s="80" t="s">
        <v>109</v>
      </c>
      <c r="G77" s="80" t="s">
        <v>131</v>
      </c>
      <c r="H77" s="79" t="s">
        <v>161</v>
      </c>
      <c r="I77" s="79">
        <v>6659.8</v>
      </c>
      <c r="J77" s="79">
        <v>119.0</v>
      </c>
      <c r="K77" s="79">
        <v>9.0442029E7</v>
      </c>
      <c r="L77" s="79" t="s">
        <v>177</v>
      </c>
      <c r="M77" s="79" t="s">
        <v>162</v>
      </c>
      <c r="N77" s="79" t="s">
        <v>163</v>
      </c>
      <c r="O77" s="79">
        <v>7.26621989117</v>
      </c>
      <c r="P77" s="79">
        <v>7.26621989117</v>
      </c>
      <c r="Q77" s="79">
        <v>30.07</v>
      </c>
      <c r="R77" s="76"/>
      <c r="S77" s="76"/>
      <c r="T77" s="76"/>
      <c r="U77" s="76"/>
      <c r="V77" s="76"/>
      <c r="W77" s="76"/>
      <c r="X77" s="76"/>
      <c r="Y77" s="76"/>
      <c r="Z77" s="76"/>
    </row>
    <row r="78" ht="12.75" customHeight="1">
      <c r="A78" s="79">
        <v>900.0</v>
      </c>
      <c r="B78" s="79" t="s">
        <v>106</v>
      </c>
      <c r="C78" s="79">
        <v>904.0</v>
      </c>
      <c r="D78" s="79" t="s">
        <v>107</v>
      </c>
      <c r="E78" s="79" t="s">
        <v>108</v>
      </c>
      <c r="F78" s="80" t="s">
        <v>109</v>
      </c>
      <c r="G78" s="80" t="s">
        <v>131</v>
      </c>
      <c r="H78" s="79" t="s">
        <v>164</v>
      </c>
      <c r="I78" s="79">
        <v>655.8</v>
      </c>
      <c r="J78" s="79">
        <v>4.0</v>
      </c>
      <c r="K78" s="79">
        <v>9.0442029E7</v>
      </c>
      <c r="L78" s="79" t="s">
        <v>177</v>
      </c>
      <c r="M78" s="79" t="s">
        <v>165</v>
      </c>
      <c r="N78" s="79" t="s">
        <v>166</v>
      </c>
      <c r="O78" s="79">
        <v>0.33333333332</v>
      </c>
      <c r="P78" s="79">
        <v>0.33333333332</v>
      </c>
      <c r="Q78" s="79">
        <v>1.4</v>
      </c>
      <c r="R78" s="76"/>
      <c r="S78" s="76"/>
      <c r="T78" s="76"/>
      <c r="U78" s="76"/>
      <c r="V78" s="76"/>
      <c r="W78" s="76"/>
      <c r="X78" s="76"/>
      <c r="Y78" s="76"/>
      <c r="Z78" s="76"/>
    </row>
    <row r="79" ht="12.75" customHeight="1">
      <c r="A79" s="79">
        <v>900.0</v>
      </c>
      <c r="B79" s="79" t="s">
        <v>106</v>
      </c>
      <c r="C79" s="79">
        <v>904.0</v>
      </c>
      <c r="D79" s="79" t="s">
        <v>107</v>
      </c>
      <c r="E79" s="79" t="s">
        <v>108</v>
      </c>
      <c r="F79" s="80" t="s">
        <v>109</v>
      </c>
      <c r="G79" s="80" t="s">
        <v>131</v>
      </c>
      <c r="H79" s="79" t="s">
        <v>167</v>
      </c>
      <c r="I79" s="79">
        <v>1067.26</v>
      </c>
      <c r="J79" s="79">
        <v>13.0</v>
      </c>
      <c r="K79" s="79">
        <v>9.0442029E7</v>
      </c>
      <c r="L79" s="79" t="s">
        <v>177</v>
      </c>
      <c r="M79" s="79" t="s">
        <v>168</v>
      </c>
      <c r="N79" s="79" t="s">
        <v>169</v>
      </c>
      <c r="O79" s="79">
        <v>0.8666666666</v>
      </c>
      <c r="P79" s="79">
        <v>0.8666666666</v>
      </c>
      <c r="Q79" s="79">
        <v>3.15</v>
      </c>
      <c r="R79" s="76"/>
      <c r="S79" s="76"/>
      <c r="T79" s="76"/>
      <c r="U79" s="76"/>
      <c r="V79" s="76"/>
      <c r="W79" s="76"/>
      <c r="X79" s="76"/>
      <c r="Y79" s="76"/>
      <c r="Z79" s="76"/>
    </row>
    <row r="80" ht="12.75" customHeight="1">
      <c r="A80" s="79">
        <v>900.0</v>
      </c>
      <c r="B80" s="79" t="s">
        <v>106</v>
      </c>
      <c r="C80" s="79">
        <v>904.0</v>
      </c>
      <c r="D80" s="79" t="s">
        <v>107</v>
      </c>
      <c r="E80" s="79" t="s">
        <v>108</v>
      </c>
      <c r="F80" s="80" t="s">
        <v>109</v>
      </c>
      <c r="G80" s="80" t="s">
        <v>131</v>
      </c>
      <c r="H80" s="79" t="s">
        <v>167</v>
      </c>
      <c r="I80" s="79">
        <v>855.96</v>
      </c>
      <c r="J80" s="79">
        <v>24.0</v>
      </c>
      <c r="K80" s="79">
        <v>9.0442029E7</v>
      </c>
      <c r="L80" s="79" t="s">
        <v>177</v>
      </c>
      <c r="M80" s="79" t="s">
        <v>172</v>
      </c>
      <c r="N80" s="79" t="s">
        <v>173</v>
      </c>
      <c r="O80" s="79">
        <v>2.0</v>
      </c>
      <c r="P80" s="79">
        <v>2.0</v>
      </c>
      <c r="Q80" s="79">
        <v>3.1407</v>
      </c>
      <c r="R80" s="76"/>
      <c r="S80" s="76"/>
      <c r="T80" s="76"/>
      <c r="U80" s="76"/>
      <c r="V80" s="76"/>
      <c r="W80" s="76"/>
      <c r="X80" s="76"/>
      <c r="Y80" s="76"/>
      <c r="Z80" s="76"/>
    </row>
    <row r="81" ht="12.75" customHeight="1">
      <c r="A81" s="79">
        <v>900.0</v>
      </c>
      <c r="B81" s="79" t="s">
        <v>106</v>
      </c>
      <c r="C81" s="79">
        <v>904.0</v>
      </c>
      <c r="D81" s="79" t="s">
        <v>107</v>
      </c>
      <c r="E81" s="79" t="s">
        <v>108</v>
      </c>
      <c r="F81" s="80" t="s">
        <v>109</v>
      </c>
      <c r="G81" s="80" t="s">
        <v>131</v>
      </c>
      <c r="H81" s="79" t="s">
        <v>132</v>
      </c>
      <c r="I81" s="79">
        <v>23112.91</v>
      </c>
      <c r="J81" s="79">
        <v>876.0</v>
      </c>
      <c r="K81" s="79">
        <v>9.0442059E7</v>
      </c>
      <c r="L81" s="79" t="s">
        <v>178</v>
      </c>
      <c r="M81" s="79" t="s">
        <v>134</v>
      </c>
      <c r="N81" s="79" t="s">
        <v>135</v>
      </c>
      <c r="O81" s="79">
        <v>36.16071428545</v>
      </c>
      <c r="P81" s="79">
        <v>17.63571428545</v>
      </c>
      <c r="Q81" s="79">
        <v>27.025</v>
      </c>
      <c r="R81" s="76"/>
      <c r="S81" s="76"/>
      <c r="T81" s="76"/>
      <c r="U81" s="76"/>
      <c r="V81" s="76"/>
      <c r="W81" s="76"/>
      <c r="X81" s="76"/>
      <c r="Y81" s="76"/>
      <c r="Z81" s="76"/>
    </row>
    <row r="82" ht="12.75" customHeight="1">
      <c r="A82" s="79">
        <v>900.0</v>
      </c>
      <c r="B82" s="79" t="s">
        <v>106</v>
      </c>
      <c r="C82" s="79">
        <v>904.0</v>
      </c>
      <c r="D82" s="79" t="s">
        <v>107</v>
      </c>
      <c r="E82" s="79" t="s">
        <v>108</v>
      </c>
      <c r="F82" s="80" t="s">
        <v>109</v>
      </c>
      <c r="G82" s="80" t="s">
        <v>131</v>
      </c>
      <c r="H82" s="79" t="s">
        <v>132</v>
      </c>
      <c r="I82" s="79">
        <v>10779.6</v>
      </c>
      <c r="J82" s="79">
        <v>92.0</v>
      </c>
      <c r="K82" s="79">
        <v>9.0442059E7</v>
      </c>
      <c r="L82" s="79" t="s">
        <v>178</v>
      </c>
      <c r="M82" s="79" t="s">
        <v>136</v>
      </c>
      <c r="N82" s="79" t="s">
        <v>137</v>
      </c>
      <c r="O82" s="79">
        <v>7.79166666654</v>
      </c>
      <c r="P82" s="79">
        <v>7.79166666654</v>
      </c>
      <c r="Q82" s="79">
        <v>6.6925</v>
      </c>
      <c r="R82" s="76"/>
      <c r="S82" s="76"/>
      <c r="T82" s="76"/>
      <c r="U82" s="76"/>
      <c r="V82" s="76"/>
      <c r="W82" s="76"/>
      <c r="X82" s="76"/>
      <c r="Y82" s="76"/>
      <c r="Z82" s="76"/>
    </row>
    <row r="83" ht="12.75" customHeight="1">
      <c r="A83" s="79">
        <v>900.0</v>
      </c>
      <c r="B83" s="79" t="s">
        <v>106</v>
      </c>
      <c r="C83" s="79">
        <v>904.0</v>
      </c>
      <c r="D83" s="79" t="s">
        <v>107</v>
      </c>
      <c r="E83" s="79" t="s">
        <v>108</v>
      </c>
      <c r="F83" s="80" t="s">
        <v>109</v>
      </c>
      <c r="G83" s="80" t="s">
        <v>131</v>
      </c>
      <c r="H83" s="79" t="s">
        <v>132</v>
      </c>
      <c r="I83" s="79">
        <v>2151.0</v>
      </c>
      <c r="J83" s="79">
        <v>450.0</v>
      </c>
      <c r="K83" s="79">
        <v>9.0442059E7</v>
      </c>
      <c r="L83" s="79" t="s">
        <v>178</v>
      </c>
      <c r="M83" s="79" t="s">
        <v>138</v>
      </c>
      <c r="N83" s="79" t="s">
        <v>139</v>
      </c>
      <c r="O83" s="79">
        <v>21.0</v>
      </c>
      <c r="P83" s="79">
        <v>1.125</v>
      </c>
      <c r="Q83" s="79">
        <v>7.2</v>
      </c>
      <c r="R83" s="76"/>
      <c r="S83" s="76"/>
      <c r="T83" s="76"/>
      <c r="U83" s="76"/>
      <c r="V83" s="76"/>
      <c r="W83" s="76"/>
      <c r="X83" s="76"/>
      <c r="Y83" s="76"/>
      <c r="Z83" s="76"/>
    </row>
    <row r="84" ht="12.75" customHeight="1">
      <c r="A84" s="79">
        <v>900.0</v>
      </c>
      <c r="B84" s="79" t="s">
        <v>106</v>
      </c>
      <c r="C84" s="79">
        <v>904.0</v>
      </c>
      <c r="D84" s="79" t="s">
        <v>107</v>
      </c>
      <c r="E84" s="79" t="s">
        <v>108</v>
      </c>
      <c r="F84" s="80" t="s">
        <v>109</v>
      </c>
      <c r="G84" s="80" t="s">
        <v>131</v>
      </c>
      <c r="H84" s="79" t="s">
        <v>140</v>
      </c>
      <c r="I84" s="79">
        <v>2681.03</v>
      </c>
      <c r="J84" s="79">
        <v>123.0</v>
      </c>
      <c r="K84" s="79">
        <v>9.0442059E7</v>
      </c>
      <c r="L84" s="79" t="s">
        <v>178</v>
      </c>
      <c r="M84" s="79" t="s">
        <v>141</v>
      </c>
      <c r="N84" s="79" t="s">
        <v>142</v>
      </c>
      <c r="O84" s="79">
        <v>6.39880952373</v>
      </c>
      <c r="P84" s="79">
        <v>2.03492063484</v>
      </c>
      <c r="Q84" s="79">
        <v>12.192</v>
      </c>
      <c r="R84" s="76"/>
      <c r="S84" s="76"/>
      <c r="T84" s="76"/>
      <c r="U84" s="76"/>
      <c r="V84" s="76"/>
      <c r="W84" s="76"/>
      <c r="X84" s="76"/>
      <c r="Y84" s="76"/>
      <c r="Z84" s="76"/>
    </row>
    <row r="85" ht="12.75" customHeight="1">
      <c r="A85" s="79">
        <v>900.0</v>
      </c>
      <c r="B85" s="79" t="s">
        <v>106</v>
      </c>
      <c r="C85" s="79">
        <v>904.0</v>
      </c>
      <c r="D85" s="79" t="s">
        <v>107</v>
      </c>
      <c r="E85" s="79" t="s">
        <v>108</v>
      </c>
      <c r="F85" s="80" t="s">
        <v>109</v>
      </c>
      <c r="G85" s="80" t="s">
        <v>131</v>
      </c>
      <c r="H85" s="79" t="s">
        <v>143</v>
      </c>
      <c r="I85" s="79">
        <v>4431.57</v>
      </c>
      <c r="J85" s="79">
        <v>1892.0</v>
      </c>
      <c r="K85" s="79">
        <v>9.0442059E7</v>
      </c>
      <c r="L85" s="79" t="s">
        <v>178</v>
      </c>
      <c r="M85" s="79" t="s">
        <v>144</v>
      </c>
      <c r="N85" s="79" t="s">
        <v>145</v>
      </c>
      <c r="O85" s="79">
        <v>41.72467320253</v>
      </c>
      <c r="P85" s="79">
        <v>5.62467320253</v>
      </c>
      <c r="Q85" s="79">
        <v>24.065</v>
      </c>
      <c r="R85" s="76"/>
      <c r="S85" s="76"/>
      <c r="T85" s="76"/>
      <c r="U85" s="76"/>
      <c r="V85" s="76"/>
      <c r="W85" s="76"/>
      <c r="X85" s="76"/>
      <c r="Y85" s="76"/>
      <c r="Z85" s="76"/>
    </row>
    <row r="86" ht="12.75" customHeight="1">
      <c r="A86" s="79">
        <v>900.0</v>
      </c>
      <c r="B86" s="79" t="s">
        <v>106</v>
      </c>
      <c r="C86" s="79">
        <v>904.0</v>
      </c>
      <c r="D86" s="79" t="s">
        <v>107</v>
      </c>
      <c r="E86" s="79" t="s">
        <v>108</v>
      </c>
      <c r="F86" s="80" t="s">
        <v>109</v>
      </c>
      <c r="G86" s="80" t="s">
        <v>131</v>
      </c>
      <c r="H86" s="79" t="s">
        <v>143</v>
      </c>
      <c r="I86" s="79">
        <v>3560.17</v>
      </c>
      <c r="J86" s="79">
        <v>403.0</v>
      </c>
      <c r="K86" s="79">
        <v>9.0442059E7</v>
      </c>
      <c r="L86" s="79" t="s">
        <v>178</v>
      </c>
      <c r="M86" s="79" t="s">
        <v>146</v>
      </c>
      <c r="N86" s="79" t="s">
        <v>147</v>
      </c>
      <c r="O86" s="79">
        <v>13.02953823928</v>
      </c>
      <c r="P86" s="79">
        <v>13.02953823928</v>
      </c>
      <c r="Q86" s="79">
        <v>7.131</v>
      </c>
      <c r="R86" s="76"/>
      <c r="S86" s="76"/>
      <c r="T86" s="76"/>
      <c r="U86" s="76"/>
      <c r="V86" s="76"/>
      <c r="W86" s="76"/>
      <c r="X86" s="76"/>
      <c r="Y86" s="76"/>
      <c r="Z86" s="76"/>
    </row>
    <row r="87" ht="12.75" customHeight="1">
      <c r="A87" s="79">
        <v>900.0</v>
      </c>
      <c r="B87" s="79" t="s">
        <v>106</v>
      </c>
      <c r="C87" s="79">
        <v>904.0</v>
      </c>
      <c r="D87" s="79" t="s">
        <v>107</v>
      </c>
      <c r="E87" s="79" t="s">
        <v>108</v>
      </c>
      <c r="F87" s="80" t="s">
        <v>109</v>
      </c>
      <c r="G87" s="80" t="s">
        <v>131</v>
      </c>
      <c r="H87" s="79" t="s">
        <v>143</v>
      </c>
      <c r="I87" s="79">
        <v>3773.03</v>
      </c>
      <c r="J87" s="79">
        <v>235.0</v>
      </c>
      <c r="K87" s="79">
        <v>9.0442059E7</v>
      </c>
      <c r="L87" s="79" t="s">
        <v>178</v>
      </c>
      <c r="M87" s="79" t="s">
        <v>148</v>
      </c>
      <c r="N87" s="79" t="s">
        <v>149</v>
      </c>
      <c r="O87" s="79">
        <v>12.21982323211</v>
      </c>
      <c r="P87" s="79">
        <v>12.21982323211</v>
      </c>
      <c r="Q87" s="79">
        <v>17.95</v>
      </c>
      <c r="R87" s="76"/>
      <c r="S87" s="76"/>
      <c r="T87" s="76"/>
      <c r="U87" s="76"/>
      <c r="V87" s="76"/>
      <c r="W87" s="76"/>
      <c r="X87" s="76"/>
      <c r="Y87" s="76"/>
      <c r="Z87" s="76"/>
    </row>
    <row r="88" ht="12.75" customHeight="1">
      <c r="A88" s="79">
        <v>900.0</v>
      </c>
      <c r="B88" s="79" t="s">
        <v>106</v>
      </c>
      <c r="C88" s="79">
        <v>904.0</v>
      </c>
      <c r="D88" s="79" t="s">
        <v>107</v>
      </c>
      <c r="E88" s="79" t="s">
        <v>108</v>
      </c>
      <c r="F88" s="80" t="s">
        <v>109</v>
      </c>
      <c r="G88" s="80" t="s">
        <v>131</v>
      </c>
      <c r="H88" s="79" t="s">
        <v>143</v>
      </c>
      <c r="I88" s="79">
        <v>1731.86</v>
      </c>
      <c r="J88" s="79">
        <v>60.0</v>
      </c>
      <c r="K88" s="79">
        <v>9.0442059E7</v>
      </c>
      <c r="L88" s="79" t="s">
        <v>178</v>
      </c>
      <c r="M88" s="79" t="s">
        <v>150</v>
      </c>
      <c r="N88" s="79" t="s">
        <v>151</v>
      </c>
      <c r="O88" s="79">
        <v>3.0</v>
      </c>
      <c r="P88" s="79">
        <v>3.0</v>
      </c>
      <c r="Q88" s="79">
        <v>15.0</v>
      </c>
      <c r="R88" s="76"/>
      <c r="S88" s="76"/>
      <c r="T88" s="76"/>
      <c r="U88" s="76"/>
      <c r="V88" s="76"/>
      <c r="W88" s="76"/>
      <c r="X88" s="76"/>
      <c r="Y88" s="76"/>
      <c r="Z88" s="76"/>
    </row>
    <row r="89" ht="12.75" customHeight="1">
      <c r="A89" s="79">
        <v>900.0</v>
      </c>
      <c r="B89" s="79" t="s">
        <v>106</v>
      </c>
      <c r="C89" s="79">
        <v>904.0</v>
      </c>
      <c r="D89" s="79" t="s">
        <v>107</v>
      </c>
      <c r="E89" s="79" t="s">
        <v>108</v>
      </c>
      <c r="F89" s="80" t="s">
        <v>109</v>
      </c>
      <c r="G89" s="80" t="s">
        <v>131</v>
      </c>
      <c r="H89" s="79" t="s">
        <v>143</v>
      </c>
      <c r="I89" s="79">
        <v>14879.37</v>
      </c>
      <c r="J89" s="79">
        <v>754.0</v>
      </c>
      <c r="K89" s="79">
        <v>9.0442059E7</v>
      </c>
      <c r="L89" s="79" t="s">
        <v>178</v>
      </c>
      <c r="M89" s="79" t="s">
        <v>152</v>
      </c>
      <c r="N89" s="79" t="s">
        <v>153</v>
      </c>
      <c r="O89" s="79">
        <v>36.75075757532</v>
      </c>
      <c r="P89" s="79">
        <v>36.75075757532</v>
      </c>
      <c r="Q89" s="79">
        <v>24.886</v>
      </c>
      <c r="R89" s="76"/>
      <c r="S89" s="76"/>
      <c r="T89" s="76"/>
      <c r="U89" s="76"/>
      <c r="V89" s="76"/>
      <c r="W89" s="76"/>
      <c r="X89" s="76"/>
      <c r="Y89" s="76"/>
      <c r="Z89" s="76"/>
    </row>
    <row r="90" ht="12.75" customHeight="1">
      <c r="A90" s="79">
        <v>900.0</v>
      </c>
      <c r="B90" s="79" t="s">
        <v>106</v>
      </c>
      <c r="C90" s="79">
        <v>904.0</v>
      </c>
      <c r="D90" s="79" t="s">
        <v>107</v>
      </c>
      <c r="E90" s="79" t="s">
        <v>108</v>
      </c>
      <c r="F90" s="80" t="s">
        <v>109</v>
      </c>
      <c r="G90" s="80" t="s">
        <v>131</v>
      </c>
      <c r="H90" s="79" t="s">
        <v>143</v>
      </c>
      <c r="I90" s="79">
        <v>5264.05</v>
      </c>
      <c r="J90" s="79">
        <v>393.0</v>
      </c>
      <c r="K90" s="79">
        <v>9.0442059E7</v>
      </c>
      <c r="L90" s="79" t="s">
        <v>178</v>
      </c>
      <c r="M90" s="79" t="s">
        <v>154</v>
      </c>
      <c r="N90" s="79" t="s">
        <v>155</v>
      </c>
      <c r="O90" s="79">
        <v>20.71239177473</v>
      </c>
      <c r="P90" s="79">
        <v>20.71239177473</v>
      </c>
      <c r="Q90" s="79">
        <v>20.493</v>
      </c>
      <c r="R90" s="76"/>
      <c r="S90" s="76"/>
      <c r="T90" s="76"/>
      <c r="U90" s="76"/>
      <c r="V90" s="76"/>
      <c r="W90" s="76"/>
      <c r="X90" s="76"/>
      <c r="Y90" s="76"/>
      <c r="Z90" s="76"/>
    </row>
    <row r="91" ht="12.75" customHeight="1">
      <c r="A91" s="79">
        <v>900.0</v>
      </c>
      <c r="B91" s="79" t="s">
        <v>106</v>
      </c>
      <c r="C91" s="79">
        <v>904.0</v>
      </c>
      <c r="D91" s="79" t="s">
        <v>107</v>
      </c>
      <c r="E91" s="79" t="s">
        <v>108</v>
      </c>
      <c r="F91" s="80" t="s">
        <v>109</v>
      </c>
      <c r="G91" s="80" t="s">
        <v>131</v>
      </c>
      <c r="H91" s="79" t="s">
        <v>143</v>
      </c>
      <c r="I91" s="79">
        <v>1165.92</v>
      </c>
      <c r="J91" s="79">
        <v>64.0</v>
      </c>
      <c r="K91" s="79">
        <v>9.0442059E7</v>
      </c>
      <c r="L91" s="79" t="s">
        <v>178</v>
      </c>
      <c r="M91" s="79" t="s">
        <v>156</v>
      </c>
      <c r="N91" s="79" t="s">
        <v>157</v>
      </c>
      <c r="O91" s="79">
        <v>3.2</v>
      </c>
      <c r="P91" s="79">
        <v>3.2</v>
      </c>
      <c r="Q91" s="79">
        <v>5.76</v>
      </c>
      <c r="R91" s="76"/>
      <c r="S91" s="76"/>
      <c r="T91" s="76"/>
      <c r="U91" s="76"/>
      <c r="V91" s="76"/>
      <c r="W91" s="76"/>
      <c r="X91" s="76"/>
      <c r="Y91" s="76"/>
      <c r="Z91" s="76"/>
    </row>
    <row r="92" ht="12.75" customHeight="1">
      <c r="A92" s="79">
        <v>900.0</v>
      </c>
      <c r="B92" s="79" t="s">
        <v>106</v>
      </c>
      <c r="C92" s="79">
        <v>904.0</v>
      </c>
      <c r="D92" s="79" t="s">
        <v>107</v>
      </c>
      <c r="E92" s="79" t="s">
        <v>108</v>
      </c>
      <c r="F92" s="80" t="s">
        <v>109</v>
      </c>
      <c r="G92" s="80" t="s">
        <v>131</v>
      </c>
      <c r="H92" s="79" t="s">
        <v>158</v>
      </c>
      <c r="I92" s="79">
        <v>6327.67</v>
      </c>
      <c r="J92" s="79">
        <v>190.0</v>
      </c>
      <c r="K92" s="79">
        <v>9.0442059E7</v>
      </c>
      <c r="L92" s="79" t="s">
        <v>178</v>
      </c>
      <c r="M92" s="79" t="s">
        <v>159</v>
      </c>
      <c r="N92" s="79" t="s">
        <v>160</v>
      </c>
      <c r="O92" s="79">
        <v>26.14285714259</v>
      </c>
      <c r="P92" s="79">
        <v>5.71428571388</v>
      </c>
      <c r="Q92" s="79">
        <v>19.082</v>
      </c>
      <c r="R92" s="76"/>
      <c r="S92" s="76"/>
      <c r="T92" s="76"/>
      <c r="U92" s="76"/>
      <c r="V92" s="76"/>
      <c r="W92" s="76"/>
      <c r="X92" s="76"/>
      <c r="Y92" s="76"/>
      <c r="Z92" s="76"/>
    </row>
    <row r="93" ht="12.75" customHeight="1">
      <c r="A93" s="79">
        <v>900.0</v>
      </c>
      <c r="B93" s="79" t="s">
        <v>106</v>
      </c>
      <c r="C93" s="79">
        <v>904.0</v>
      </c>
      <c r="D93" s="79" t="s">
        <v>107</v>
      </c>
      <c r="E93" s="79" t="s">
        <v>108</v>
      </c>
      <c r="F93" s="80" t="s">
        <v>109</v>
      </c>
      <c r="G93" s="80" t="s">
        <v>131</v>
      </c>
      <c r="H93" s="79" t="s">
        <v>161</v>
      </c>
      <c r="I93" s="79">
        <v>19319.8</v>
      </c>
      <c r="J93" s="79">
        <v>291.0</v>
      </c>
      <c r="K93" s="79">
        <v>9.0442059E7</v>
      </c>
      <c r="L93" s="79" t="s">
        <v>178</v>
      </c>
      <c r="M93" s="79" t="s">
        <v>162</v>
      </c>
      <c r="N93" s="79" t="s">
        <v>163</v>
      </c>
      <c r="O93" s="79">
        <v>17.97607947585</v>
      </c>
      <c r="P93" s="79">
        <v>17.97607947585</v>
      </c>
      <c r="Q93" s="79">
        <v>79.965</v>
      </c>
      <c r="R93" s="76"/>
      <c r="S93" s="76"/>
      <c r="T93" s="76"/>
      <c r="U93" s="76"/>
      <c r="V93" s="76"/>
      <c r="W93" s="76"/>
      <c r="X93" s="76"/>
      <c r="Y93" s="76"/>
      <c r="Z93" s="76"/>
    </row>
    <row r="94" ht="12.75" customHeight="1">
      <c r="A94" s="79">
        <v>900.0</v>
      </c>
      <c r="B94" s="79" t="s">
        <v>106</v>
      </c>
      <c r="C94" s="79">
        <v>904.0</v>
      </c>
      <c r="D94" s="79" t="s">
        <v>107</v>
      </c>
      <c r="E94" s="79" t="s">
        <v>108</v>
      </c>
      <c r="F94" s="80" t="s">
        <v>109</v>
      </c>
      <c r="G94" s="80" t="s">
        <v>131</v>
      </c>
      <c r="H94" s="79" t="s">
        <v>167</v>
      </c>
      <c r="I94" s="79">
        <v>150.43</v>
      </c>
      <c r="J94" s="79">
        <v>2.0</v>
      </c>
      <c r="K94" s="79">
        <v>9.0442059E7</v>
      </c>
      <c r="L94" s="79" t="s">
        <v>178</v>
      </c>
      <c r="M94" s="79" t="s">
        <v>170</v>
      </c>
      <c r="N94" s="79" t="s">
        <v>171</v>
      </c>
      <c r="O94" s="79">
        <v>0.24999999999</v>
      </c>
      <c r="P94" s="79">
        <v>0.24999999999</v>
      </c>
      <c r="Q94" s="79">
        <v>0.525</v>
      </c>
      <c r="R94" s="76"/>
      <c r="S94" s="76"/>
      <c r="T94" s="76"/>
      <c r="U94" s="76"/>
      <c r="V94" s="76"/>
      <c r="W94" s="76"/>
      <c r="X94" s="76"/>
      <c r="Y94" s="76"/>
      <c r="Z94" s="76"/>
    </row>
    <row r="95" ht="12.75" customHeight="1">
      <c r="A95" s="79">
        <v>900.0</v>
      </c>
      <c r="B95" s="79" t="s">
        <v>106</v>
      </c>
      <c r="C95" s="79">
        <v>904.0</v>
      </c>
      <c r="D95" s="79" t="s">
        <v>107</v>
      </c>
      <c r="E95" s="79" t="s">
        <v>108</v>
      </c>
      <c r="F95" s="80" t="s">
        <v>109</v>
      </c>
      <c r="G95" s="80" t="s">
        <v>131</v>
      </c>
      <c r="H95" s="79" t="s">
        <v>167</v>
      </c>
      <c r="I95" s="79">
        <v>85.95</v>
      </c>
      <c r="J95" s="79">
        <v>3.0</v>
      </c>
      <c r="K95" s="79">
        <v>9.0442059E7</v>
      </c>
      <c r="L95" s="79" t="s">
        <v>178</v>
      </c>
      <c r="M95" s="79" t="s">
        <v>172</v>
      </c>
      <c r="N95" s="79" t="s">
        <v>173</v>
      </c>
      <c r="O95" s="79">
        <v>0.25</v>
      </c>
      <c r="P95" s="79">
        <v>0.25</v>
      </c>
      <c r="Q95" s="79">
        <v>0.24</v>
      </c>
      <c r="R95" s="76"/>
      <c r="S95" s="76"/>
      <c r="T95" s="76"/>
      <c r="U95" s="76"/>
      <c r="V95" s="76"/>
      <c r="W95" s="76"/>
      <c r="X95" s="76"/>
      <c r="Y95" s="76"/>
      <c r="Z95" s="76"/>
    </row>
    <row r="96" ht="12.75" customHeight="1">
      <c r="A96" s="79">
        <v>900.0</v>
      </c>
      <c r="B96" s="79" t="s">
        <v>106</v>
      </c>
      <c r="C96" s="79">
        <v>904.0</v>
      </c>
      <c r="D96" s="79" t="s">
        <v>107</v>
      </c>
      <c r="E96" s="79" t="s">
        <v>108</v>
      </c>
      <c r="F96" s="80" t="s">
        <v>109</v>
      </c>
      <c r="G96" s="80" t="s">
        <v>131</v>
      </c>
      <c r="H96" s="79" t="s">
        <v>167</v>
      </c>
      <c r="I96" s="79">
        <v>80.05</v>
      </c>
      <c r="J96" s="79">
        <v>1.0</v>
      </c>
      <c r="K96" s="79">
        <v>9.0442059E7</v>
      </c>
      <c r="L96" s="79" t="s">
        <v>178</v>
      </c>
      <c r="M96" s="79" t="s">
        <v>174</v>
      </c>
      <c r="N96" s="79" t="s">
        <v>175</v>
      </c>
      <c r="O96" s="79">
        <v>0.16666666666</v>
      </c>
      <c r="P96" s="79">
        <v>0.16666666666</v>
      </c>
      <c r="Q96" s="79">
        <v>0.5345</v>
      </c>
      <c r="R96" s="76"/>
      <c r="S96" s="76"/>
      <c r="T96" s="76"/>
      <c r="U96" s="76"/>
      <c r="V96" s="76"/>
      <c r="W96" s="76"/>
      <c r="X96" s="76"/>
      <c r="Y96" s="76"/>
      <c r="Z96" s="76"/>
    </row>
    <row r="97" ht="12.75" customHeight="1">
      <c r="A97" s="79">
        <v>900.0</v>
      </c>
      <c r="B97" s="79" t="s">
        <v>106</v>
      </c>
      <c r="C97" s="79">
        <v>904.0</v>
      </c>
      <c r="D97" s="79" t="s">
        <v>107</v>
      </c>
      <c r="E97" s="79" t="s">
        <v>108</v>
      </c>
      <c r="F97" s="80" t="s">
        <v>109</v>
      </c>
      <c r="G97" s="80" t="s">
        <v>131</v>
      </c>
      <c r="H97" s="79" t="s">
        <v>132</v>
      </c>
      <c r="I97" s="79">
        <v>30042.21</v>
      </c>
      <c r="J97" s="79">
        <v>917.0</v>
      </c>
      <c r="K97" s="79">
        <v>9.0442061E7</v>
      </c>
      <c r="L97" s="79" t="s">
        <v>179</v>
      </c>
      <c r="M97" s="79" t="s">
        <v>134</v>
      </c>
      <c r="N97" s="79" t="s">
        <v>135</v>
      </c>
      <c r="O97" s="79">
        <v>40.79404761887</v>
      </c>
      <c r="P97" s="79">
        <v>23.24404761887</v>
      </c>
      <c r="Q97" s="79">
        <v>37.1575</v>
      </c>
      <c r="R97" s="76"/>
      <c r="S97" s="76"/>
      <c r="T97" s="76"/>
      <c r="U97" s="76"/>
      <c r="V97" s="76"/>
      <c r="W97" s="76"/>
      <c r="X97" s="76"/>
      <c r="Y97" s="76"/>
      <c r="Z97" s="76"/>
    </row>
    <row r="98" ht="12.75" customHeight="1">
      <c r="A98" s="79">
        <v>900.0</v>
      </c>
      <c r="B98" s="79" t="s">
        <v>106</v>
      </c>
      <c r="C98" s="79">
        <v>904.0</v>
      </c>
      <c r="D98" s="79" t="s">
        <v>107</v>
      </c>
      <c r="E98" s="79" t="s">
        <v>108</v>
      </c>
      <c r="F98" s="80" t="s">
        <v>109</v>
      </c>
      <c r="G98" s="80" t="s">
        <v>131</v>
      </c>
      <c r="H98" s="79" t="s">
        <v>132</v>
      </c>
      <c r="I98" s="79">
        <v>22397.55</v>
      </c>
      <c r="J98" s="79">
        <v>248.0</v>
      </c>
      <c r="K98" s="79">
        <v>9.0442061E7</v>
      </c>
      <c r="L98" s="79" t="s">
        <v>179</v>
      </c>
      <c r="M98" s="79" t="s">
        <v>136</v>
      </c>
      <c r="N98" s="79" t="s">
        <v>137</v>
      </c>
      <c r="O98" s="79">
        <v>16.99999999987</v>
      </c>
      <c r="P98" s="79">
        <v>14.29999999987</v>
      </c>
      <c r="Q98" s="79">
        <v>15.33</v>
      </c>
      <c r="R98" s="76"/>
      <c r="S98" s="76"/>
      <c r="T98" s="76"/>
      <c r="U98" s="76"/>
      <c r="V98" s="76"/>
      <c r="W98" s="76"/>
      <c r="X98" s="76"/>
      <c r="Y98" s="76"/>
      <c r="Z98" s="76"/>
    </row>
    <row r="99" ht="12.75" customHeight="1">
      <c r="A99" s="79">
        <v>900.0</v>
      </c>
      <c r="B99" s="79" t="s">
        <v>106</v>
      </c>
      <c r="C99" s="79">
        <v>904.0</v>
      </c>
      <c r="D99" s="79" t="s">
        <v>107</v>
      </c>
      <c r="E99" s="79" t="s">
        <v>108</v>
      </c>
      <c r="F99" s="80" t="s">
        <v>109</v>
      </c>
      <c r="G99" s="80" t="s">
        <v>131</v>
      </c>
      <c r="H99" s="79" t="s">
        <v>132</v>
      </c>
      <c r="I99" s="79">
        <v>5853.9</v>
      </c>
      <c r="J99" s="79">
        <v>1200.0</v>
      </c>
      <c r="K99" s="79">
        <v>9.0442061E7</v>
      </c>
      <c r="L99" s="79" t="s">
        <v>179</v>
      </c>
      <c r="M99" s="79" t="s">
        <v>138</v>
      </c>
      <c r="N99" s="79" t="s">
        <v>139</v>
      </c>
      <c r="O99" s="79">
        <v>48.0</v>
      </c>
      <c r="P99" s="79">
        <v>3.3</v>
      </c>
      <c r="Q99" s="79">
        <v>19.26</v>
      </c>
      <c r="R99" s="76"/>
      <c r="S99" s="76"/>
      <c r="T99" s="76"/>
      <c r="U99" s="76"/>
      <c r="V99" s="76"/>
      <c r="W99" s="76"/>
      <c r="X99" s="76"/>
      <c r="Y99" s="76"/>
      <c r="Z99" s="76"/>
    </row>
    <row r="100" ht="12.75" customHeight="1">
      <c r="A100" s="79">
        <v>900.0</v>
      </c>
      <c r="B100" s="79" t="s">
        <v>106</v>
      </c>
      <c r="C100" s="79">
        <v>904.0</v>
      </c>
      <c r="D100" s="79" t="s">
        <v>107</v>
      </c>
      <c r="E100" s="79" t="s">
        <v>108</v>
      </c>
      <c r="F100" s="80" t="s">
        <v>109</v>
      </c>
      <c r="G100" s="80" t="s">
        <v>131</v>
      </c>
      <c r="H100" s="79" t="s">
        <v>140</v>
      </c>
      <c r="I100" s="79">
        <v>9535.37</v>
      </c>
      <c r="J100" s="79">
        <v>139.0</v>
      </c>
      <c r="K100" s="79">
        <v>9.0442061E7</v>
      </c>
      <c r="L100" s="79" t="s">
        <v>179</v>
      </c>
      <c r="M100" s="79" t="s">
        <v>141</v>
      </c>
      <c r="N100" s="79" t="s">
        <v>142</v>
      </c>
      <c r="O100" s="79">
        <v>9.95833333322</v>
      </c>
      <c r="P100" s="79">
        <v>7.95833333322</v>
      </c>
      <c r="Q100" s="79">
        <v>49.1</v>
      </c>
      <c r="R100" s="76"/>
      <c r="S100" s="76"/>
      <c r="T100" s="76"/>
      <c r="U100" s="76"/>
      <c r="V100" s="76"/>
      <c r="W100" s="76"/>
      <c r="X100" s="76"/>
      <c r="Y100" s="76"/>
      <c r="Z100" s="76"/>
    </row>
    <row r="101" ht="12.75" customHeight="1">
      <c r="A101" s="79">
        <v>900.0</v>
      </c>
      <c r="B101" s="79" t="s">
        <v>106</v>
      </c>
      <c r="C101" s="79">
        <v>904.0</v>
      </c>
      <c r="D101" s="79" t="s">
        <v>107</v>
      </c>
      <c r="E101" s="79" t="s">
        <v>108</v>
      </c>
      <c r="F101" s="80" t="s">
        <v>109</v>
      </c>
      <c r="G101" s="80" t="s">
        <v>131</v>
      </c>
      <c r="H101" s="79" t="s">
        <v>143</v>
      </c>
      <c r="I101" s="79">
        <v>4526.33</v>
      </c>
      <c r="J101" s="79">
        <v>1584.0</v>
      </c>
      <c r="K101" s="79">
        <v>9.0442061E7</v>
      </c>
      <c r="L101" s="79" t="s">
        <v>179</v>
      </c>
      <c r="M101" s="79" t="s">
        <v>144</v>
      </c>
      <c r="N101" s="79" t="s">
        <v>145</v>
      </c>
      <c r="O101" s="79">
        <v>37.26715686267</v>
      </c>
      <c r="P101" s="79">
        <v>7.81715686267</v>
      </c>
      <c r="Q101" s="79">
        <v>24.03</v>
      </c>
      <c r="R101" s="76"/>
      <c r="S101" s="76"/>
      <c r="T101" s="76"/>
      <c r="U101" s="76"/>
      <c r="V101" s="76"/>
      <c r="W101" s="76"/>
      <c r="X101" s="76"/>
      <c r="Y101" s="76"/>
      <c r="Z101" s="76"/>
    </row>
    <row r="102" ht="12.75" customHeight="1">
      <c r="A102" s="79">
        <v>900.0</v>
      </c>
      <c r="B102" s="79" t="s">
        <v>106</v>
      </c>
      <c r="C102" s="79">
        <v>904.0</v>
      </c>
      <c r="D102" s="79" t="s">
        <v>107</v>
      </c>
      <c r="E102" s="79" t="s">
        <v>108</v>
      </c>
      <c r="F102" s="80" t="s">
        <v>109</v>
      </c>
      <c r="G102" s="80" t="s">
        <v>131</v>
      </c>
      <c r="H102" s="79" t="s">
        <v>143</v>
      </c>
      <c r="I102" s="79">
        <v>6999.36</v>
      </c>
      <c r="J102" s="79">
        <v>758.0</v>
      </c>
      <c r="K102" s="79">
        <v>9.0442061E7</v>
      </c>
      <c r="L102" s="79" t="s">
        <v>179</v>
      </c>
      <c r="M102" s="79" t="s">
        <v>146</v>
      </c>
      <c r="N102" s="79" t="s">
        <v>147</v>
      </c>
      <c r="O102" s="79">
        <v>24.92989787955</v>
      </c>
      <c r="P102" s="79">
        <v>24.92989787955</v>
      </c>
      <c r="Q102" s="79">
        <v>14.004</v>
      </c>
      <c r="R102" s="76"/>
      <c r="S102" s="76"/>
      <c r="T102" s="76"/>
      <c r="U102" s="76"/>
      <c r="V102" s="76"/>
      <c r="W102" s="76"/>
      <c r="X102" s="76"/>
      <c r="Y102" s="76"/>
      <c r="Z102" s="76"/>
    </row>
    <row r="103" ht="12.75" customHeight="1">
      <c r="A103" s="79">
        <v>900.0</v>
      </c>
      <c r="B103" s="79" t="s">
        <v>106</v>
      </c>
      <c r="C103" s="79">
        <v>904.0</v>
      </c>
      <c r="D103" s="79" t="s">
        <v>107</v>
      </c>
      <c r="E103" s="79" t="s">
        <v>108</v>
      </c>
      <c r="F103" s="80" t="s">
        <v>109</v>
      </c>
      <c r="G103" s="80" t="s">
        <v>131</v>
      </c>
      <c r="H103" s="79" t="s">
        <v>143</v>
      </c>
      <c r="I103" s="79">
        <v>2819.13</v>
      </c>
      <c r="J103" s="79">
        <v>176.0</v>
      </c>
      <c r="K103" s="79">
        <v>9.0442061E7</v>
      </c>
      <c r="L103" s="79" t="s">
        <v>179</v>
      </c>
      <c r="M103" s="79" t="s">
        <v>148</v>
      </c>
      <c r="N103" s="79" t="s">
        <v>149</v>
      </c>
      <c r="O103" s="79">
        <v>9.0717424241</v>
      </c>
      <c r="P103" s="79">
        <v>9.0717424241</v>
      </c>
      <c r="Q103" s="79">
        <v>12.94</v>
      </c>
      <c r="R103" s="76"/>
      <c r="S103" s="76"/>
      <c r="T103" s="76"/>
      <c r="U103" s="76"/>
      <c r="V103" s="76"/>
      <c r="W103" s="76"/>
      <c r="X103" s="76"/>
      <c r="Y103" s="76"/>
      <c r="Z103" s="76"/>
    </row>
    <row r="104" ht="12.75" customHeight="1">
      <c r="A104" s="79">
        <v>900.0</v>
      </c>
      <c r="B104" s="79" t="s">
        <v>106</v>
      </c>
      <c r="C104" s="79">
        <v>904.0</v>
      </c>
      <c r="D104" s="79" t="s">
        <v>107</v>
      </c>
      <c r="E104" s="79" t="s">
        <v>108</v>
      </c>
      <c r="F104" s="80" t="s">
        <v>109</v>
      </c>
      <c r="G104" s="80" t="s">
        <v>131</v>
      </c>
      <c r="H104" s="79" t="s">
        <v>143</v>
      </c>
      <c r="I104" s="79">
        <v>1124.38</v>
      </c>
      <c r="J104" s="79">
        <v>39.0</v>
      </c>
      <c r="K104" s="79">
        <v>9.0442061E7</v>
      </c>
      <c r="L104" s="79" t="s">
        <v>179</v>
      </c>
      <c r="M104" s="79" t="s">
        <v>150</v>
      </c>
      <c r="N104" s="79" t="s">
        <v>151</v>
      </c>
      <c r="O104" s="79">
        <v>1.95</v>
      </c>
      <c r="P104" s="79">
        <v>1.95</v>
      </c>
      <c r="Q104" s="79">
        <v>9.75</v>
      </c>
      <c r="R104" s="76"/>
      <c r="S104" s="76"/>
      <c r="T104" s="76"/>
      <c r="U104" s="76"/>
      <c r="V104" s="76"/>
      <c r="W104" s="76"/>
      <c r="X104" s="76"/>
      <c r="Y104" s="76"/>
      <c r="Z104" s="76"/>
    </row>
    <row r="105" ht="12.75" customHeight="1">
      <c r="A105" s="79">
        <v>900.0</v>
      </c>
      <c r="B105" s="79" t="s">
        <v>106</v>
      </c>
      <c r="C105" s="79">
        <v>904.0</v>
      </c>
      <c r="D105" s="79" t="s">
        <v>107</v>
      </c>
      <c r="E105" s="79" t="s">
        <v>108</v>
      </c>
      <c r="F105" s="80" t="s">
        <v>109</v>
      </c>
      <c r="G105" s="80" t="s">
        <v>131</v>
      </c>
      <c r="H105" s="79" t="s">
        <v>143</v>
      </c>
      <c r="I105" s="79">
        <v>6895.66</v>
      </c>
      <c r="J105" s="79">
        <v>344.0</v>
      </c>
      <c r="K105" s="79">
        <v>9.0442061E7</v>
      </c>
      <c r="L105" s="79" t="s">
        <v>179</v>
      </c>
      <c r="M105" s="79" t="s">
        <v>152</v>
      </c>
      <c r="N105" s="79" t="s">
        <v>153</v>
      </c>
      <c r="O105" s="79">
        <v>17.34570707053</v>
      </c>
      <c r="P105" s="79">
        <v>17.34570707053</v>
      </c>
      <c r="Q105" s="79">
        <v>11.967</v>
      </c>
      <c r="R105" s="76"/>
      <c r="S105" s="76"/>
      <c r="T105" s="76"/>
      <c r="U105" s="76"/>
      <c r="V105" s="76"/>
      <c r="W105" s="76"/>
      <c r="X105" s="76"/>
      <c r="Y105" s="76"/>
      <c r="Z105" s="76"/>
    </row>
    <row r="106" ht="12.75" customHeight="1">
      <c r="A106" s="79">
        <v>900.0</v>
      </c>
      <c r="B106" s="79" t="s">
        <v>106</v>
      </c>
      <c r="C106" s="79">
        <v>904.0</v>
      </c>
      <c r="D106" s="79" t="s">
        <v>107</v>
      </c>
      <c r="E106" s="79" t="s">
        <v>108</v>
      </c>
      <c r="F106" s="80" t="s">
        <v>109</v>
      </c>
      <c r="G106" s="80" t="s">
        <v>131</v>
      </c>
      <c r="H106" s="79" t="s">
        <v>143</v>
      </c>
      <c r="I106" s="79">
        <v>1799.06</v>
      </c>
      <c r="J106" s="79">
        <v>153.0</v>
      </c>
      <c r="K106" s="79">
        <v>9.0442061E7</v>
      </c>
      <c r="L106" s="79" t="s">
        <v>179</v>
      </c>
      <c r="M106" s="79" t="s">
        <v>154</v>
      </c>
      <c r="N106" s="79" t="s">
        <v>155</v>
      </c>
      <c r="O106" s="79">
        <v>7.18506493499</v>
      </c>
      <c r="P106" s="79">
        <v>7.18506493499</v>
      </c>
      <c r="Q106" s="79">
        <v>7.967</v>
      </c>
      <c r="R106" s="76"/>
      <c r="S106" s="76"/>
      <c r="T106" s="76"/>
      <c r="U106" s="76"/>
      <c r="V106" s="76"/>
      <c r="W106" s="76"/>
      <c r="X106" s="76"/>
      <c r="Y106" s="76"/>
      <c r="Z106" s="76"/>
    </row>
    <row r="107" ht="12.75" customHeight="1">
      <c r="A107" s="79">
        <v>900.0</v>
      </c>
      <c r="B107" s="79" t="s">
        <v>106</v>
      </c>
      <c r="C107" s="79">
        <v>904.0</v>
      </c>
      <c r="D107" s="79" t="s">
        <v>107</v>
      </c>
      <c r="E107" s="79" t="s">
        <v>108</v>
      </c>
      <c r="F107" s="80" t="s">
        <v>109</v>
      </c>
      <c r="G107" s="80" t="s">
        <v>131</v>
      </c>
      <c r="H107" s="79" t="s">
        <v>143</v>
      </c>
      <c r="I107" s="79">
        <v>3271.14</v>
      </c>
      <c r="J107" s="79">
        <v>180.0</v>
      </c>
      <c r="K107" s="79">
        <v>9.0442061E7</v>
      </c>
      <c r="L107" s="79" t="s">
        <v>179</v>
      </c>
      <c r="M107" s="79" t="s">
        <v>156</v>
      </c>
      <c r="N107" s="79" t="s">
        <v>157</v>
      </c>
      <c r="O107" s="79">
        <v>9.0</v>
      </c>
      <c r="P107" s="79">
        <v>9.0</v>
      </c>
      <c r="Q107" s="79">
        <v>16.2</v>
      </c>
      <c r="R107" s="76"/>
      <c r="S107" s="76"/>
      <c r="T107" s="76"/>
      <c r="U107" s="76"/>
      <c r="V107" s="76"/>
      <c r="W107" s="76"/>
      <c r="X107" s="76"/>
      <c r="Y107" s="76"/>
      <c r="Z107" s="76"/>
    </row>
    <row r="108" ht="12.75" customHeight="1">
      <c r="A108" s="79">
        <v>900.0</v>
      </c>
      <c r="B108" s="79" t="s">
        <v>106</v>
      </c>
      <c r="C108" s="79">
        <v>904.0</v>
      </c>
      <c r="D108" s="79" t="s">
        <v>107</v>
      </c>
      <c r="E108" s="79" t="s">
        <v>108</v>
      </c>
      <c r="F108" s="80" t="s">
        <v>109</v>
      </c>
      <c r="G108" s="80" t="s">
        <v>131</v>
      </c>
      <c r="H108" s="79" t="s">
        <v>158</v>
      </c>
      <c r="I108" s="79">
        <v>6581.95</v>
      </c>
      <c r="J108" s="79">
        <v>124.0</v>
      </c>
      <c r="K108" s="79">
        <v>9.0442061E7</v>
      </c>
      <c r="L108" s="79" t="s">
        <v>179</v>
      </c>
      <c r="M108" s="79" t="s">
        <v>159</v>
      </c>
      <c r="N108" s="79" t="s">
        <v>160</v>
      </c>
      <c r="O108" s="79">
        <v>13.9047619046</v>
      </c>
      <c r="P108" s="79">
        <v>5.70238095217</v>
      </c>
      <c r="Q108" s="79">
        <v>19.046</v>
      </c>
      <c r="R108" s="76"/>
      <c r="S108" s="76"/>
      <c r="T108" s="76"/>
      <c r="U108" s="76"/>
      <c r="V108" s="76"/>
      <c r="W108" s="76"/>
      <c r="X108" s="76"/>
      <c r="Y108" s="76"/>
      <c r="Z108" s="76"/>
    </row>
    <row r="109" ht="12.75" customHeight="1">
      <c r="A109" s="79">
        <v>900.0</v>
      </c>
      <c r="B109" s="79" t="s">
        <v>106</v>
      </c>
      <c r="C109" s="79">
        <v>904.0</v>
      </c>
      <c r="D109" s="79" t="s">
        <v>107</v>
      </c>
      <c r="E109" s="79" t="s">
        <v>108</v>
      </c>
      <c r="F109" s="80" t="s">
        <v>109</v>
      </c>
      <c r="G109" s="80" t="s">
        <v>131</v>
      </c>
      <c r="H109" s="79" t="s">
        <v>158</v>
      </c>
      <c r="I109" s="79">
        <v>304.95</v>
      </c>
      <c r="J109" s="79">
        <v>5.0</v>
      </c>
      <c r="K109" s="79">
        <v>9.0442061E7</v>
      </c>
      <c r="L109" s="79" t="s">
        <v>179</v>
      </c>
      <c r="M109" s="79" t="s">
        <v>180</v>
      </c>
      <c r="N109" s="79" t="s">
        <v>181</v>
      </c>
      <c r="O109" s="79">
        <v>0.35714285714</v>
      </c>
      <c r="P109" s="79">
        <v>0.35714285714</v>
      </c>
      <c r="Q109" s="79">
        <v>0.81</v>
      </c>
      <c r="R109" s="76"/>
      <c r="S109" s="76"/>
      <c r="T109" s="76"/>
      <c r="U109" s="76"/>
      <c r="V109" s="76"/>
      <c r="W109" s="76"/>
      <c r="X109" s="76"/>
      <c r="Y109" s="76"/>
      <c r="Z109" s="76"/>
    </row>
    <row r="110" ht="12.75" customHeight="1">
      <c r="A110" s="79">
        <v>900.0</v>
      </c>
      <c r="B110" s="79" t="s">
        <v>106</v>
      </c>
      <c r="C110" s="79">
        <v>904.0</v>
      </c>
      <c r="D110" s="79" t="s">
        <v>107</v>
      </c>
      <c r="E110" s="79" t="s">
        <v>108</v>
      </c>
      <c r="F110" s="80" t="s">
        <v>109</v>
      </c>
      <c r="G110" s="80" t="s">
        <v>131</v>
      </c>
      <c r="H110" s="79" t="s">
        <v>161</v>
      </c>
      <c r="I110" s="79">
        <v>18820.92</v>
      </c>
      <c r="J110" s="79">
        <v>270.0</v>
      </c>
      <c r="K110" s="79">
        <v>9.0442061E7</v>
      </c>
      <c r="L110" s="79" t="s">
        <v>179</v>
      </c>
      <c r="M110" s="79" t="s">
        <v>162</v>
      </c>
      <c r="N110" s="79" t="s">
        <v>163</v>
      </c>
      <c r="O110" s="79">
        <v>16.8626234875</v>
      </c>
      <c r="P110" s="79">
        <v>16.8626234875</v>
      </c>
      <c r="Q110" s="79">
        <v>76.0</v>
      </c>
      <c r="R110" s="76"/>
      <c r="S110" s="76"/>
      <c r="T110" s="76"/>
      <c r="U110" s="76"/>
      <c r="V110" s="76"/>
      <c r="W110" s="76"/>
      <c r="X110" s="76"/>
      <c r="Y110" s="76"/>
      <c r="Z110" s="76"/>
    </row>
    <row r="111" ht="12.75" customHeight="1">
      <c r="A111" s="79">
        <v>900.0</v>
      </c>
      <c r="B111" s="79" t="s">
        <v>106</v>
      </c>
      <c r="C111" s="79">
        <v>904.0</v>
      </c>
      <c r="D111" s="79" t="s">
        <v>107</v>
      </c>
      <c r="E111" s="79" t="s">
        <v>108</v>
      </c>
      <c r="F111" s="80" t="s">
        <v>109</v>
      </c>
      <c r="G111" s="80" t="s">
        <v>131</v>
      </c>
      <c r="H111" s="79" t="s">
        <v>164</v>
      </c>
      <c r="I111" s="79">
        <v>4217.72</v>
      </c>
      <c r="J111" s="79">
        <v>10.0</v>
      </c>
      <c r="K111" s="79">
        <v>9.0442061E7</v>
      </c>
      <c r="L111" s="79" t="s">
        <v>179</v>
      </c>
      <c r="M111" s="79" t="s">
        <v>165</v>
      </c>
      <c r="N111" s="79" t="s">
        <v>166</v>
      </c>
      <c r="O111" s="79">
        <v>0.74999999999</v>
      </c>
      <c r="P111" s="79">
        <v>0.74999999999</v>
      </c>
      <c r="Q111" s="79">
        <v>6.4</v>
      </c>
      <c r="R111" s="76"/>
      <c r="S111" s="76"/>
      <c r="T111" s="76"/>
      <c r="U111" s="76"/>
      <c r="V111" s="76"/>
      <c r="W111" s="76"/>
      <c r="X111" s="76"/>
      <c r="Y111" s="76"/>
      <c r="Z111" s="76"/>
    </row>
    <row r="112" ht="12.75" customHeight="1">
      <c r="A112" s="79">
        <v>900.0</v>
      </c>
      <c r="B112" s="79" t="s">
        <v>106</v>
      </c>
      <c r="C112" s="79">
        <v>904.0</v>
      </c>
      <c r="D112" s="79" t="s">
        <v>107</v>
      </c>
      <c r="E112" s="79" t="s">
        <v>108</v>
      </c>
      <c r="F112" s="80" t="s">
        <v>109</v>
      </c>
      <c r="G112" s="80" t="s">
        <v>131</v>
      </c>
      <c r="H112" s="79" t="s">
        <v>167</v>
      </c>
      <c r="I112" s="79">
        <v>3964.74</v>
      </c>
      <c r="J112" s="79">
        <v>49.0</v>
      </c>
      <c r="K112" s="79">
        <v>9.0442061E7</v>
      </c>
      <c r="L112" s="79" t="s">
        <v>179</v>
      </c>
      <c r="M112" s="79" t="s">
        <v>168</v>
      </c>
      <c r="N112" s="79" t="s">
        <v>169</v>
      </c>
      <c r="O112" s="79">
        <v>3.31111111104</v>
      </c>
      <c r="P112" s="79">
        <v>3.31111111104</v>
      </c>
      <c r="Q112" s="79">
        <v>12.1</v>
      </c>
      <c r="R112" s="76"/>
      <c r="S112" s="76"/>
      <c r="T112" s="76"/>
      <c r="U112" s="76"/>
      <c r="V112" s="76"/>
      <c r="W112" s="76"/>
      <c r="X112" s="76"/>
      <c r="Y112" s="76"/>
      <c r="Z112" s="76"/>
    </row>
    <row r="113" ht="12.75" customHeight="1">
      <c r="A113" s="79">
        <v>900.0</v>
      </c>
      <c r="B113" s="79" t="s">
        <v>106</v>
      </c>
      <c r="C113" s="79">
        <v>904.0</v>
      </c>
      <c r="D113" s="79" t="s">
        <v>107</v>
      </c>
      <c r="E113" s="79" t="s">
        <v>108</v>
      </c>
      <c r="F113" s="80" t="s">
        <v>109</v>
      </c>
      <c r="G113" s="80" t="s">
        <v>131</v>
      </c>
      <c r="H113" s="79" t="s">
        <v>167</v>
      </c>
      <c r="I113" s="79">
        <v>1840.43</v>
      </c>
      <c r="J113" s="79">
        <v>38.0</v>
      </c>
      <c r="K113" s="79">
        <v>9.0442061E7</v>
      </c>
      <c r="L113" s="79" t="s">
        <v>179</v>
      </c>
      <c r="M113" s="79" t="s">
        <v>170</v>
      </c>
      <c r="N113" s="79" t="s">
        <v>171</v>
      </c>
      <c r="O113" s="79">
        <v>4.33333333328</v>
      </c>
      <c r="P113" s="79">
        <v>4.33333333328</v>
      </c>
      <c r="Q113" s="79">
        <v>6.26</v>
      </c>
      <c r="R113" s="76"/>
      <c r="S113" s="76"/>
      <c r="T113" s="76"/>
      <c r="U113" s="76"/>
      <c r="V113" s="76"/>
      <c r="W113" s="76"/>
      <c r="X113" s="76"/>
      <c r="Y113" s="76"/>
      <c r="Z113" s="76"/>
    </row>
    <row r="114" ht="12.75" customHeight="1">
      <c r="A114" s="79">
        <v>900.0</v>
      </c>
      <c r="B114" s="79" t="s">
        <v>106</v>
      </c>
      <c r="C114" s="79">
        <v>904.0</v>
      </c>
      <c r="D114" s="79" t="s">
        <v>107</v>
      </c>
      <c r="E114" s="79" t="s">
        <v>108</v>
      </c>
      <c r="F114" s="80" t="s">
        <v>109</v>
      </c>
      <c r="G114" s="80" t="s">
        <v>131</v>
      </c>
      <c r="H114" s="79" t="s">
        <v>167</v>
      </c>
      <c r="I114" s="79">
        <v>804.9</v>
      </c>
      <c r="J114" s="79">
        <v>26.0</v>
      </c>
      <c r="K114" s="79">
        <v>9.0442061E7</v>
      </c>
      <c r="L114" s="79" t="s">
        <v>179</v>
      </c>
      <c r="M114" s="79" t="s">
        <v>172</v>
      </c>
      <c r="N114" s="79" t="s">
        <v>173</v>
      </c>
      <c r="O114" s="79">
        <v>2.16666666664</v>
      </c>
      <c r="P114" s="79">
        <v>2.16666666664</v>
      </c>
      <c r="Q114" s="79">
        <v>2.38</v>
      </c>
      <c r="R114" s="76"/>
      <c r="S114" s="76"/>
      <c r="T114" s="76"/>
      <c r="U114" s="76"/>
      <c r="V114" s="76"/>
      <c r="W114" s="76"/>
      <c r="X114" s="76"/>
      <c r="Y114" s="76"/>
      <c r="Z114" s="76"/>
    </row>
    <row r="115" ht="12.75" customHeight="1">
      <c r="A115" s="79">
        <v>900.0</v>
      </c>
      <c r="B115" s="79" t="s">
        <v>106</v>
      </c>
      <c r="C115" s="79">
        <v>904.0</v>
      </c>
      <c r="D115" s="79" t="s">
        <v>107</v>
      </c>
      <c r="E115" s="79" t="s">
        <v>108</v>
      </c>
      <c r="F115" s="80" t="s">
        <v>109</v>
      </c>
      <c r="G115" s="80" t="s">
        <v>131</v>
      </c>
      <c r="H115" s="79" t="s">
        <v>132</v>
      </c>
      <c r="I115" s="79">
        <v>13444.14</v>
      </c>
      <c r="J115" s="79">
        <v>477.0</v>
      </c>
      <c r="K115" s="79">
        <v>9.0442063E7</v>
      </c>
      <c r="L115" s="79" t="s">
        <v>182</v>
      </c>
      <c r="M115" s="79" t="s">
        <v>134</v>
      </c>
      <c r="N115" s="79" t="s">
        <v>135</v>
      </c>
      <c r="O115" s="79">
        <v>20.24999999975</v>
      </c>
      <c r="P115" s="79">
        <v>10.49999999975</v>
      </c>
      <c r="Q115" s="79">
        <v>16.0475</v>
      </c>
      <c r="R115" s="76"/>
      <c r="S115" s="76"/>
      <c r="T115" s="76"/>
      <c r="U115" s="76"/>
      <c r="V115" s="76"/>
      <c r="W115" s="76"/>
      <c r="X115" s="76"/>
      <c r="Y115" s="76"/>
      <c r="Z115" s="76"/>
    </row>
    <row r="116" ht="12.75" customHeight="1">
      <c r="A116" s="79">
        <v>900.0</v>
      </c>
      <c r="B116" s="79" t="s">
        <v>106</v>
      </c>
      <c r="C116" s="79">
        <v>904.0</v>
      </c>
      <c r="D116" s="79" t="s">
        <v>107</v>
      </c>
      <c r="E116" s="79" t="s">
        <v>108</v>
      </c>
      <c r="F116" s="80" t="s">
        <v>109</v>
      </c>
      <c r="G116" s="80" t="s">
        <v>131</v>
      </c>
      <c r="H116" s="79" t="s">
        <v>132</v>
      </c>
      <c r="I116" s="79">
        <v>8647.88</v>
      </c>
      <c r="J116" s="79">
        <v>126.0</v>
      </c>
      <c r="K116" s="79">
        <v>9.0442063E7</v>
      </c>
      <c r="L116" s="79" t="s">
        <v>182</v>
      </c>
      <c r="M116" s="79" t="s">
        <v>136</v>
      </c>
      <c r="N116" s="79" t="s">
        <v>137</v>
      </c>
      <c r="O116" s="79">
        <v>7.66666666657</v>
      </c>
      <c r="P116" s="79">
        <v>5.86666666657</v>
      </c>
      <c r="Q116" s="79">
        <v>5.41</v>
      </c>
      <c r="R116" s="76"/>
      <c r="S116" s="76"/>
      <c r="T116" s="76"/>
      <c r="U116" s="76"/>
      <c r="V116" s="76"/>
      <c r="W116" s="76"/>
      <c r="X116" s="76"/>
      <c r="Y116" s="76"/>
      <c r="Z116" s="76"/>
    </row>
    <row r="117" ht="12.75" customHeight="1">
      <c r="A117" s="79">
        <v>900.0</v>
      </c>
      <c r="B117" s="79" t="s">
        <v>106</v>
      </c>
      <c r="C117" s="79">
        <v>904.0</v>
      </c>
      <c r="D117" s="79" t="s">
        <v>107</v>
      </c>
      <c r="E117" s="79" t="s">
        <v>108</v>
      </c>
      <c r="F117" s="80" t="s">
        <v>109</v>
      </c>
      <c r="G117" s="80" t="s">
        <v>131</v>
      </c>
      <c r="H117" s="79" t="s">
        <v>132</v>
      </c>
      <c r="I117" s="79">
        <v>4732.2</v>
      </c>
      <c r="J117" s="79">
        <v>990.0</v>
      </c>
      <c r="K117" s="79">
        <v>9.0442063E7</v>
      </c>
      <c r="L117" s="79" t="s">
        <v>182</v>
      </c>
      <c r="M117" s="79" t="s">
        <v>138</v>
      </c>
      <c r="N117" s="79" t="s">
        <v>139</v>
      </c>
      <c r="O117" s="79">
        <v>45.0</v>
      </c>
      <c r="P117" s="79">
        <v>2.475</v>
      </c>
      <c r="Q117" s="79">
        <v>15.84</v>
      </c>
      <c r="R117" s="76"/>
      <c r="S117" s="76"/>
      <c r="T117" s="76"/>
      <c r="U117" s="76"/>
      <c r="V117" s="76"/>
      <c r="W117" s="76"/>
      <c r="X117" s="76"/>
      <c r="Y117" s="76"/>
      <c r="Z117" s="76"/>
    </row>
    <row r="118" ht="12.75" customHeight="1">
      <c r="A118" s="79">
        <v>900.0</v>
      </c>
      <c r="B118" s="79" t="s">
        <v>106</v>
      </c>
      <c r="C118" s="79">
        <v>904.0</v>
      </c>
      <c r="D118" s="79" t="s">
        <v>107</v>
      </c>
      <c r="E118" s="79" t="s">
        <v>108</v>
      </c>
      <c r="F118" s="80" t="s">
        <v>109</v>
      </c>
      <c r="G118" s="80" t="s">
        <v>131</v>
      </c>
      <c r="H118" s="79" t="s">
        <v>140</v>
      </c>
      <c r="I118" s="79">
        <v>3514.92</v>
      </c>
      <c r="J118" s="79">
        <v>90.0</v>
      </c>
      <c r="K118" s="79">
        <v>9.0442063E7</v>
      </c>
      <c r="L118" s="79" t="s">
        <v>182</v>
      </c>
      <c r="M118" s="79" t="s">
        <v>141</v>
      </c>
      <c r="N118" s="79" t="s">
        <v>142</v>
      </c>
      <c r="O118" s="79">
        <v>5.08928571419</v>
      </c>
      <c r="P118" s="79">
        <v>2.7003968253</v>
      </c>
      <c r="Q118" s="79">
        <v>16.542</v>
      </c>
      <c r="R118" s="76"/>
      <c r="S118" s="76"/>
      <c r="T118" s="76"/>
      <c r="U118" s="76"/>
      <c r="V118" s="76"/>
      <c r="W118" s="76"/>
      <c r="X118" s="76"/>
      <c r="Y118" s="76"/>
      <c r="Z118" s="76"/>
    </row>
    <row r="119" ht="12.75" customHeight="1">
      <c r="A119" s="79">
        <v>900.0</v>
      </c>
      <c r="B119" s="79" t="s">
        <v>106</v>
      </c>
      <c r="C119" s="79">
        <v>904.0</v>
      </c>
      <c r="D119" s="79" t="s">
        <v>107</v>
      </c>
      <c r="E119" s="79" t="s">
        <v>108</v>
      </c>
      <c r="F119" s="80" t="s">
        <v>109</v>
      </c>
      <c r="G119" s="80" t="s">
        <v>131</v>
      </c>
      <c r="H119" s="79" t="s">
        <v>143</v>
      </c>
      <c r="I119" s="79">
        <v>5591.66</v>
      </c>
      <c r="J119" s="79">
        <v>1920.0</v>
      </c>
      <c r="K119" s="79">
        <v>9.0442063E7</v>
      </c>
      <c r="L119" s="79" t="s">
        <v>182</v>
      </c>
      <c r="M119" s="79" t="s">
        <v>144</v>
      </c>
      <c r="N119" s="79" t="s">
        <v>145</v>
      </c>
      <c r="O119" s="79">
        <v>45.36805555542</v>
      </c>
      <c r="P119" s="79">
        <v>10.21805555542</v>
      </c>
      <c r="Q119" s="79">
        <v>29.61</v>
      </c>
      <c r="R119" s="76"/>
      <c r="S119" s="76"/>
      <c r="T119" s="76"/>
      <c r="U119" s="76"/>
      <c r="V119" s="76"/>
      <c r="W119" s="76"/>
      <c r="X119" s="76"/>
      <c r="Y119" s="76"/>
      <c r="Z119" s="76"/>
    </row>
    <row r="120" ht="12.75" customHeight="1">
      <c r="A120" s="79">
        <v>900.0</v>
      </c>
      <c r="B120" s="79" t="s">
        <v>106</v>
      </c>
      <c r="C120" s="79">
        <v>904.0</v>
      </c>
      <c r="D120" s="79" t="s">
        <v>107</v>
      </c>
      <c r="E120" s="79" t="s">
        <v>108</v>
      </c>
      <c r="F120" s="80" t="s">
        <v>109</v>
      </c>
      <c r="G120" s="80" t="s">
        <v>131</v>
      </c>
      <c r="H120" s="79" t="s">
        <v>143</v>
      </c>
      <c r="I120" s="79">
        <v>2153.28</v>
      </c>
      <c r="J120" s="79">
        <v>246.0</v>
      </c>
      <c r="K120" s="79">
        <v>9.0442063E7</v>
      </c>
      <c r="L120" s="79" t="s">
        <v>182</v>
      </c>
      <c r="M120" s="79" t="s">
        <v>146</v>
      </c>
      <c r="N120" s="79" t="s">
        <v>147</v>
      </c>
      <c r="O120" s="79">
        <v>7.99523809509</v>
      </c>
      <c r="P120" s="79">
        <v>7.99523809509</v>
      </c>
      <c r="Q120" s="79">
        <v>4.233</v>
      </c>
      <c r="R120" s="76"/>
      <c r="S120" s="76"/>
      <c r="T120" s="76"/>
      <c r="U120" s="76"/>
      <c r="V120" s="76"/>
      <c r="W120" s="76"/>
      <c r="X120" s="76"/>
      <c r="Y120" s="76"/>
      <c r="Z120" s="76"/>
    </row>
    <row r="121" ht="12.75" customHeight="1">
      <c r="A121" s="79">
        <v>900.0</v>
      </c>
      <c r="B121" s="79" t="s">
        <v>106</v>
      </c>
      <c r="C121" s="79">
        <v>904.0</v>
      </c>
      <c r="D121" s="79" t="s">
        <v>107</v>
      </c>
      <c r="E121" s="79" t="s">
        <v>108</v>
      </c>
      <c r="F121" s="80" t="s">
        <v>109</v>
      </c>
      <c r="G121" s="80" t="s">
        <v>131</v>
      </c>
      <c r="H121" s="79" t="s">
        <v>143</v>
      </c>
      <c r="I121" s="79">
        <v>3976.59</v>
      </c>
      <c r="J121" s="79">
        <v>301.0</v>
      </c>
      <c r="K121" s="79">
        <v>9.0442063E7</v>
      </c>
      <c r="L121" s="79" t="s">
        <v>182</v>
      </c>
      <c r="M121" s="79" t="s">
        <v>148</v>
      </c>
      <c r="N121" s="79" t="s">
        <v>149</v>
      </c>
      <c r="O121" s="79">
        <v>14.79217171703</v>
      </c>
      <c r="P121" s="79">
        <v>14.79217171703</v>
      </c>
      <c r="Q121" s="79">
        <v>20.775</v>
      </c>
      <c r="R121" s="76"/>
      <c r="S121" s="76"/>
      <c r="T121" s="76"/>
      <c r="U121" s="76"/>
      <c r="V121" s="76"/>
      <c r="W121" s="76"/>
      <c r="X121" s="76"/>
      <c r="Y121" s="76"/>
      <c r="Z121" s="76"/>
    </row>
    <row r="122" ht="12.75" customHeight="1">
      <c r="A122" s="79">
        <v>900.0</v>
      </c>
      <c r="B122" s="79" t="s">
        <v>106</v>
      </c>
      <c r="C122" s="79">
        <v>904.0</v>
      </c>
      <c r="D122" s="79" t="s">
        <v>107</v>
      </c>
      <c r="E122" s="79" t="s">
        <v>108</v>
      </c>
      <c r="F122" s="80" t="s">
        <v>109</v>
      </c>
      <c r="G122" s="80" t="s">
        <v>131</v>
      </c>
      <c r="H122" s="79" t="s">
        <v>143</v>
      </c>
      <c r="I122" s="79">
        <v>1843.86</v>
      </c>
      <c r="J122" s="79">
        <v>64.0</v>
      </c>
      <c r="K122" s="79">
        <v>9.0442063E7</v>
      </c>
      <c r="L122" s="79" t="s">
        <v>182</v>
      </c>
      <c r="M122" s="79" t="s">
        <v>150</v>
      </c>
      <c r="N122" s="79" t="s">
        <v>151</v>
      </c>
      <c r="O122" s="79">
        <v>3.2</v>
      </c>
      <c r="P122" s="79">
        <v>3.2</v>
      </c>
      <c r="Q122" s="79">
        <v>16.0</v>
      </c>
      <c r="R122" s="76"/>
      <c r="S122" s="76"/>
      <c r="T122" s="76"/>
      <c r="U122" s="76"/>
      <c r="V122" s="76"/>
      <c r="W122" s="76"/>
      <c r="X122" s="76"/>
      <c r="Y122" s="76"/>
      <c r="Z122" s="76"/>
    </row>
    <row r="123" ht="12.75" customHeight="1">
      <c r="A123" s="79">
        <v>900.0</v>
      </c>
      <c r="B123" s="79" t="s">
        <v>106</v>
      </c>
      <c r="C123" s="79">
        <v>904.0</v>
      </c>
      <c r="D123" s="79" t="s">
        <v>107</v>
      </c>
      <c r="E123" s="79" t="s">
        <v>108</v>
      </c>
      <c r="F123" s="80" t="s">
        <v>109</v>
      </c>
      <c r="G123" s="80" t="s">
        <v>131</v>
      </c>
      <c r="H123" s="79" t="s">
        <v>143</v>
      </c>
      <c r="I123" s="79">
        <v>16467.88</v>
      </c>
      <c r="J123" s="79">
        <v>821.0</v>
      </c>
      <c r="K123" s="79">
        <v>9.0442063E7</v>
      </c>
      <c r="L123" s="79" t="s">
        <v>182</v>
      </c>
      <c r="M123" s="79" t="s">
        <v>152</v>
      </c>
      <c r="N123" s="79" t="s">
        <v>153</v>
      </c>
      <c r="O123" s="79">
        <v>41.13989898943</v>
      </c>
      <c r="P123" s="79">
        <v>41.13989898943</v>
      </c>
      <c r="Q123" s="79">
        <v>28.196</v>
      </c>
      <c r="R123" s="76"/>
      <c r="S123" s="76"/>
      <c r="T123" s="76"/>
      <c r="U123" s="76"/>
      <c r="V123" s="76"/>
      <c r="W123" s="76"/>
      <c r="X123" s="76"/>
      <c r="Y123" s="76"/>
      <c r="Z123" s="76"/>
    </row>
    <row r="124" ht="12.75" customHeight="1">
      <c r="A124" s="79">
        <v>900.0</v>
      </c>
      <c r="B124" s="79" t="s">
        <v>106</v>
      </c>
      <c r="C124" s="79">
        <v>904.0</v>
      </c>
      <c r="D124" s="79" t="s">
        <v>107</v>
      </c>
      <c r="E124" s="79" t="s">
        <v>108</v>
      </c>
      <c r="F124" s="80" t="s">
        <v>109</v>
      </c>
      <c r="G124" s="80" t="s">
        <v>131</v>
      </c>
      <c r="H124" s="79" t="s">
        <v>143</v>
      </c>
      <c r="I124" s="79">
        <v>3848.8</v>
      </c>
      <c r="J124" s="79">
        <v>324.0</v>
      </c>
      <c r="K124" s="79">
        <v>9.0442063E7</v>
      </c>
      <c r="L124" s="79" t="s">
        <v>182</v>
      </c>
      <c r="M124" s="79" t="s">
        <v>154</v>
      </c>
      <c r="N124" s="79" t="s">
        <v>155</v>
      </c>
      <c r="O124" s="79">
        <v>15.69182900416</v>
      </c>
      <c r="P124" s="79">
        <v>15.69182900416</v>
      </c>
      <c r="Q124" s="79">
        <v>16.977</v>
      </c>
      <c r="R124" s="76"/>
      <c r="S124" s="76"/>
      <c r="T124" s="76"/>
      <c r="U124" s="76"/>
      <c r="V124" s="76"/>
      <c r="W124" s="76"/>
      <c r="X124" s="76"/>
      <c r="Y124" s="76"/>
      <c r="Z124" s="76"/>
    </row>
    <row r="125" ht="12.75" customHeight="1">
      <c r="A125" s="79">
        <v>900.0</v>
      </c>
      <c r="B125" s="79" t="s">
        <v>106</v>
      </c>
      <c r="C125" s="79">
        <v>904.0</v>
      </c>
      <c r="D125" s="79" t="s">
        <v>107</v>
      </c>
      <c r="E125" s="79" t="s">
        <v>108</v>
      </c>
      <c r="F125" s="80" t="s">
        <v>109</v>
      </c>
      <c r="G125" s="80" t="s">
        <v>131</v>
      </c>
      <c r="H125" s="79" t="s">
        <v>143</v>
      </c>
      <c r="I125" s="79">
        <v>2979.98</v>
      </c>
      <c r="J125" s="79">
        <v>164.0</v>
      </c>
      <c r="K125" s="79">
        <v>9.0442063E7</v>
      </c>
      <c r="L125" s="79" t="s">
        <v>182</v>
      </c>
      <c r="M125" s="79" t="s">
        <v>156</v>
      </c>
      <c r="N125" s="79" t="s">
        <v>157</v>
      </c>
      <c r="O125" s="79">
        <v>8.2</v>
      </c>
      <c r="P125" s="79">
        <v>8.2</v>
      </c>
      <c r="Q125" s="79">
        <v>14.76</v>
      </c>
      <c r="R125" s="76"/>
      <c r="S125" s="76"/>
      <c r="T125" s="76"/>
      <c r="U125" s="76"/>
      <c r="V125" s="76"/>
      <c r="W125" s="76"/>
      <c r="X125" s="76"/>
      <c r="Y125" s="76"/>
      <c r="Z125" s="76"/>
    </row>
    <row r="126" ht="12.75" customHeight="1">
      <c r="A126" s="79">
        <v>900.0</v>
      </c>
      <c r="B126" s="79" t="s">
        <v>106</v>
      </c>
      <c r="C126" s="79">
        <v>904.0</v>
      </c>
      <c r="D126" s="79" t="s">
        <v>107</v>
      </c>
      <c r="E126" s="79" t="s">
        <v>108</v>
      </c>
      <c r="F126" s="80" t="s">
        <v>109</v>
      </c>
      <c r="G126" s="80" t="s">
        <v>131</v>
      </c>
      <c r="H126" s="79" t="s">
        <v>158</v>
      </c>
      <c r="I126" s="79">
        <v>2470.19</v>
      </c>
      <c r="J126" s="79">
        <v>43.0</v>
      </c>
      <c r="K126" s="79">
        <v>9.0442063E7</v>
      </c>
      <c r="L126" s="79" t="s">
        <v>182</v>
      </c>
      <c r="M126" s="79" t="s">
        <v>159</v>
      </c>
      <c r="N126" s="79" t="s">
        <v>160</v>
      </c>
      <c r="O126" s="79">
        <v>4.21428571412</v>
      </c>
      <c r="P126" s="79">
        <v>2.35714285696</v>
      </c>
      <c r="Q126" s="79">
        <v>7.724</v>
      </c>
      <c r="R126" s="76"/>
      <c r="S126" s="76"/>
      <c r="T126" s="76"/>
      <c r="U126" s="76"/>
      <c r="V126" s="76"/>
      <c r="W126" s="76"/>
      <c r="X126" s="76"/>
      <c r="Y126" s="76"/>
      <c r="Z126" s="76"/>
    </row>
    <row r="127" ht="12.75" customHeight="1">
      <c r="A127" s="79">
        <v>900.0</v>
      </c>
      <c r="B127" s="79" t="s">
        <v>106</v>
      </c>
      <c r="C127" s="79">
        <v>904.0</v>
      </c>
      <c r="D127" s="79" t="s">
        <v>107</v>
      </c>
      <c r="E127" s="79" t="s">
        <v>108</v>
      </c>
      <c r="F127" s="80" t="s">
        <v>109</v>
      </c>
      <c r="G127" s="80" t="s">
        <v>131</v>
      </c>
      <c r="H127" s="79" t="s">
        <v>161</v>
      </c>
      <c r="I127" s="79">
        <v>10536.74</v>
      </c>
      <c r="J127" s="79">
        <v>175.0</v>
      </c>
      <c r="K127" s="79">
        <v>9.0442063E7</v>
      </c>
      <c r="L127" s="79" t="s">
        <v>182</v>
      </c>
      <c r="M127" s="79" t="s">
        <v>162</v>
      </c>
      <c r="N127" s="79" t="s">
        <v>163</v>
      </c>
      <c r="O127" s="79">
        <v>10.6399572649</v>
      </c>
      <c r="P127" s="79">
        <v>10.6399572649</v>
      </c>
      <c r="Q127" s="79">
        <v>43.705</v>
      </c>
      <c r="R127" s="76"/>
      <c r="S127" s="76"/>
      <c r="T127" s="76"/>
      <c r="U127" s="76"/>
      <c r="V127" s="76"/>
      <c r="W127" s="76"/>
      <c r="X127" s="76"/>
      <c r="Y127" s="76"/>
      <c r="Z127" s="76"/>
    </row>
    <row r="128" ht="12.75" customHeight="1">
      <c r="A128" s="79">
        <v>900.0</v>
      </c>
      <c r="B128" s="79" t="s">
        <v>106</v>
      </c>
      <c r="C128" s="79">
        <v>904.0</v>
      </c>
      <c r="D128" s="79" t="s">
        <v>107</v>
      </c>
      <c r="E128" s="79" t="s">
        <v>108</v>
      </c>
      <c r="F128" s="80" t="s">
        <v>109</v>
      </c>
      <c r="G128" s="80" t="s">
        <v>131</v>
      </c>
      <c r="H128" s="79" t="s">
        <v>164</v>
      </c>
      <c r="I128" s="79">
        <v>3540.11</v>
      </c>
      <c r="J128" s="79">
        <v>20.0</v>
      </c>
      <c r="K128" s="79">
        <v>9.0442063E7</v>
      </c>
      <c r="L128" s="79" t="s">
        <v>182</v>
      </c>
      <c r="M128" s="79" t="s">
        <v>165</v>
      </c>
      <c r="N128" s="79" t="s">
        <v>166</v>
      </c>
      <c r="O128" s="79">
        <v>1.7083333333</v>
      </c>
      <c r="P128" s="79">
        <v>1.7083333333</v>
      </c>
      <c r="Q128" s="79">
        <v>7.562</v>
      </c>
      <c r="R128" s="76"/>
      <c r="S128" s="76"/>
      <c r="T128" s="76"/>
      <c r="U128" s="76"/>
      <c r="V128" s="76"/>
      <c r="W128" s="76"/>
      <c r="X128" s="76"/>
      <c r="Y128" s="76"/>
      <c r="Z128" s="76"/>
    </row>
    <row r="129" ht="12.75" customHeight="1">
      <c r="A129" s="79">
        <v>900.0</v>
      </c>
      <c r="B129" s="79" t="s">
        <v>106</v>
      </c>
      <c r="C129" s="79">
        <v>904.0</v>
      </c>
      <c r="D129" s="79" t="s">
        <v>107</v>
      </c>
      <c r="E129" s="79" t="s">
        <v>108</v>
      </c>
      <c r="F129" s="80" t="s">
        <v>109</v>
      </c>
      <c r="G129" s="80" t="s">
        <v>131</v>
      </c>
      <c r="H129" s="79" t="s">
        <v>167</v>
      </c>
      <c r="I129" s="79">
        <v>1188.43</v>
      </c>
      <c r="J129" s="79">
        <v>13.0</v>
      </c>
      <c r="K129" s="79">
        <v>9.0442063E7</v>
      </c>
      <c r="L129" s="79" t="s">
        <v>182</v>
      </c>
      <c r="M129" s="79" t="s">
        <v>168</v>
      </c>
      <c r="N129" s="79" t="s">
        <v>169</v>
      </c>
      <c r="O129" s="79">
        <v>1.04444444441</v>
      </c>
      <c r="P129" s="79">
        <v>1.04444444441</v>
      </c>
      <c r="Q129" s="79">
        <v>3.2</v>
      </c>
      <c r="R129" s="76"/>
      <c r="S129" s="76"/>
      <c r="T129" s="76"/>
      <c r="U129" s="76"/>
      <c r="V129" s="76"/>
      <c r="W129" s="76"/>
      <c r="X129" s="76"/>
      <c r="Y129" s="76"/>
      <c r="Z129" s="76"/>
    </row>
    <row r="130" ht="12.75" customHeight="1">
      <c r="A130" s="79">
        <v>900.0</v>
      </c>
      <c r="B130" s="79" t="s">
        <v>106</v>
      </c>
      <c r="C130" s="79">
        <v>904.0</v>
      </c>
      <c r="D130" s="79" t="s">
        <v>107</v>
      </c>
      <c r="E130" s="79" t="s">
        <v>108</v>
      </c>
      <c r="F130" s="80" t="s">
        <v>109</v>
      </c>
      <c r="G130" s="80" t="s">
        <v>131</v>
      </c>
      <c r="H130" s="79" t="s">
        <v>167</v>
      </c>
      <c r="I130" s="79">
        <v>1094.91</v>
      </c>
      <c r="J130" s="79">
        <v>27.0</v>
      </c>
      <c r="K130" s="79">
        <v>9.0442063E7</v>
      </c>
      <c r="L130" s="79" t="s">
        <v>182</v>
      </c>
      <c r="M130" s="79" t="s">
        <v>172</v>
      </c>
      <c r="N130" s="79" t="s">
        <v>173</v>
      </c>
      <c r="O130" s="79">
        <v>2.25</v>
      </c>
      <c r="P130" s="79">
        <v>2.25</v>
      </c>
      <c r="Q130" s="79">
        <v>4.686</v>
      </c>
      <c r="R130" s="76"/>
      <c r="S130" s="76"/>
      <c r="T130" s="76"/>
      <c r="U130" s="76"/>
      <c r="V130" s="76"/>
      <c r="W130" s="76"/>
      <c r="X130" s="76"/>
      <c r="Y130" s="76"/>
      <c r="Z130" s="76"/>
    </row>
    <row r="131" ht="12.75" customHeight="1">
      <c r="A131" s="79">
        <v>900.0</v>
      </c>
      <c r="B131" s="79" t="s">
        <v>106</v>
      </c>
      <c r="C131" s="79">
        <v>904.0</v>
      </c>
      <c r="D131" s="79" t="s">
        <v>107</v>
      </c>
      <c r="E131" s="79" t="s">
        <v>108</v>
      </c>
      <c r="F131" s="80" t="s">
        <v>109</v>
      </c>
      <c r="G131" s="80" t="s">
        <v>131</v>
      </c>
      <c r="H131" s="79" t="s">
        <v>132</v>
      </c>
      <c r="I131" s="79">
        <v>20776.66</v>
      </c>
      <c r="J131" s="79">
        <v>933.0</v>
      </c>
      <c r="K131" s="79">
        <v>9.0442064E7</v>
      </c>
      <c r="L131" s="79" t="s">
        <v>183</v>
      </c>
      <c r="M131" s="79" t="s">
        <v>134</v>
      </c>
      <c r="N131" s="79" t="s">
        <v>135</v>
      </c>
      <c r="O131" s="79">
        <v>38.13095238069</v>
      </c>
      <c r="P131" s="79">
        <v>16.68095238069</v>
      </c>
      <c r="Q131" s="79">
        <v>24.285</v>
      </c>
      <c r="R131" s="76"/>
      <c r="S131" s="76"/>
      <c r="T131" s="76"/>
      <c r="U131" s="76"/>
      <c r="V131" s="76"/>
      <c r="W131" s="76"/>
      <c r="X131" s="76"/>
      <c r="Y131" s="76"/>
      <c r="Z131" s="76"/>
    </row>
    <row r="132" ht="12.75" customHeight="1">
      <c r="A132" s="79">
        <v>900.0</v>
      </c>
      <c r="B132" s="79" t="s">
        <v>106</v>
      </c>
      <c r="C132" s="79">
        <v>904.0</v>
      </c>
      <c r="D132" s="79" t="s">
        <v>107</v>
      </c>
      <c r="E132" s="79" t="s">
        <v>108</v>
      </c>
      <c r="F132" s="80" t="s">
        <v>109</v>
      </c>
      <c r="G132" s="80" t="s">
        <v>131</v>
      </c>
      <c r="H132" s="79" t="s">
        <v>132</v>
      </c>
      <c r="I132" s="79">
        <v>14207.78</v>
      </c>
      <c r="J132" s="79">
        <v>147.0</v>
      </c>
      <c r="K132" s="79">
        <v>9.0442064E7</v>
      </c>
      <c r="L132" s="79" t="s">
        <v>183</v>
      </c>
      <c r="M132" s="79" t="s">
        <v>136</v>
      </c>
      <c r="N132" s="79" t="s">
        <v>137</v>
      </c>
      <c r="O132" s="79">
        <v>10.5833333332</v>
      </c>
      <c r="P132" s="79">
        <v>9.6833333332</v>
      </c>
      <c r="Q132" s="79">
        <v>9.17</v>
      </c>
      <c r="R132" s="76"/>
      <c r="S132" s="76"/>
      <c r="T132" s="76"/>
      <c r="U132" s="76"/>
      <c r="V132" s="76"/>
      <c r="W132" s="76"/>
      <c r="X132" s="76"/>
      <c r="Y132" s="76"/>
      <c r="Z132" s="76"/>
    </row>
    <row r="133" ht="12.75" customHeight="1">
      <c r="A133" s="79">
        <v>900.0</v>
      </c>
      <c r="B133" s="79" t="s">
        <v>106</v>
      </c>
      <c r="C133" s="79">
        <v>904.0</v>
      </c>
      <c r="D133" s="79" t="s">
        <v>107</v>
      </c>
      <c r="E133" s="79" t="s">
        <v>108</v>
      </c>
      <c r="F133" s="80" t="s">
        <v>109</v>
      </c>
      <c r="G133" s="80" t="s">
        <v>131</v>
      </c>
      <c r="H133" s="79" t="s">
        <v>132</v>
      </c>
      <c r="I133" s="79">
        <v>9709.5</v>
      </c>
      <c r="J133" s="79">
        <v>1980.0</v>
      </c>
      <c r="K133" s="79">
        <v>9.0442064E7</v>
      </c>
      <c r="L133" s="79" t="s">
        <v>183</v>
      </c>
      <c r="M133" s="79" t="s">
        <v>138</v>
      </c>
      <c r="N133" s="79" t="s">
        <v>139</v>
      </c>
      <c r="O133" s="79">
        <v>61.0</v>
      </c>
      <c r="P133" s="79">
        <v>5.45</v>
      </c>
      <c r="Q133" s="79">
        <v>31.78</v>
      </c>
      <c r="R133" s="76"/>
      <c r="S133" s="76"/>
      <c r="T133" s="76"/>
      <c r="U133" s="76"/>
      <c r="V133" s="76"/>
      <c r="W133" s="76"/>
      <c r="X133" s="76"/>
      <c r="Y133" s="76"/>
      <c r="Z133" s="76"/>
    </row>
    <row r="134" ht="12.75" customHeight="1">
      <c r="A134" s="79">
        <v>900.0</v>
      </c>
      <c r="B134" s="79" t="s">
        <v>106</v>
      </c>
      <c r="C134" s="79">
        <v>904.0</v>
      </c>
      <c r="D134" s="79" t="s">
        <v>107</v>
      </c>
      <c r="E134" s="79" t="s">
        <v>108</v>
      </c>
      <c r="F134" s="80" t="s">
        <v>109</v>
      </c>
      <c r="G134" s="80" t="s">
        <v>131</v>
      </c>
      <c r="H134" s="79" t="s">
        <v>140</v>
      </c>
      <c r="I134" s="79">
        <v>6346.92</v>
      </c>
      <c r="J134" s="79">
        <v>170.0</v>
      </c>
      <c r="K134" s="79">
        <v>9.0442064E7</v>
      </c>
      <c r="L134" s="79" t="s">
        <v>183</v>
      </c>
      <c r="M134" s="79" t="s">
        <v>141</v>
      </c>
      <c r="N134" s="79" t="s">
        <v>142</v>
      </c>
      <c r="O134" s="79">
        <v>9.39285714279</v>
      </c>
      <c r="P134" s="79">
        <v>5.16507936501</v>
      </c>
      <c r="Q134" s="79">
        <v>30.934</v>
      </c>
      <c r="R134" s="76"/>
      <c r="S134" s="76"/>
      <c r="T134" s="76"/>
      <c r="U134" s="76"/>
      <c r="V134" s="76"/>
      <c r="W134" s="76"/>
      <c r="X134" s="76"/>
      <c r="Y134" s="76"/>
      <c r="Z134" s="76"/>
    </row>
    <row r="135" ht="12.75" customHeight="1">
      <c r="A135" s="79">
        <v>900.0</v>
      </c>
      <c r="B135" s="79" t="s">
        <v>106</v>
      </c>
      <c r="C135" s="79">
        <v>904.0</v>
      </c>
      <c r="D135" s="79" t="s">
        <v>107</v>
      </c>
      <c r="E135" s="79" t="s">
        <v>108</v>
      </c>
      <c r="F135" s="80" t="s">
        <v>109</v>
      </c>
      <c r="G135" s="80" t="s">
        <v>131</v>
      </c>
      <c r="H135" s="79" t="s">
        <v>143</v>
      </c>
      <c r="I135" s="79">
        <v>3230.63</v>
      </c>
      <c r="J135" s="79">
        <v>998.0</v>
      </c>
      <c r="K135" s="79">
        <v>9.0442064E7</v>
      </c>
      <c r="L135" s="79" t="s">
        <v>183</v>
      </c>
      <c r="M135" s="79" t="s">
        <v>144</v>
      </c>
      <c r="N135" s="79" t="s">
        <v>145</v>
      </c>
      <c r="O135" s="79">
        <v>24.47916666659</v>
      </c>
      <c r="P135" s="79">
        <v>6.42916666659</v>
      </c>
      <c r="Q135" s="79">
        <v>16.995</v>
      </c>
      <c r="R135" s="76"/>
      <c r="S135" s="76"/>
      <c r="T135" s="76"/>
      <c r="U135" s="76"/>
      <c r="V135" s="76"/>
      <c r="W135" s="76"/>
      <c r="X135" s="76"/>
      <c r="Y135" s="76"/>
      <c r="Z135" s="76"/>
    </row>
    <row r="136" ht="12.75" customHeight="1">
      <c r="A136" s="79">
        <v>900.0</v>
      </c>
      <c r="B136" s="79" t="s">
        <v>106</v>
      </c>
      <c r="C136" s="79">
        <v>904.0</v>
      </c>
      <c r="D136" s="79" t="s">
        <v>107</v>
      </c>
      <c r="E136" s="79" t="s">
        <v>108</v>
      </c>
      <c r="F136" s="80" t="s">
        <v>109</v>
      </c>
      <c r="G136" s="80" t="s">
        <v>131</v>
      </c>
      <c r="H136" s="79" t="s">
        <v>143</v>
      </c>
      <c r="I136" s="79">
        <v>2266.65</v>
      </c>
      <c r="J136" s="79">
        <v>255.0</v>
      </c>
      <c r="K136" s="79">
        <v>9.0442064E7</v>
      </c>
      <c r="L136" s="79" t="s">
        <v>183</v>
      </c>
      <c r="M136" s="79" t="s">
        <v>146</v>
      </c>
      <c r="N136" s="79" t="s">
        <v>147</v>
      </c>
      <c r="O136" s="79">
        <v>8.05494505469</v>
      </c>
      <c r="P136" s="79">
        <v>8.05494505469</v>
      </c>
      <c r="Q136" s="79">
        <v>4.17</v>
      </c>
      <c r="R136" s="76"/>
      <c r="S136" s="76"/>
      <c r="T136" s="76"/>
      <c r="U136" s="76"/>
      <c r="V136" s="76"/>
      <c r="W136" s="76"/>
      <c r="X136" s="76"/>
      <c r="Y136" s="76"/>
      <c r="Z136" s="76"/>
    </row>
    <row r="137" ht="12.75" customHeight="1">
      <c r="A137" s="79">
        <v>900.0</v>
      </c>
      <c r="B137" s="79" t="s">
        <v>106</v>
      </c>
      <c r="C137" s="79">
        <v>904.0</v>
      </c>
      <c r="D137" s="79" t="s">
        <v>107</v>
      </c>
      <c r="E137" s="79" t="s">
        <v>108</v>
      </c>
      <c r="F137" s="80" t="s">
        <v>109</v>
      </c>
      <c r="G137" s="80" t="s">
        <v>131</v>
      </c>
      <c r="H137" s="79" t="s">
        <v>143</v>
      </c>
      <c r="I137" s="79">
        <v>3798.93</v>
      </c>
      <c r="J137" s="79">
        <v>243.0</v>
      </c>
      <c r="K137" s="79">
        <v>9.0442064E7</v>
      </c>
      <c r="L137" s="79" t="s">
        <v>183</v>
      </c>
      <c r="M137" s="79" t="s">
        <v>148</v>
      </c>
      <c r="N137" s="79" t="s">
        <v>149</v>
      </c>
      <c r="O137" s="79">
        <v>11.88623737357</v>
      </c>
      <c r="P137" s="79">
        <v>11.88623737357</v>
      </c>
      <c r="Q137" s="79">
        <v>16.25</v>
      </c>
      <c r="R137" s="76"/>
      <c r="S137" s="76"/>
      <c r="T137" s="76"/>
      <c r="U137" s="76"/>
      <c r="V137" s="76"/>
      <c r="W137" s="76"/>
      <c r="X137" s="76"/>
      <c r="Y137" s="76"/>
      <c r="Z137" s="76"/>
    </row>
    <row r="138" ht="12.75" customHeight="1">
      <c r="A138" s="79">
        <v>900.0</v>
      </c>
      <c r="B138" s="79" t="s">
        <v>106</v>
      </c>
      <c r="C138" s="79">
        <v>904.0</v>
      </c>
      <c r="D138" s="79" t="s">
        <v>107</v>
      </c>
      <c r="E138" s="79" t="s">
        <v>108</v>
      </c>
      <c r="F138" s="80" t="s">
        <v>109</v>
      </c>
      <c r="G138" s="80" t="s">
        <v>131</v>
      </c>
      <c r="H138" s="79" t="s">
        <v>143</v>
      </c>
      <c r="I138" s="79">
        <v>633.84</v>
      </c>
      <c r="J138" s="79">
        <v>22.0</v>
      </c>
      <c r="K138" s="79">
        <v>9.0442064E7</v>
      </c>
      <c r="L138" s="79" t="s">
        <v>183</v>
      </c>
      <c r="M138" s="79" t="s">
        <v>150</v>
      </c>
      <c r="N138" s="79" t="s">
        <v>151</v>
      </c>
      <c r="O138" s="79">
        <v>1.1</v>
      </c>
      <c r="P138" s="79">
        <v>1.1</v>
      </c>
      <c r="Q138" s="79">
        <v>5.5</v>
      </c>
      <c r="R138" s="76"/>
      <c r="S138" s="76"/>
      <c r="T138" s="76"/>
      <c r="U138" s="76"/>
      <c r="V138" s="76"/>
      <c r="W138" s="76"/>
      <c r="X138" s="76"/>
      <c r="Y138" s="76"/>
      <c r="Z138" s="76"/>
    </row>
    <row r="139" ht="12.75" customHeight="1">
      <c r="A139" s="79">
        <v>900.0</v>
      </c>
      <c r="B139" s="79" t="s">
        <v>106</v>
      </c>
      <c r="C139" s="79">
        <v>904.0</v>
      </c>
      <c r="D139" s="79" t="s">
        <v>107</v>
      </c>
      <c r="E139" s="79" t="s">
        <v>108</v>
      </c>
      <c r="F139" s="80" t="s">
        <v>109</v>
      </c>
      <c r="G139" s="80" t="s">
        <v>131</v>
      </c>
      <c r="H139" s="79" t="s">
        <v>143</v>
      </c>
      <c r="I139" s="79">
        <v>7958.06</v>
      </c>
      <c r="J139" s="79">
        <v>400.0</v>
      </c>
      <c r="K139" s="79">
        <v>9.0442064E7</v>
      </c>
      <c r="L139" s="79" t="s">
        <v>183</v>
      </c>
      <c r="M139" s="79" t="s">
        <v>152</v>
      </c>
      <c r="N139" s="79" t="s">
        <v>153</v>
      </c>
      <c r="O139" s="79">
        <v>19.90984848461</v>
      </c>
      <c r="P139" s="79">
        <v>19.90984848461</v>
      </c>
      <c r="Q139" s="79">
        <v>13.271</v>
      </c>
      <c r="R139" s="76"/>
      <c r="S139" s="76"/>
      <c r="T139" s="76"/>
      <c r="U139" s="76"/>
      <c r="V139" s="76"/>
      <c r="W139" s="76"/>
      <c r="X139" s="76"/>
      <c r="Y139" s="76"/>
      <c r="Z139" s="76"/>
    </row>
    <row r="140" ht="12.75" customHeight="1">
      <c r="A140" s="79">
        <v>900.0</v>
      </c>
      <c r="B140" s="79" t="s">
        <v>106</v>
      </c>
      <c r="C140" s="79">
        <v>904.0</v>
      </c>
      <c r="D140" s="79" t="s">
        <v>107</v>
      </c>
      <c r="E140" s="79" t="s">
        <v>108</v>
      </c>
      <c r="F140" s="80" t="s">
        <v>109</v>
      </c>
      <c r="G140" s="80" t="s">
        <v>131</v>
      </c>
      <c r="H140" s="79" t="s">
        <v>143</v>
      </c>
      <c r="I140" s="79">
        <v>2225.95</v>
      </c>
      <c r="J140" s="79">
        <v>180.0</v>
      </c>
      <c r="K140" s="79">
        <v>9.0442064E7</v>
      </c>
      <c r="L140" s="79" t="s">
        <v>183</v>
      </c>
      <c r="M140" s="79" t="s">
        <v>154</v>
      </c>
      <c r="N140" s="79" t="s">
        <v>155</v>
      </c>
      <c r="O140" s="79">
        <v>8.98457792201</v>
      </c>
      <c r="P140" s="79">
        <v>8.98457792201</v>
      </c>
      <c r="Q140" s="79">
        <v>9.546</v>
      </c>
      <c r="R140" s="76"/>
      <c r="S140" s="76"/>
      <c r="T140" s="76"/>
      <c r="U140" s="76"/>
      <c r="V140" s="76"/>
      <c r="W140" s="76"/>
      <c r="X140" s="76"/>
      <c r="Y140" s="76"/>
      <c r="Z140" s="76"/>
    </row>
    <row r="141" ht="12.75" customHeight="1">
      <c r="A141" s="79">
        <v>900.0</v>
      </c>
      <c r="B141" s="79" t="s">
        <v>106</v>
      </c>
      <c r="C141" s="79">
        <v>904.0</v>
      </c>
      <c r="D141" s="79" t="s">
        <v>107</v>
      </c>
      <c r="E141" s="79" t="s">
        <v>108</v>
      </c>
      <c r="F141" s="80" t="s">
        <v>109</v>
      </c>
      <c r="G141" s="80" t="s">
        <v>131</v>
      </c>
      <c r="H141" s="79" t="s">
        <v>143</v>
      </c>
      <c r="I141" s="79">
        <v>526.97</v>
      </c>
      <c r="J141" s="79">
        <v>29.0</v>
      </c>
      <c r="K141" s="79">
        <v>9.0442064E7</v>
      </c>
      <c r="L141" s="79" t="s">
        <v>183</v>
      </c>
      <c r="M141" s="79" t="s">
        <v>156</v>
      </c>
      <c r="N141" s="79" t="s">
        <v>157</v>
      </c>
      <c r="O141" s="79">
        <v>1.45</v>
      </c>
      <c r="P141" s="79">
        <v>1.45</v>
      </c>
      <c r="Q141" s="79">
        <v>2.61</v>
      </c>
      <c r="R141" s="76"/>
      <c r="S141" s="76"/>
      <c r="T141" s="76"/>
      <c r="U141" s="76"/>
      <c r="V141" s="76"/>
      <c r="W141" s="76"/>
      <c r="X141" s="76"/>
      <c r="Y141" s="76"/>
      <c r="Z141" s="76"/>
    </row>
    <row r="142" ht="12.75" customHeight="1">
      <c r="A142" s="79">
        <v>900.0</v>
      </c>
      <c r="B142" s="79" t="s">
        <v>106</v>
      </c>
      <c r="C142" s="79">
        <v>904.0</v>
      </c>
      <c r="D142" s="79" t="s">
        <v>107</v>
      </c>
      <c r="E142" s="79" t="s">
        <v>108</v>
      </c>
      <c r="F142" s="80" t="s">
        <v>109</v>
      </c>
      <c r="G142" s="80" t="s">
        <v>131</v>
      </c>
      <c r="H142" s="79" t="s">
        <v>158</v>
      </c>
      <c r="I142" s="79">
        <v>5143.33</v>
      </c>
      <c r="J142" s="79">
        <v>169.0</v>
      </c>
      <c r="K142" s="79">
        <v>9.0442064E7</v>
      </c>
      <c r="L142" s="79" t="s">
        <v>183</v>
      </c>
      <c r="M142" s="79" t="s">
        <v>159</v>
      </c>
      <c r="N142" s="79" t="s">
        <v>160</v>
      </c>
      <c r="O142" s="79">
        <v>23.88095238079</v>
      </c>
      <c r="P142" s="79">
        <v>4.69047619022</v>
      </c>
      <c r="Q142" s="79">
        <v>15.512</v>
      </c>
      <c r="R142" s="76"/>
      <c r="S142" s="76"/>
      <c r="T142" s="76"/>
      <c r="U142" s="76"/>
      <c r="V142" s="76"/>
      <c r="W142" s="76"/>
      <c r="X142" s="76"/>
      <c r="Y142" s="76"/>
      <c r="Z142" s="76"/>
    </row>
    <row r="143" ht="12.75" customHeight="1">
      <c r="A143" s="79">
        <v>900.0</v>
      </c>
      <c r="B143" s="79" t="s">
        <v>106</v>
      </c>
      <c r="C143" s="79">
        <v>904.0</v>
      </c>
      <c r="D143" s="79" t="s">
        <v>107</v>
      </c>
      <c r="E143" s="79" t="s">
        <v>108</v>
      </c>
      <c r="F143" s="80" t="s">
        <v>109</v>
      </c>
      <c r="G143" s="80" t="s">
        <v>131</v>
      </c>
      <c r="H143" s="79" t="s">
        <v>161</v>
      </c>
      <c r="I143" s="79">
        <v>21949.09</v>
      </c>
      <c r="J143" s="79">
        <v>344.0</v>
      </c>
      <c r="K143" s="79">
        <v>9.0442064E7</v>
      </c>
      <c r="L143" s="79" t="s">
        <v>183</v>
      </c>
      <c r="M143" s="79" t="s">
        <v>162</v>
      </c>
      <c r="N143" s="79" t="s">
        <v>163</v>
      </c>
      <c r="O143" s="79">
        <v>21.14812964794</v>
      </c>
      <c r="P143" s="79">
        <v>21.14812964794</v>
      </c>
      <c r="Q143" s="79">
        <v>92.595</v>
      </c>
      <c r="R143" s="76"/>
      <c r="S143" s="76"/>
      <c r="T143" s="76"/>
      <c r="U143" s="76"/>
      <c r="V143" s="76"/>
      <c r="W143" s="76"/>
      <c r="X143" s="76"/>
      <c r="Y143" s="76"/>
      <c r="Z143" s="76"/>
    </row>
    <row r="144" ht="12.75" customHeight="1">
      <c r="A144" s="79">
        <v>900.0</v>
      </c>
      <c r="B144" s="79" t="s">
        <v>106</v>
      </c>
      <c r="C144" s="79">
        <v>904.0</v>
      </c>
      <c r="D144" s="79" t="s">
        <v>107</v>
      </c>
      <c r="E144" s="79" t="s">
        <v>108</v>
      </c>
      <c r="F144" s="80" t="s">
        <v>109</v>
      </c>
      <c r="G144" s="80" t="s">
        <v>131</v>
      </c>
      <c r="H144" s="79" t="s">
        <v>164</v>
      </c>
      <c r="I144" s="79">
        <v>5715.54</v>
      </c>
      <c r="J144" s="79">
        <v>25.0</v>
      </c>
      <c r="K144" s="79">
        <v>9.0442064E7</v>
      </c>
      <c r="L144" s="79" t="s">
        <v>183</v>
      </c>
      <c r="M144" s="79" t="s">
        <v>165</v>
      </c>
      <c r="N144" s="79" t="s">
        <v>166</v>
      </c>
      <c r="O144" s="79">
        <v>2.04166666661</v>
      </c>
      <c r="P144" s="79">
        <v>2.04166666661</v>
      </c>
      <c r="Q144" s="79">
        <v>10.65</v>
      </c>
      <c r="R144" s="76"/>
      <c r="S144" s="76"/>
      <c r="T144" s="76"/>
      <c r="U144" s="76"/>
      <c r="V144" s="76"/>
      <c r="W144" s="76"/>
      <c r="X144" s="76"/>
      <c r="Y144" s="76"/>
      <c r="Z144" s="76"/>
    </row>
    <row r="145" ht="12.75" customHeight="1">
      <c r="A145" s="79">
        <v>900.0</v>
      </c>
      <c r="B145" s="79" t="s">
        <v>106</v>
      </c>
      <c r="C145" s="79">
        <v>904.0</v>
      </c>
      <c r="D145" s="79" t="s">
        <v>107</v>
      </c>
      <c r="E145" s="79" t="s">
        <v>108</v>
      </c>
      <c r="F145" s="80" t="s">
        <v>109</v>
      </c>
      <c r="G145" s="80" t="s">
        <v>131</v>
      </c>
      <c r="H145" s="79" t="s">
        <v>167</v>
      </c>
      <c r="I145" s="79">
        <v>6622.81</v>
      </c>
      <c r="J145" s="79">
        <v>72.0</v>
      </c>
      <c r="K145" s="79">
        <v>9.0442064E7</v>
      </c>
      <c r="L145" s="79" t="s">
        <v>183</v>
      </c>
      <c r="M145" s="79" t="s">
        <v>168</v>
      </c>
      <c r="N145" s="79" t="s">
        <v>169</v>
      </c>
      <c r="O145" s="79">
        <v>5.91111111104</v>
      </c>
      <c r="P145" s="79">
        <v>5.91111111104</v>
      </c>
      <c r="Q145" s="79">
        <v>17.0</v>
      </c>
      <c r="R145" s="76"/>
      <c r="S145" s="76"/>
      <c r="T145" s="76"/>
      <c r="U145" s="76"/>
      <c r="V145" s="76"/>
      <c r="W145" s="76"/>
      <c r="X145" s="76"/>
      <c r="Y145" s="76"/>
      <c r="Z145" s="76"/>
    </row>
    <row r="146" ht="12.75" customHeight="1">
      <c r="A146" s="79">
        <v>900.0</v>
      </c>
      <c r="B146" s="79" t="s">
        <v>106</v>
      </c>
      <c r="C146" s="79">
        <v>904.0</v>
      </c>
      <c r="D146" s="79" t="s">
        <v>107</v>
      </c>
      <c r="E146" s="79" t="s">
        <v>108</v>
      </c>
      <c r="F146" s="80" t="s">
        <v>109</v>
      </c>
      <c r="G146" s="80" t="s">
        <v>131</v>
      </c>
      <c r="H146" s="79" t="s">
        <v>167</v>
      </c>
      <c r="I146" s="79">
        <v>5281.6</v>
      </c>
      <c r="J146" s="79">
        <v>95.0</v>
      </c>
      <c r="K146" s="79">
        <v>9.0442064E7</v>
      </c>
      <c r="L146" s="79" t="s">
        <v>183</v>
      </c>
      <c r="M146" s="79" t="s">
        <v>170</v>
      </c>
      <c r="N146" s="79" t="s">
        <v>171</v>
      </c>
      <c r="O146" s="79">
        <v>11.91666666658</v>
      </c>
      <c r="P146" s="79">
        <v>11.91666666658</v>
      </c>
      <c r="Q146" s="79">
        <v>17.265</v>
      </c>
      <c r="R146" s="76"/>
      <c r="S146" s="76"/>
      <c r="T146" s="76"/>
      <c r="U146" s="76"/>
      <c r="V146" s="76"/>
      <c r="W146" s="76"/>
      <c r="X146" s="76"/>
      <c r="Y146" s="76"/>
      <c r="Z146" s="76"/>
    </row>
    <row r="147" ht="12.75" customHeight="1">
      <c r="A147" s="79">
        <v>900.0</v>
      </c>
      <c r="B147" s="79" t="s">
        <v>106</v>
      </c>
      <c r="C147" s="79">
        <v>904.0</v>
      </c>
      <c r="D147" s="79" t="s">
        <v>107</v>
      </c>
      <c r="E147" s="79" t="s">
        <v>108</v>
      </c>
      <c r="F147" s="80" t="s">
        <v>109</v>
      </c>
      <c r="G147" s="80" t="s">
        <v>131</v>
      </c>
      <c r="H147" s="79" t="s">
        <v>167</v>
      </c>
      <c r="I147" s="79">
        <v>9679.71</v>
      </c>
      <c r="J147" s="79">
        <v>259.0</v>
      </c>
      <c r="K147" s="79">
        <v>9.0442064E7</v>
      </c>
      <c r="L147" s="79" t="s">
        <v>183</v>
      </c>
      <c r="M147" s="79" t="s">
        <v>172</v>
      </c>
      <c r="N147" s="79" t="s">
        <v>173</v>
      </c>
      <c r="O147" s="79">
        <v>21.58333333326</v>
      </c>
      <c r="P147" s="79">
        <v>21.58333333326</v>
      </c>
      <c r="Q147" s="79">
        <v>35.03318</v>
      </c>
      <c r="R147" s="76"/>
      <c r="S147" s="76"/>
      <c r="T147" s="76"/>
      <c r="U147" s="76"/>
      <c r="V147" s="76"/>
      <c r="W147" s="76"/>
      <c r="X147" s="76"/>
      <c r="Y147" s="76"/>
      <c r="Z147" s="76"/>
    </row>
    <row r="148" ht="12.75" customHeight="1">
      <c r="A148" s="79">
        <v>900.0</v>
      </c>
      <c r="B148" s="79" t="s">
        <v>106</v>
      </c>
      <c r="C148" s="79">
        <v>904.0</v>
      </c>
      <c r="D148" s="79" t="s">
        <v>107</v>
      </c>
      <c r="E148" s="79" t="s">
        <v>108</v>
      </c>
      <c r="F148" s="80" t="s">
        <v>109</v>
      </c>
      <c r="G148" s="80" t="s">
        <v>131</v>
      </c>
      <c r="H148" s="79" t="s">
        <v>132</v>
      </c>
      <c r="I148" s="79">
        <v>18928.32</v>
      </c>
      <c r="J148" s="79">
        <v>1004.0</v>
      </c>
      <c r="K148" s="79">
        <v>9.0442073E7</v>
      </c>
      <c r="L148" s="79" t="s">
        <v>184</v>
      </c>
      <c r="M148" s="79" t="s">
        <v>134</v>
      </c>
      <c r="N148" s="79" t="s">
        <v>135</v>
      </c>
      <c r="O148" s="79">
        <v>38.83333333311</v>
      </c>
      <c r="P148" s="79">
        <v>13.48333333311</v>
      </c>
      <c r="Q148" s="79">
        <v>21.73</v>
      </c>
      <c r="R148" s="76"/>
      <c r="S148" s="76"/>
      <c r="T148" s="76"/>
      <c r="U148" s="76"/>
      <c r="V148" s="76"/>
      <c r="W148" s="76"/>
      <c r="X148" s="76"/>
      <c r="Y148" s="76"/>
      <c r="Z148" s="76"/>
    </row>
    <row r="149" ht="12.75" customHeight="1">
      <c r="A149" s="79">
        <v>900.0</v>
      </c>
      <c r="B149" s="79" t="s">
        <v>106</v>
      </c>
      <c r="C149" s="79">
        <v>904.0</v>
      </c>
      <c r="D149" s="79" t="s">
        <v>107</v>
      </c>
      <c r="E149" s="79" t="s">
        <v>108</v>
      </c>
      <c r="F149" s="80" t="s">
        <v>109</v>
      </c>
      <c r="G149" s="80" t="s">
        <v>131</v>
      </c>
      <c r="H149" s="79" t="s">
        <v>132</v>
      </c>
      <c r="I149" s="79">
        <v>13345.14</v>
      </c>
      <c r="J149" s="79">
        <v>245.0</v>
      </c>
      <c r="K149" s="79">
        <v>9.0442073E7</v>
      </c>
      <c r="L149" s="79" t="s">
        <v>184</v>
      </c>
      <c r="M149" s="79" t="s">
        <v>136</v>
      </c>
      <c r="N149" s="79" t="s">
        <v>137</v>
      </c>
      <c r="O149" s="79">
        <v>12.8749999999</v>
      </c>
      <c r="P149" s="79">
        <v>8.3749999999</v>
      </c>
      <c r="Q149" s="79">
        <v>8.5175</v>
      </c>
      <c r="R149" s="76"/>
      <c r="S149" s="76"/>
      <c r="T149" s="76"/>
      <c r="U149" s="76"/>
      <c r="V149" s="76"/>
      <c r="W149" s="76"/>
      <c r="X149" s="76"/>
      <c r="Y149" s="76"/>
      <c r="Z149" s="76"/>
    </row>
    <row r="150" ht="12.75" customHeight="1">
      <c r="A150" s="79">
        <v>900.0</v>
      </c>
      <c r="B150" s="79" t="s">
        <v>106</v>
      </c>
      <c r="C150" s="79">
        <v>904.0</v>
      </c>
      <c r="D150" s="79" t="s">
        <v>107</v>
      </c>
      <c r="E150" s="79" t="s">
        <v>108</v>
      </c>
      <c r="F150" s="80" t="s">
        <v>109</v>
      </c>
      <c r="G150" s="80" t="s">
        <v>131</v>
      </c>
      <c r="H150" s="79" t="s">
        <v>132</v>
      </c>
      <c r="I150" s="79">
        <v>6840.7</v>
      </c>
      <c r="J150" s="79">
        <v>1390.0</v>
      </c>
      <c r="K150" s="79">
        <v>9.0442073E7</v>
      </c>
      <c r="L150" s="79" t="s">
        <v>184</v>
      </c>
      <c r="M150" s="79" t="s">
        <v>138</v>
      </c>
      <c r="N150" s="79" t="s">
        <v>139</v>
      </c>
      <c r="O150" s="79">
        <v>45.0</v>
      </c>
      <c r="P150" s="79">
        <v>3.975</v>
      </c>
      <c r="Q150" s="79">
        <v>22.34</v>
      </c>
      <c r="R150" s="76"/>
      <c r="S150" s="76"/>
      <c r="T150" s="76"/>
      <c r="U150" s="76"/>
      <c r="V150" s="76"/>
      <c r="W150" s="76"/>
      <c r="X150" s="76"/>
      <c r="Y150" s="76"/>
      <c r="Z150" s="76"/>
    </row>
    <row r="151" ht="12.75" customHeight="1">
      <c r="A151" s="79">
        <v>900.0</v>
      </c>
      <c r="B151" s="79" t="s">
        <v>106</v>
      </c>
      <c r="C151" s="79">
        <v>904.0</v>
      </c>
      <c r="D151" s="79" t="s">
        <v>107</v>
      </c>
      <c r="E151" s="79" t="s">
        <v>108</v>
      </c>
      <c r="F151" s="80" t="s">
        <v>109</v>
      </c>
      <c r="G151" s="80" t="s">
        <v>131</v>
      </c>
      <c r="H151" s="79" t="s">
        <v>140</v>
      </c>
      <c r="I151" s="79">
        <v>5277.08</v>
      </c>
      <c r="J151" s="79">
        <v>91.0</v>
      </c>
      <c r="K151" s="79">
        <v>9.0442073E7</v>
      </c>
      <c r="L151" s="79" t="s">
        <v>184</v>
      </c>
      <c r="M151" s="79" t="s">
        <v>141</v>
      </c>
      <c r="N151" s="79" t="s">
        <v>142</v>
      </c>
      <c r="O151" s="79">
        <v>7.29166666666</v>
      </c>
      <c r="P151" s="79">
        <v>5.07777777777</v>
      </c>
      <c r="Q151" s="79">
        <v>30.142</v>
      </c>
      <c r="R151" s="76"/>
      <c r="S151" s="76"/>
      <c r="T151" s="76"/>
      <c r="U151" s="76"/>
      <c r="V151" s="76"/>
      <c r="W151" s="76"/>
      <c r="X151" s="76"/>
      <c r="Y151" s="76"/>
      <c r="Z151" s="76"/>
    </row>
    <row r="152" ht="12.75" customHeight="1">
      <c r="A152" s="79">
        <v>900.0</v>
      </c>
      <c r="B152" s="79" t="s">
        <v>106</v>
      </c>
      <c r="C152" s="79">
        <v>904.0</v>
      </c>
      <c r="D152" s="79" t="s">
        <v>107</v>
      </c>
      <c r="E152" s="79" t="s">
        <v>108</v>
      </c>
      <c r="F152" s="80" t="s">
        <v>109</v>
      </c>
      <c r="G152" s="80" t="s">
        <v>131</v>
      </c>
      <c r="H152" s="79" t="s">
        <v>143</v>
      </c>
      <c r="I152" s="79">
        <v>1199.26</v>
      </c>
      <c r="J152" s="79">
        <v>424.0</v>
      </c>
      <c r="K152" s="79">
        <v>9.0442073E7</v>
      </c>
      <c r="L152" s="79" t="s">
        <v>184</v>
      </c>
      <c r="M152" s="79" t="s">
        <v>144</v>
      </c>
      <c r="N152" s="79" t="s">
        <v>145</v>
      </c>
      <c r="O152" s="79">
        <v>10.26511437906</v>
      </c>
      <c r="P152" s="79">
        <v>2.66511437906</v>
      </c>
      <c r="Q152" s="79">
        <v>7.59</v>
      </c>
      <c r="R152" s="76"/>
      <c r="S152" s="76"/>
      <c r="T152" s="76"/>
      <c r="U152" s="76"/>
      <c r="V152" s="76"/>
      <c r="W152" s="76"/>
      <c r="X152" s="76"/>
      <c r="Y152" s="76"/>
      <c r="Z152" s="76"/>
    </row>
    <row r="153" ht="12.75" customHeight="1">
      <c r="A153" s="79">
        <v>900.0</v>
      </c>
      <c r="B153" s="79" t="s">
        <v>106</v>
      </c>
      <c r="C153" s="79">
        <v>904.0</v>
      </c>
      <c r="D153" s="79" t="s">
        <v>107</v>
      </c>
      <c r="E153" s="79" t="s">
        <v>108</v>
      </c>
      <c r="F153" s="80" t="s">
        <v>109</v>
      </c>
      <c r="G153" s="80" t="s">
        <v>131</v>
      </c>
      <c r="H153" s="79" t="s">
        <v>143</v>
      </c>
      <c r="I153" s="79">
        <v>2770.17</v>
      </c>
      <c r="J153" s="79">
        <v>309.0</v>
      </c>
      <c r="K153" s="79">
        <v>9.0442073E7</v>
      </c>
      <c r="L153" s="79" t="s">
        <v>184</v>
      </c>
      <c r="M153" s="79" t="s">
        <v>146</v>
      </c>
      <c r="N153" s="79" t="s">
        <v>147</v>
      </c>
      <c r="O153" s="79">
        <v>9.99056055038</v>
      </c>
      <c r="P153" s="79">
        <v>9.99056055038</v>
      </c>
      <c r="Q153" s="79">
        <v>5.285</v>
      </c>
      <c r="R153" s="76"/>
      <c r="S153" s="76"/>
      <c r="T153" s="76"/>
      <c r="U153" s="76"/>
      <c r="V153" s="76"/>
      <c r="W153" s="76"/>
      <c r="X153" s="76"/>
      <c r="Y153" s="76"/>
      <c r="Z153" s="76"/>
    </row>
    <row r="154" ht="12.75" customHeight="1">
      <c r="A154" s="79">
        <v>900.0</v>
      </c>
      <c r="B154" s="79" t="s">
        <v>106</v>
      </c>
      <c r="C154" s="79">
        <v>904.0</v>
      </c>
      <c r="D154" s="79" t="s">
        <v>107</v>
      </c>
      <c r="E154" s="79" t="s">
        <v>108</v>
      </c>
      <c r="F154" s="80" t="s">
        <v>109</v>
      </c>
      <c r="G154" s="80" t="s">
        <v>131</v>
      </c>
      <c r="H154" s="79" t="s">
        <v>143</v>
      </c>
      <c r="I154" s="79">
        <v>1450.02</v>
      </c>
      <c r="J154" s="79">
        <v>103.0</v>
      </c>
      <c r="K154" s="79">
        <v>9.0442073E7</v>
      </c>
      <c r="L154" s="79" t="s">
        <v>184</v>
      </c>
      <c r="M154" s="79" t="s">
        <v>148</v>
      </c>
      <c r="N154" s="79" t="s">
        <v>149</v>
      </c>
      <c r="O154" s="79">
        <v>5.62108585851</v>
      </c>
      <c r="P154" s="79">
        <v>5.62108585851</v>
      </c>
      <c r="Q154" s="79">
        <v>8.375</v>
      </c>
      <c r="R154" s="76"/>
      <c r="S154" s="76"/>
      <c r="T154" s="76"/>
      <c r="U154" s="76"/>
      <c r="V154" s="76"/>
      <c r="W154" s="76"/>
      <c r="X154" s="76"/>
      <c r="Y154" s="76"/>
      <c r="Z154" s="76"/>
    </row>
    <row r="155" ht="12.75" customHeight="1">
      <c r="A155" s="79">
        <v>900.0</v>
      </c>
      <c r="B155" s="79" t="s">
        <v>106</v>
      </c>
      <c r="C155" s="79">
        <v>904.0</v>
      </c>
      <c r="D155" s="79" t="s">
        <v>107</v>
      </c>
      <c r="E155" s="79" t="s">
        <v>108</v>
      </c>
      <c r="F155" s="80" t="s">
        <v>109</v>
      </c>
      <c r="G155" s="80" t="s">
        <v>131</v>
      </c>
      <c r="H155" s="79" t="s">
        <v>143</v>
      </c>
      <c r="I155" s="79">
        <v>662.65</v>
      </c>
      <c r="J155" s="79">
        <v>23.0</v>
      </c>
      <c r="K155" s="79">
        <v>9.0442073E7</v>
      </c>
      <c r="L155" s="79" t="s">
        <v>184</v>
      </c>
      <c r="M155" s="79" t="s">
        <v>150</v>
      </c>
      <c r="N155" s="79" t="s">
        <v>151</v>
      </c>
      <c r="O155" s="79">
        <v>1.15</v>
      </c>
      <c r="P155" s="79">
        <v>1.15</v>
      </c>
      <c r="Q155" s="79">
        <v>5.75</v>
      </c>
      <c r="R155" s="76"/>
      <c r="S155" s="76"/>
      <c r="T155" s="76"/>
      <c r="U155" s="76"/>
      <c r="V155" s="76"/>
      <c r="W155" s="76"/>
      <c r="X155" s="76"/>
      <c r="Y155" s="76"/>
      <c r="Z155" s="76"/>
    </row>
    <row r="156" ht="12.75" customHeight="1">
      <c r="A156" s="79">
        <v>900.0</v>
      </c>
      <c r="B156" s="79" t="s">
        <v>106</v>
      </c>
      <c r="C156" s="79">
        <v>904.0</v>
      </c>
      <c r="D156" s="79" t="s">
        <v>107</v>
      </c>
      <c r="E156" s="79" t="s">
        <v>108</v>
      </c>
      <c r="F156" s="80" t="s">
        <v>109</v>
      </c>
      <c r="G156" s="80" t="s">
        <v>131</v>
      </c>
      <c r="H156" s="79" t="s">
        <v>143</v>
      </c>
      <c r="I156" s="79">
        <v>1442.28</v>
      </c>
      <c r="J156" s="79">
        <v>69.0</v>
      </c>
      <c r="K156" s="79">
        <v>9.0442073E7</v>
      </c>
      <c r="L156" s="79" t="s">
        <v>184</v>
      </c>
      <c r="M156" s="79" t="s">
        <v>152</v>
      </c>
      <c r="N156" s="79" t="s">
        <v>153</v>
      </c>
      <c r="O156" s="79">
        <v>3.34166666659</v>
      </c>
      <c r="P156" s="79">
        <v>3.34166666659</v>
      </c>
      <c r="Q156" s="79">
        <v>2.19</v>
      </c>
      <c r="R156" s="76"/>
      <c r="S156" s="76"/>
      <c r="T156" s="76"/>
      <c r="U156" s="76"/>
      <c r="V156" s="76"/>
      <c r="W156" s="76"/>
      <c r="X156" s="76"/>
      <c r="Y156" s="76"/>
      <c r="Z156" s="76"/>
    </row>
    <row r="157" ht="12.75" customHeight="1">
      <c r="A157" s="79">
        <v>900.0</v>
      </c>
      <c r="B157" s="79" t="s">
        <v>106</v>
      </c>
      <c r="C157" s="79">
        <v>904.0</v>
      </c>
      <c r="D157" s="79" t="s">
        <v>107</v>
      </c>
      <c r="E157" s="79" t="s">
        <v>108</v>
      </c>
      <c r="F157" s="80" t="s">
        <v>109</v>
      </c>
      <c r="G157" s="80" t="s">
        <v>131</v>
      </c>
      <c r="H157" s="79" t="s">
        <v>143</v>
      </c>
      <c r="I157" s="79">
        <v>1374.43</v>
      </c>
      <c r="J157" s="79">
        <v>108.0</v>
      </c>
      <c r="K157" s="79">
        <v>9.0442073E7</v>
      </c>
      <c r="L157" s="79" t="s">
        <v>184</v>
      </c>
      <c r="M157" s="79" t="s">
        <v>154</v>
      </c>
      <c r="N157" s="79" t="s">
        <v>155</v>
      </c>
      <c r="O157" s="79">
        <v>5.75405844151</v>
      </c>
      <c r="P157" s="79">
        <v>5.75405844151</v>
      </c>
      <c r="Q157" s="79">
        <v>5.883</v>
      </c>
      <c r="R157" s="76"/>
      <c r="S157" s="76"/>
      <c r="T157" s="76"/>
      <c r="U157" s="76"/>
      <c r="V157" s="76"/>
      <c r="W157" s="76"/>
      <c r="X157" s="76"/>
      <c r="Y157" s="76"/>
      <c r="Z157" s="76"/>
    </row>
    <row r="158" ht="12.75" customHeight="1">
      <c r="A158" s="79">
        <v>900.0</v>
      </c>
      <c r="B158" s="79" t="s">
        <v>106</v>
      </c>
      <c r="C158" s="79">
        <v>904.0</v>
      </c>
      <c r="D158" s="79" t="s">
        <v>107</v>
      </c>
      <c r="E158" s="79" t="s">
        <v>108</v>
      </c>
      <c r="F158" s="80" t="s">
        <v>109</v>
      </c>
      <c r="G158" s="80" t="s">
        <v>131</v>
      </c>
      <c r="H158" s="79" t="s">
        <v>143</v>
      </c>
      <c r="I158" s="79">
        <v>454.25</v>
      </c>
      <c r="J158" s="79">
        <v>25.0</v>
      </c>
      <c r="K158" s="79">
        <v>9.0442073E7</v>
      </c>
      <c r="L158" s="79" t="s">
        <v>184</v>
      </c>
      <c r="M158" s="79" t="s">
        <v>156</v>
      </c>
      <c r="N158" s="79" t="s">
        <v>157</v>
      </c>
      <c r="O158" s="79">
        <v>1.25</v>
      </c>
      <c r="P158" s="79">
        <v>1.25</v>
      </c>
      <c r="Q158" s="79">
        <v>2.25</v>
      </c>
      <c r="R158" s="76"/>
      <c r="S158" s="76"/>
      <c r="T158" s="76"/>
      <c r="U158" s="76"/>
      <c r="V158" s="76"/>
      <c r="W158" s="76"/>
      <c r="X158" s="76"/>
      <c r="Y158" s="76"/>
      <c r="Z158" s="76"/>
    </row>
    <row r="159" ht="12.75" customHeight="1">
      <c r="A159" s="79">
        <v>900.0</v>
      </c>
      <c r="B159" s="79" t="s">
        <v>106</v>
      </c>
      <c r="C159" s="79">
        <v>904.0</v>
      </c>
      <c r="D159" s="79" t="s">
        <v>107</v>
      </c>
      <c r="E159" s="79" t="s">
        <v>108</v>
      </c>
      <c r="F159" s="80" t="s">
        <v>109</v>
      </c>
      <c r="G159" s="80" t="s">
        <v>131</v>
      </c>
      <c r="H159" s="79" t="s">
        <v>158</v>
      </c>
      <c r="I159" s="79">
        <v>3082.74</v>
      </c>
      <c r="J159" s="79">
        <v>86.0</v>
      </c>
      <c r="K159" s="79">
        <v>9.0442073E7</v>
      </c>
      <c r="L159" s="79" t="s">
        <v>184</v>
      </c>
      <c r="M159" s="79" t="s">
        <v>159</v>
      </c>
      <c r="N159" s="79" t="s">
        <v>160</v>
      </c>
      <c r="O159" s="79">
        <v>11.47619047599</v>
      </c>
      <c r="P159" s="79">
        <v>2.80952380924</v>
      </c>
      <c r="Q159" s="79">
        <v>9.3</v>
      </c>
      <c r="R159" s="76"/>
      <c r="S159" s="76"/>
      <c r="T159" s="76"/>
      <c r="U159" s="76"/>
      <c r="V159" s="76"/>
      <c r="W159" s="76"/>
      <c r="X159" s="76"/>
      <c r="Y159" s="76"/>
      <c r="Z159" s="76"/>
    </row>
    <row r="160" ht="12.75" customHeight="1">
      <c r="A160" s="79">
        <v>900.0</v>
      </c>
      <c r="B160" s="79" t="s">
        <v>106</v>
      </c>
      <c r="C160" s="79">
        <v>904.0</v>
      </c>
      <c r="D160" s="79" t="s">
        <v>107</v>
      </c>
      <c r="E160" s="79" t="s">
        <v>108</v>
      </c>
      <c r="F160" s="80" t="s">
        <v>109</v>
      </c>
      <c r="G160" s="80" t="s">
        <v>131</v>
      </c>
      <c r="H160" s="79" t="s">
        <v>161</v>
      </c>
      <c r="I160" s="79">
        <v>10678.08</v>
      </c>
      <c r="J160" s="79">
        <v>157.0</v>
      </c>
      <c r="K160" s="79">
        <v>9.0442073E7</v>
      </c>
      <c r="L160" s="79" t="s">
        <v>184</v>
      </c>
      <c r="M160" s="79" t="s">
        <v>162</v>
      </c>
      <c r="N160" s="79" t="s">
        <v>163</v>
      </c>
      <c r="O160" s="79">
        <v>9.23716561204</v>
      </c>
      <c r="P160" s="79">
        <v>9.23716561204</v>
      </c>
      <c r="Q160" s="79">
        <v>42.195</v>
      </c>
      <c r="R160" s="76"/>
      <c r="S160" s="76"/>
      <c r="T160" s="76"/>
      <c r="U160" s="76"/>
      <c r="V160" s="76"/>
      <c r="W160" s="76"/>
      <c r="X160" s="76"/>
      <c r="Y160" s="76"/>
      <c r="Z160" s="76"/>
    </row>
    <row r="161" ht="12.75" customHeight="1">
      <c r="A161" s="79">
        <v>900.0</v>
      </c>
      <c r="B161" s="79" t="s">
        <v>106</v>
      </c>
      <c r="C161" s="79">
        <v>904.0</v>
      </c>
      <c r="D161" s="79" t="s">
        <v>107</v>
      </c>
      <c r="E161" s="79" t="s">
        <v>108</v>
      </c>
      <c r="F161" s="80" t="s">
        <v>109</v>
      </c>
      <c r="G161" s="80" t="s">
        <v>131</v>
      </c>
      <c r="H161" s="79" t="s">
        <v>164</v>
      </c>
      <c r="I161" s="79">
        <v>3111.96</v>
      </c>
      <c r="J161" s="79">
        <v>14.0</v>
      </c>
      <c r="K161" s="79">
        <v>9.0442073E7</v>
      </c>
      <c r="L161" s="79" t="s">
        <v>184</v>
      </c>
      <c r="M161" s="79" t="s">
        <v>165</v>
      </c>
      <c r="N161" s="79" t="s">
        <v>166</v>
      </c>
      <c r="O161" s="79">
        <v>0.66666666666</v>
      </c>
      <c r="P161" s="79">
        <v>0.66666666666</v>
      </c>
      <c r="Q161" s="79">
        <v>5.5</v>
      </c>
      <c r="R161" s="76"/>
      <c r="S161" s="76"/>
      <c r="T161" s="76"/>
      <c r="U161" s="76"/>
      <c r="V161" s="76"/>
      <c r="W161" s="76"/>
      <c r="X161" s="76"/>
      <c r="Y161" s="76"/>
      <c r="Z161" s="76"/>
    </row>
    <row r="162" ht="12.75" customHeight="1">
      <c r="A162" s="79">
        <v>900.0</v>
      </c>
      <c r="B162" s="79" t="s">
        <v>106</v>
      </c>
      <c r="C162" s="79">
        <v>904.0</v>
      </c>
      <c r="D162" s="79" t="s">
        <v>107</v>
      </c>
      <c r="E162" s="79" t="s">
        <v>108</v>
      </c>
      <c r="F162" s="80" t="s">
        <v>109</v>
      </c>
      <c r="G162" s="80" t="s">
        <v>131</v>
      </c>
      <c r="H162" s="79" t="s">
        <v>167</v>
      </c>
      <c r="I162" s="79">
        <v>305.42</v>
      </c>
      <c r="J162" s="79">
        <v>4.0</v>
      </c>
      <c r="K162" s="79">
        <v>9.0442073E7</v>
      </c>
      <c r="L162" s="79" t="s">
        <v>184</v>
      </c>
      <c r="M162" s="79" t="s">
        <v>168</v>
      </c>
      <c r="N162" s="79" t="s">
        <v>169</v>
      </c>
      <c r="O162" s="79">
        <v>0.26666666664</v>
      </c>
      <c r="P162" s="79">
        <v>0.26666666664</v>
      </c>
      <c r="Q162" s="79">
        <v>0.9</v>
      </c>
      <c r="R162" s="76"/>
      <c r="S162" s="76"/>
      <c r="T162" s="76"/>
      <c r="U162" s="76"/>
      <c r="V162" s="76"/>
      <c r="W162" s="76"/>
      <c r="X162" s="76"/>
      <c r="Y162" s="76"/>
      <c r="Z162" s="76"/>
    </row>
    <row r="163" ht="12.75" customHeight="1">
      <c r="A163" s="79">
        <v>900.0</v>
      </c>
      <c r="B163" s="79" t="s">
        <v>106</v>
      </c>
      <c r="C163" s="79">
        <v>904.0</v>
      </c>
      <c r="D163" s="79" t="s">
        <v>107</v>
      </c>
      <c r="E163" s="79" t="s">
        <v>108</v>
      </c>
      <c r="F163" s="80" t="s">
        <v>109</v>
      </c>
      <c r="G163" s="80" t="s">
        <v>131</v>
      </c>
      <c r="H163" s="79" t="s">
        <v>167</v>
      </c>
      <c r="I163" s="79">
        <v>377.34</v>
      </c>
      <c r="J163" s="79">
        <v>8.0</v>
      </c>
      <c r="K163" s="79">
        <v>9.0442073E7</v>
      </c>
      <c r="L163" s="79" t="s">
        <v>184</v>
      </c>
      <c r="M163" s="79" t="s">
        <v>170</v>
      </c>
      <c r="N163" s="79" t="s">
        <v>171</v>
      </c>
      <c r="O163" s="79">
        <v>1.16666666665</v>
      </c>
      <c r="P163" s="79">
        <v>1.16666666665</v>
      </c>
      <c r="Q163" s="79">
        <v>1.03</v>
      </c>
      <c r="R163" s="76"/>
      <c r="S163" s="76"/>
      <c r="T163" s="76"/>
      <c r="U163" s="76"/>
      <c r="V163" s="76"/>
      <c r="W163" s="76"/>
      <c r="X163" s="76"/>
      <c r="Y163" s="76"/>
      <c r="Z163" s="76"/>
    </row>
    <row r="164" ht="12.75" customHeight="1">
      <c r="A164" s="79">
        <v>900.0</v>
      </c>
      <c r="B164" s="79" t="s">
        <v>106</v>
      </c>
      <c r="C164" s="79">
        <v>904.0</v>
      </c>
      <c r="D164" s="79" t="s">
        <v>107</v>
      </c>
      <c r="E164" s="79" t="s">
        <v>108</v>
      </c>
      <c r="F164" s="80" t="s">
        <v>109</v>
      </c>
      <c r="G164" s="80" t="s">
        <v>131</v>
      </c>
      <c r="H164" s="79" t="s">
        <v>167</v>
      </c>
      <c r="I164" s="79">
        <v>1516.84</v>
      </c>
      <c r="J164" s="79">
        <v>40.0</v>
      </c>
      <c r="K164" s="79">
        <v>9.0442073E7</v>
      </c>
      <c r="L164" s="79" t="s">
        <v>184</v>
      </c>
      <c r="M164" s="79" t="s">
        <v>172</v>
      </c>
      <c r="N164" s="79" t="s">
        <v>173</v>
      </c>
      <c r="O164" s="79">
        <v>3.49999999997</v>
      </c>
      <c r="P164" s="79">
        <v>3.49999999997</v>
      </c>
      <c r="Q164" s="79">
        <v>5.5348</v>
      </c>
      <c r="R164" s="76"/>
      <c r="S164" s="76"/>
      <c r="T164" s="76"/>
      <c r="U164" s="76"/>
      <c r="V164" s="76"/>
      <c r="W164" s="76"/>
      <c r="X164" s="76"/>
      <c r="Y164" s="76"/>
      <c r="Z164" s="76"/>
    </row>
    <row r="165" ht="12.75" customHeight="1">
      <c r="A165" s="79">
        <v>900.0</v>
      </c>
      <c r="B165" s="79" t="s">
        <v>106</v>
      </c>
      <c r="C165" s="79">
        <v>904.0</v>
      </c>
      <c r="D165" s="79" t="s">
        <v>107</v>
      </c>
      <c r="E165" s="79" t="s">
        <v>108</v>
      </c>
      <c r="F165" s="80" t="s">
        <v>109</v>
      </c>
      <c r="G165" s="80" t="s">
        <v>185</v>
      </c>
      <c r="H165" s="79" t="s">
        <v>111</v>
      </c>
      <c r="I165" s="79">
        <v>24682.98</v>
      </c>
      <c r="J165" s="79">
        <v>845.0</v>
      </c>
      <c r="K165" s="79">
        <v>9.0442032E7</v>
      </c>
      <c r="L165" s="79" t="s">
        <v>186</v>
      </c>
      <c r="M165" s="79" t="s">
        <v>113</v>
      </c>
      <c r="N165" s="79" t="s">
        <v>114</v>
      </c>
      <c r="O165" s="79">
        <v>41.61666666648</v>
      </c>
      <c r="P165" s="79">
        <v>7.327777777</v>
      </c>
      <c r="Q165" s="79">
        <v>79.32</v>
      </c>
      <c r="R165" s="76"/>
      <c r="S165" s="76"/>
      <c r="T165" s="76"/>
      <c r="U165" s="76"/>
      <c r="V165" s="76"/>
      <c r="W165" s="76"/>
      <c r="X165" s="76"/>
      <c r="Y165" s="76"/>
      <c r="Z165" s="76"/>
    </row>
    <row r="166" ht="12.75" customHeight="1">
      <c r="A166" s="79">
        <v>900.0</v>
      </c>
      <c r="B166" s="79" t="s">
        <v>106</v>
      </c>
      <c r="C166" s="79">
        <v>904.0</v>
      </c>
      <c r="D166" s="79" t="s">
        <v>107</v>
      </c>
      <c r="E166" s="79" t="s">
        <v>108</v>
      </c>
      <c r="F166" s="80" t="s">
        <v>109</v>
      </c>
      <c r="G166" s="80" t="s">
        <v>185</v>
      </c>
      <c r="H166" s="79" t="s">
        <v>115</v>
      </c>
      <c r="I166" s="79">
        <v>8241.79</v>
      </c>
      <c r="J166" s="79">
        <v>592.0</v>
      </c>
      <c r="K166" s="79">
        <v>9.0442032E7</v>
      </c>
      <c r="L166" s="79" t="s">
        <v>186</v>
      </c>
      <c r="M166" s="79" t="s">
        <v>116</v>
      </c>
      <c r="N166" s="79" t="s">
        <v>117</v>
      </c>
      <c r="O166" s="79">
        <v>19.43055555525</v>
      </c>
      <c r="P166" s="79">
        <v>2.90104166648</v>
      </c>
      <c r="Q166" s="79">
        <v>25.161</v>
      </c>
      <c r="R166" s="76"/>
      <c r="S166" s="76"/>
      <c r="T166" s="76"/>
      <c r="U166" s="76"/>
      <c r="V166" s="76"/>
      <c r="W166" s="76"/>
      <c r="X166" s="76"/>
      <c r="Y166" s="76"/>
      <c r="Z166" s="76"/>
    </row>
    <row r="167" ht="12.75" customHeight="1">
      <c r="A167" s="79">
        <v>900.0</v>
      </c>
      <c r="B167" s="79" t="s">
        <v>106</v>
      </c>
      <c r="C167" s="79">
        <v>904.0</v>
      </c>
      <c r="D167" s="79" t="s">
        <v>107</v>
      </c>
      <c r="E167" s="79" t="s">
        <v>108</v>
      </c>
      <c r="F167" s="80" t="s">
        <v>109</v>
      </c>
      <c r="G167" s="80" t="s">
        <v>185</v>
      </c>
      <c r="H167" s="79" t="s">
        <v>118</v>
      </c>
      <c r="I167" s="79">
        <v>30304.78</v>
      </c>
      <c r="J167" s="79">
        <v>216.0</v>
      </c>
      <c r="K167" s="79">
        <v>9.0442032E7</v>
      </c>
      <c r="L167" s="79" t="s">
        <v>186</v>
      </c>
      <c r="M167" s="79" t="s">
        <v>119</v>
      </c>
      <c r="N167" s="79" t="s">
        <v>120</v>
      </c>
      <c r="O167" s="79">
        <v>14.56805555555</v>
      </c>
      <c r="P167" s="79">
        <v>14.56805555555</v>
      </c>
      <c r="Q167" s="79">
        <v>58.465</v>
      </c>
      <c r="R167" s="76"/>
      <c r="S167" s="76"/>
      <c r="T167" s="76"/>
      <c r="U167" s="76"/>
      <c r="V167" s="76"/>
      <c r="W167" s="76"/>
      <c r="X167" s="76"/>
      <c r="Y167" s="76"/>
      <c r="Z167" s="76"/>
    </row>
    <row r="168" ht="12.75" customHeight="1">
      <c r="A168" s="79">
        <v>900.0</v>
      </c>
      <c r="B168" s="79" t="s">
        <v>106</v>
      </c>
      <c r="C168" s="79">
        <v>904.0</v>
      </c>
      <c r="D168" s="79" t="s">
        <v>107</v>
      </c>
      <c r="E168" s="79" t="s">
        <v>108</v>
      </c>
      <c r="F168" s="80" t="s">
        <v>109</v>
      </c>
      <c r="G168" s="80" t="s">
        <v>185</v>
      </c>
      <c r="H168" s="79" t="s">
        <v>118</v>
      </c>
      <c r="I168" s="79">
        <v>200.88</v>
      </c>
      <c r="J168" s="79">
        <v>1.0</v>
      </c>
      <c r="K168" s="79">
        <v>9.0442032E7</v>
      </c>
      <c r="L168" s="79" t="s">
        <v>186</v>
      </c>
      <c r="M168" s="79" t="s">
        <v>127</v>
      </c>
      <c r="N168" s="79" t="s">
        <v>128</v>
      </c>
      <c r="O168" s="79">
        <v>0.2</v>
      </c>
      <c r="P168" s="79">
        <v>0.2</v>
      </c>
      <c r="Q168" s="79">
        <v>0.25</v>
      </c>
      <c r="R168" s="76"/>
      <c r="S168" s="76"/>
      <c r="T168" s="76"/>
      <c r="U168" s="76"/>
      <c r="V168" s="76"/>
      <c r="W168" s="76"/>
      <c r="X168" s="76"/>
      <c r="Y168" s="76"/>
      <c r="Z168" s="76"/>
    </row>
    <row r="169" ht="12.75" customHeight="1">
      <c r="A169" s="79">
        <v>900.0</v>
      </c>
      <c r="B169" s="79" t="s">
        <v>106</v>
      </c>
      <c r="C169" s="79">
        <v>904.0</v>
      </c>
      <c r="D169" s="79" t="s">
        <v>107</v>
      </c>
      <c r="E169" s="79" t="s">
        <v>108</v>
      </c>
      <c r="F169" s="80" t="s">
        <v>109</v>
      </c>
      <c r="G169" s="80" t="s">
        <v>185</v>
      </c>
      <c r="H169" s="79" t="s">
        <v>121</v>
      </c>
      <c r="I169" s="79">
        <v>4609.87</v>
      </c>
      <c r="J169" s="79">
        <v>214.0</v>
      </c>
      <c r="K169" s="79">
        <v>9.0442032E7</v>
      </c>
      <c r="L169" s="79" t="s">
        <v>186</v>
      </c>
      <c r="M169" s="79" t="s">
        <v>122</v>
      </c>
      <c r="N169" s="79" t="s">
        <v>11</v>
      </c>
      <c r="O169" s="79">
        <v>7.85416666657</v>
      </c>
      <c r="P169" s="79">
        <v>7.85416666657</v>
      </c>
      <c r="Q169" s="79">
        <v>16.125</v>
      </c>
      <c r="R169" s="76"/>
      <c r="S169" s="76"/>
      <c r="T169" s="76"/>
      <c r="U169" s="76"/>
      <c r="V169" s="76"/>
      <c r="W169" s="76"/>
      <c r="X169" s="76"/>
      <c r="Y169" s="76"/>
      <c r="Z169" s="76"/>
    </row>
    <row r="170" ht="12.75" customHeight="1">
      <c r="A170" s="79">
        <v>900.0</v>
      </c>
      <c r="B170" s="79" t="s">
        <v>106</v>
      </c>
      <c r="C170" s="79">
        <v>904.0</v>
      </c>
      <c r="D170" s="79" t="s">
        <v>107</v>
      </c>
      <c r="E170" s="79" t="s">
        <v>108</v>
      </c>
      <c r="F170" s="80" t="s">
        <v>109</v>
      </c>
      <c r="G170" s="80" t="s">
        <v>185</v>
      </c>
      <c r="H170" s="79" t="s">
        <v>123</v>
      </c>
      <c r="I170" s="79">
        <v>317.4</v>
      </c>
      <c r="J170" s="79">
        <v>30.0</v>
      </c>
      <c r="K170" s="79">
        <v>9.0442032E7</v>
      </c>
      <c r="L170" s="79" t="s">
        <v>186</v>
      </c>
      <c r="M170" s="79" t="s">
        <v>124</v>
      </c>
      <c r="N170" s="79" t="s">
        <v>125</v>
      </c>
      <c r="O170" s="79">
        <v>0.9375</v>
      </c>
      <c r="P170" s="79">
        <v>0.9375</v>
      </c>
      <c r="Q170" s="79">
        <v>3.0</v>
      </c>
      <c r="R170" s="76"/>
      <c r="S170" s="76"/>
      <c r="T170" s="76"/>
      <c r="U170" s="76"/>
      <c r="V170" s="76"/>
      <c r="W170" s="76"/>
      <c r="X170" s="76"/>
      <c r="Y170" s="76"/>
      <c r="Z170" s="76"/>
    </row>
    <row r="171" ht="12.75" customHeight="1">
      <c r="A171" s="79">
        <v>900.0</v>
      </c>
      <c r="B171" s="79" t="s">
        <v>106</v>
      </c>
      <c r="C171" s="79">
        <v>904.0</v>
      </c>
      <c r="D171" s="79" t="s">
        <v>107</v>
      </c>
      <c r="E171" s="79" t="s">
        <v>108</v>
      </c>
      <c r="F171" s="80" t="s">
        <v>109</v>
      </c>
      <c r="G171" s="80" t="s">
        <v>185</v>
      </c>
      <c r="H171" s="79" t="s">
        <v>111</v>
      </c>
      <c r="I171" s="79">
        <v>45462.18</v>
      </c>
      <c r="J171" s="79">
        <v>1786.0</v>
      </c>
      <c r="K171" s="79">
        <v>9.0442058E7</v>
      </c>
      <c r="L171" s="79" t="s">
        <v>187</v>
      </c>
      <c r="M171" s="79" t="s">
        <v>113</v>
      </c>
      <c r="N171" s="79" t="s">
        <v>114</v>
      </c>
      <c r="O171" s="79">
        <v>84.23284631974</v>
      </c>
      <c r="P171" s="79">
        <v>12.91387085005</v>
      </c>
      <c r="Q171" s="79">
        <v>147.0</v>
      </c>
      <c r="R171" s="76"/>
      <c r="S171" s="76"/>
      <c r="T171" s="76"/>
      <c r="U171" s="76"/>
      <c r="V171" s="76"/>
      <c r="W171" s="76"/>
      <c r="X171" s="76"/>
      <c r="Y171" s="76"/>
      <c r="Z171" s="76"/>
    </row>
    <row r="172" ht="12.75" customHeight="1">
      <c r="A172" s="79">
        <v>900.0</v>
      </c>
      <c r="B172" s="79" t="s">
        <v>106</v>
      </c>
      <c r="C172" s="79">
        <v>904.0</v>
      </c>
      <c r="D172" s="79" t="s">
        <v>107</v>
      </c>
      <c r="E172" s="79" t="s">
        <v>108</v>
      </c>
      <c r="F172" s="80" t="s">
        <v>109</v>
      </c>
      <c r="G172" s="80" t="s">
        <v>185</v>
      </c>
      <c r="H172" s="79" t="s">
        <v>115</v>
      </c>
      <c r="I172" s="79">
        <v>17117.26</v>
      </c>
      <c r="J172" s="79">
        <v>1094.0</v>
      </c>
      <c r="K172" s="79">
        <v>9.0442058E7</v>
      </c>
      <c r="L172" s="79" t="s">
        <v>187</v>
      </c>
      <c r="M172" s="79" t="s">
        <v>116</v>
      </c>
      <c r="N172" s="79" t="s">
        <v>117</v>
      </c>
      <c r="O172" s="79">
        <v>41.72222222178</v>
      </c>
      <c r="P172" s="79">
        <v>6.51909722188</v>
      </c>
      <c r="Q172" s="79">
        <v>52.531</v>
      </c>
      <c r="R172" s="76"/>
      <c r="S172" s="76"/>
      <c r="T172" s="76"/>
      <c r="U172" s="76"/>
      <c r="V172" s="76"/>
      <c r="W172" s="76"/>
      <c r="X172" s="76"/>
      <c r="Y172" s="76"/>
      <c r="Z172" s="76"/>
    </row>
    <row r="173" ht="12.75" customHeight="1">
      <c r="A173" s="79">
        <v>900.0</v>
      </c>
      <c r="B173" s="79" t="s">
        <v>106</v>
      </c>
      <c r="C173" s="79">
        <v>904.0</v>
      </c>
      <c r="D173" s="79" t="s">
        <v>107</v>
      </c>
      <c r="E173" s="79" t="s">
        <v>108</v>
      </c>
      <c r="F173" s="80" t="s">
        <v>109</v>
      </c>
      <c r="G173" s="80" t="s">
        <v>185</v>
      </c>
      <c r="H173" s="79" t="s">
        <v>118</v>
      </c>
      <c r="I173" s="79">
        <v>1722.23</v>
      </c>
      <c r="J173" s="79">
        <v>17.0</v>
      </c>
      <c r="K173" s="79">
        <v>9.0442058E7</v>
      </c>
      <c r="L173" s="79" t="s">
        <v>187</v>
      </c>
      <c r="M173" s="79" t="s">
        <v>119</v>
      </c>
      <c r="N173" s="79" t="s">
        <v>120</v>
      </c>
      <c r="O173" s="79">
        <v>1.05277777777</v>
      </c>
      <c r="P173" s="79">
        <v>1.05277777777</v>
      </c>
      <c r="Q173" s="79">
        <v>3.336</v>
      </c>
      <c r="R173" s="76"/>
      <c r="S173" s="76"/>
      <c r="T173" s="76"/>
      <c r="U173" s="76"/>
      <c r="V173" s="76"/>
      <c r="W173" s="76"/>
      <c r="X173" s="76"/>
      <c r="Y173" s="76"/>
      <c r="Z173" s="76"/>
    </row>
    <row r="174" ht="12.75" customHeight="1">
      <c r="A174" s="79">
        <v>900.0</v>
      </c>
      <c r="B174" s="79" t="s">
        <v>106</v>
      </c>
      <c r="C174" s="79">
        <v>904.0</v>
      </c>
      <c r="D174" s="79" t="s">
        <v>107</v>
      </c>
      <c r="E174" s="79" t="s">
        <v>108</v>
      </c>
      <c r="F174" s="80" t="s">
        <v>109</v>
      </c>
      <c r="G174" s="80" t="s">
        <v>185</v>
      </c>
      <c r="H174" s="79" t="s">
        <v>121</v>
      </c>
      <c r="I174" s="79">
        <v>5141.44</v>
      </c>
      <c r="J174" s="79">
        <v>254.0</v>
      </c>
      <c r="K174" s="79">
        <v>9.0442058E7</v>
      </c>
      <c r="L174" s="79" t="s">
        <v>187</v>
      </c>
      <c r="M174" s="79" t="s">
        <v>122</v>
      </c>
      <c r="N174" s="79" t="s">
        <v>11</v>
      </c>
      <c r="O174" s="79">
        <v>9.47916666659</v>
      </c>
      <c r="P174" s="79">
        <v>9.47916666659</v>
      </c>
      <c r="Q174" s="79">
        <v>19.05</v>
      </c>
      <c r="R174" s="76"/>
      <c r="S174" s="76"/>
      <c r="T174" s="76"/>
      <c r="U174" s="76"/>
      <c r="V174" s="76"/>
      <c r="W174" s="76"/>
      <c r="X174" s="76"/>
      <c r="Y174" s="76"/>
      <c r="Z174" s="76"/>
    </row>
    <row r="175" ht="12.75" customHeight="1">
      <c r="A175" s="79">
        <v>900.0</v>
      </c>
      <c r="B175" s="79" t="s">
        <v>106</v>
      </c>
      <c r="C175" s="79">
        <v>904.0</v>
      </c>
      <c r="D175" s="79" t="s">
        <v>107</v>
      </c>
      <c r="E175" s="79" t="s">
        <v>108</v>
      </c>
      <c r="F175" s="80" t="s">
        <v>109</v>
      </c>
      <c r="G175" s="80" t="s">
        <v>185</v>
      </c>
      <c r="H175" s="79" t="s">
        <v>123</v>
      </c>
      <c r="I175" s="79">
        <v>1685.12</v>
      </c>
      <c r="J175" s="79">
        <v>100.0</v>
      </c>
      <c r="K175" s="79">
        <v>9.0442058E7</v>
      </c>
      <c r="L175" s="79" t="s">
        <v>187</v>
      </c>
      <c r="M175" s="79" t="s">
        <v>124</v>
      </c>
      <c r="N175" s="79" t="s">
        <v>125</v>
      </c>
      <c r="O175" s="79">
        <v>3.44083333332</v>
      </c>
      <c r="P175" s="79">
        <v>3.44083333332</v>
      </c>
      <c r="Q175" s="79">
        <v>11.084</v>
      </c>
      <c r="R175" s="76"/>
      <c r="S175" s="76"/>
      <c r="T175" s="76"/>
      <c r="U175" s="76"/>
      <c r="V175" s="76"/>
      <c r="W175" s="76"/>
      <c r="X175" s="76"/>
      <c r="Y175" s="76"/>
      <c r="Z175" s="76"/>
    </row>
    <row r="176" ht="12.75" customHeight="1">
      <c r="A176" s="79">
        <v>900.0</v>
      </c>
      <c r="B176" s="79" t="s">
        <v>106</v>
      </c>
      <c r="C176" s="79">
        <v>904.0</v>
      </c>
      <c r="D176" s="79" t="s">
        <v>107</v>
      </c>
      <c r="E176" s="79" t="s">
        <v>108</v>
      </c>
      <c r="F176" s="80" t="s">
        <v>109</v>
      </c>
      <c r="G176" s="80" t="s">
        <v>185</v>
      </c>
      <c r="H176" s="79" t="s">
        <v>111</v>
      </c>
      <c r="I176" s="79">
        <v>62017.34</v>
      </c>
      <c r="J176" s="79">
        <v>2100.0</v>
      </c>
      <c r="K176" s="79">
        <v>9.0442065E7</v>
      </c>
      <c r="L176" s="79" t="s">
        <v>188</v>
      </c>
      <c r="M176" s="79" t="s">
        <v>113</v>
      </c>
      <c r="N176" s="79" t="s">
        <v>114</v>
      </c>
      <c r="O176" s="79">
        <v>105.25634920565</v>
      </c>
      <c r="P176" s="79">
        <v>21.80105819921</v>
      </c>
      <c r="Q176" s="79">
        <v>198.65</v>
      </c>
      <c r="R176" s="76"/>
      <c r="S176" s="76"/>
      <c r="T176" s="76"/>
      <c r="U176" s="76"/>
      <c r="V176" s="76"/>
      <c r="W176" s="76"/>
      <c r="X176" s="76"/>
      <c r="Y176" s="76"/>
      <c r="Z176" s="76"/>
    </row>
    <row r="177" ht="12.75" customHeight="1">
      <c r="A177" s="79">
        <v>900.0</v>
      </c>
      <c r="B177" s="79" t="s">
        <v>106</v>
      </c>
      <c r="C177" s="79">
        <v>904.0</v>
      </c>
      <c r="D177" s="79" t="s">
        <v>107</v>
      </c>
      <c r="E177" s="79" t="s">
        <v>108</v>
      </c>
      <c r="F177" s="80" t="s">
        <v>109</v>
      </c>
      <c r="G177" s="80" t="s">
        <v>185</v>
      </c>
      <c r="H177" s="79" t="s">
        <v>115</v>
      </c>
      <c r="I177" s="79">
        <v>11661.67</v>
      </c>
      <c r="J177" s="79">
        <v>680.0</v>
      </c>
      <c r="K177" s="79">
        <v>9.0442065E7</v>
      </c>
      <c r="L177" s="79" t="s">
        <v>188</v>
      </c>
      <c r="M177" s="79" t="s">
        <v>116</v>
      </c>
      <c r="N177" s="79" t="s">
        <v>117</v>
      </c>
      <c r="O177" s="79">
        <v>27.83333333284</v>
      </c>
      <c r="P177" s="79">
        <v>4.34965277745</v>
      </c>
      <c r="Q177" s="79">
        <v>35.484</v>
      </c>
      <c r="R177" s="76"/>
      <c r="S177" s="76"/>
      <c r="T177" s="76"/>
      <c r="U177" s="76"/>
      <c r="V177" s="76"/>
      <c r="W177" s="76"/>
      <c r="X177" s="76"/>
      <c r="Y177" s="76"/>
      <c r="Z177" s="76"/>
    </row>
    <row r="178" ht="12.75" customHeight="1">
      <c r="A178" s="79">
        <v>900.0</v>
      </c>
      <c r="B178" s="79" t="s">
        <v>106</v>
      </c>
      <c r="C178" s="79">
        <v>904.0</v>
      </c>
      <c r="D178" s="79" t="s">
        <v>107</v>
      </c>
      <c r="E178" s="79" t="s">
        <v>108</v>
      </c>
      <c r="F178" s="80" t="s">
        <v>109</v>
      </c>
      <c r="G178" s="80" t="s">
        <v>185</v>
      </c>
      <c r="H178" s="79" t="s">
        <v>118</v>
      </c>
      <c r="I178" s="79">
        <v>3953.0</v>
      </c>
      <c r="J178" s="79">
        <v>47.0</v>
      </c>
      <c r="K178" s="79">
        <v>9.0442065E7</v>
      </c>
      <c r="L178" s="79" t="s">
        <v>188</v>
      </c>
      <c r="M178" s="79" t="s">
        <v>119</v>
      </c>
      <c r="N178" s="79" t="s">
        <v>120</v>
      </c>
      <c r="O178" s="79">
        <v>2.78333333332</v>
      </c>
      <c r="P178" s="79">
        <v>2.78333333332</v>
      </c>
      <c r="Q178" s="79">
        <v>8.857</v>
      </c>
      <c r="R178" s="76"/>
      <c r="S178" s="76"/>
      <c r="T178" s="76"/>
      <c r="U178" s="76"/>
      <c r="V178" s="76"/>
      <c r="W178" s="76"/>
      <c r="X178" s="76"/>
      <c r="Y178" s="76"/>
      <c r="Z178" s="76"/>
    </row>
    <row r="179" ht="12.75" customHeight="1">
      <c r="A179" s="79">
        <v>900.0</v>
      </c>
      <c r="B179" s="79" t="s">
        <v>106</v>
      </c>
      <c r="C179" s="79">
        <v>904.0</v>
      </c>
      <c r="D179" s="79" t="s">
        <v>107</v>
      </c>
      <c r="E179" s="79" t="s">
        <v>108</v>
      </c>
      <c r="F179" s="80" t="s">
        <v>109</v>
      </c>
      <c r="G179" s="80" t="s">
        <v>185</v>
      </c>
      <c r="H179" s="79" t="s">
        <v>118</v>
      </c>
      <c r="I179" s="79">
        <v>2380.5</v>
      </c>
      <c r="J179" s="79">
        <v>11.0</v>
      </c>
      <c r="K179" s="79">
        <v>9.0442065E7</v>
      </c>
      <c r="L179" s="79" t="s">
        <v>188</v>
      </c>
      <c r="M179" s="79" t="s">
        <v>127</v>
      </c>
      <c r="N179" s="79" t="s">
        <v>128</v>
      </c>
      <c r="O179" s="79">
        <v>1.5</v>
      </c>
      <c r="P179" s="79">
        <v>1.5</v>
      </c>
      <c r="Q179" s="79">
        <v>1.798</v>
      </c>
      <c r="R179" s="76"/>
      <c r="S179" s="76"/>
      <c r="T179" s="76"/>
      <c r="U179" s="76"/>
      <c r="V179" s="76"/>
      <c r="W179" s="76"/>
      <c r="X179" s="76"/>
      <c r="Y179" s="76"/>
      <c r="Z179" s="76"/>
    </row>
    <row r="180" ht="12.75" customHeight="1">
      <c r="A180" s="79">
        <v>900.0</v>
      </c>
      <c r="B180" s="79" t="s">
        <v>106</v>
      </c>
      <c r="C180" s="79">
        <v>904.0</v>
      </c>
      <c r="D180" s="79" t="s">
        <v>107</v>
      </c>
      <c r="E180" s="79" t="s">
        <v>108</v>
      </c>
      <c r="F180" s="80" t="s">
        <v>109</v>
      </c>
      <c r="G180" s="80" t="s">
        <v>185</v>
      </c>
      <c r="H180" s="79" t="s">
        <v>121</v>
      </c>
      <c r="I180" s="79">
        <v>10830.27</v>
      </c>
      <c r="J180" s="79">
        <v>516.0</v>
      </c>
      <c r="K180" s="79">
        <v>9.0442065E7</v>
      </c>
      <c r="L180" s="79" t="s">
        <v>188</v>
      </c>
      <c r="M180" s="79" t="s">
        <v>122</v>
      </c>
      <c r="N180" s="79" t="s">
        <v>11</v>
      </c>
      <c r="O180" s="79">
        <v>18.29166666646</v>
      </c>
      <c r="P180" s="79">
        <v>18.29166666646</v>
      </c>
      <c r="Q180" s="79">
        <v>36.94</v>
      </c>
      <c r="R180" s="76"/>
      <c r="S180" s="76"/>
      <c r="T180" s="76"/>
      <c r="U180" s="76"/>
      <c r="V180" s="76"/>
      <c r="W180" s="76"/>
      <c r="X180" s="76"/>
      <c r="Y180" s="76"/>
      <c r="Z180" s="76"/>
    </row>
    <row r="181" ht="12.75" customHeight="1">
      <c r="A181" s="79">
        <v>900.0</v>
      </c>
      <c r="B181" s="79" t="s">
        <v>106</v>
      </c>
      <c r="C181" s="79">
        <v>904.0</v>
      </c>
      <c r="D181" s="79" t="s">
        <v>107</v>
      </c>
      <c r="E181" s="79" t="s">
        <v>108</v>
      </c>
      <c r="F181" s="80" t="s">
        <v>109</v>
      </c>
      <c r="G181" s="80" t="s">
        <v>185</v>
      </c>
      <c r="H181" s="79" t="s">
        <v>123</v>
      </c>
      <c r="I181" s="79">
        <v>1319.45</v>
      </c>
      <c r="J181" s="79">
        <v>35.0</v>
      </c>
      <c r="K181" s="79">
        <v>9.0442065E7</v>
      </c>
      <c r="L181" s="79" t="s">
        <v>188</v>
      </c>
      <c r="M181" s="79" t="s">
        <v>124</v>
      </c>
      <c r="N181" s="79" t="s">
        <v>125</v>
      </c>
      <c r="O181" s="79">
        <v>1.40374999998</v>
      </c>
      <c r="P181" s="79">
        <v>1.40374999998</v>
      </c>
      <c r="Q181" s="79">
        <v>5.035</v>
      </c>
      <c r="R181" s="76"/>
      <c r="S181" s="76"/>
      <c r="T181" s="76"/>
      <c r="U181" s="76"/>
      <c r="V181" s="76"/>
      <c r="W181" s="76"/>
      <c r="X181" s="76"/>
      <c r="Y181" s="76"/>
      <c r="Z181" s="76"/>
    </row>
    <row r="182" ht="12.75" customHeight="1">
      <c r="A182" s="79">
        <v>900.0</v>
      </c>
      <c r="B182" s="79" t="s">
        <v>106</v>
      </c>
      <c r="C182" s="79">
        <v>904.0</v>
      </c>
      <c r="D182" s="79" t="s">
        <v>107</v>
      </c>
      <c r="E182" s="79" t="s">
        <v>108</v>
      </c>
      <c r="F182" s="80" t="s">
        <v>109</v>
      </c>
      <c r="G182" s="80" t="s">
        <v>185</v>
      </c>
      <c r="H182" s="79" t="s">
        <v>111</v>
      </c>
      <c r="I182" s="79">
        <v>22736.01</v>
      </c>
      <c r="J182" s="79">
        <v>867.0</v>
      </c>
      <c r="K182" s="79">
        <v>9.0442067E7</v>
      </c>
      <c r="L182" s="79" t="s">
        <v>189</v>
      </c>
      <c r="M182" s="79" t="s">
        <v>113</v>
      </c>
      <c r="N182" s="79" t="s">
        <v>114</v>
      </c>
      <c r="O182" s="79">
        <v>40.79444444415</v>
      </c>
      <c r="P182" s="79">
        <v>7.13574074016</v>
      </c>
      <c r="Q182" s="79">
        <v>71.27</v>
      </c>
      <c r="R182" s="76"/>
      <c r="S182" s="76"/>
      <c r="T182" s="76"/>
      <c r="U182" s="76"/>
      <c r="V182" s="76"/>
      <c r="W182" s="76"/>
      <c r="X182" s="76"/>
      <c r="Y182" s="76"/>
      <c r="Z182" s="76"/>
    </row>
    <row r="183" ht="12.75" customHeight="1">
      <c r="A183" s="79">
        <v>900.0</v>
      </c>
      <c r="B183" s="79" t="s">
        <v>106</v>
      </c>
      <c r="C183" s="79">
        <v>904.0</v>
      </c>
      <c r="D183" s="79" t="s">
        <v>107</v>
      </c>
      <c r="E183" s="79" t="s">
        <v>108</v>
      </c>
      <c r="F183" s="80" t="s">
        <v>109</v>
      </c>
      <c r="G183" s="80" t="s">
        <v>185</v>
      </c>
      <c r="H183" s="79" t="s">
        <v>115</v>
      </c>
      <c r="I183" s="79">
        <v>5601.26</v>
      </c>
      <c r="J183" s="79">
        <v>345.0</v>
      </c>
      <c r="K183" s="79">
        <v>9.0442067E7</v>
      </c>
      <c r="L183" s="79" t="s">
        <v>189</v>
      </c>
      <c r="M183" s="79" t="s">
        <v>116</v>
      </c>
      <c r="N183" s="79" t="s">
        <v>117</v>
      </c>
      <c r="O183" s="79">
        <v>13.20833333314</v>
      </c>
      <c r="P183" s="79">
        <v>2.23368055541</v>
      </c>
      <c r="Q183" s="79">
        <v>16.791</v>
      </c>
      <c r="R183" s="76"/>
      <c r="S183" s="76"/>
      <c r="T183" s="76"/>
      <c r="U183" s="76"/>
      <c r="V183" s="76"/>
      <c r="W183" s="76"/>
      <c r="X183" s="76"/>
      <c r="Y183" s="76"/>
      <c r="Z183" s="76"/>
    </row>
    <row r="184" ht="12.75" customHeight="1">
      <c r="A184" s="79">
        <v>900.0</v>
      </c>
      <c r="B184" s="79" t="s">
        <v>106</v>
      </c>
      <c r="C184" s="79">
        <v>904.0</v>
      </c>
      <c r="D184" s="79" t="s">
        <v>107</v>
      </c>
      <c r="E184" s="79" t="s">
        <v>108</v>
      </c>
      <c r="F184" s="80" t="s">
        <v>109</v>
      </c>
      <c r="G184" s="80" t="s">
        <v>185</v>
      </c>
      <c r="H184" s="79" t="s">
        <v>118</v>
      </c>
      <c r="I184" s="79">
        <v>4425.4</v>
      </c>
      <c r="J184" s="79">
        <v>51.0</v>
      </c>
      <c r="K184" s="79">
        <v>9.0442067E7</v>
      </c>
      <c r="L184" s="79" t="s">
        <v>189</v>
      </c>
      <c r="M184" s="79" t="s">
        <v>119</v>
      </c>
      <c r="N184" s="79" t="s">
        <v>120</v>
      </c>
      <c r="O184" s="79">
        <v>3.14999999999</v>
      </c>
      <c r="P184" s="79">
        <v>3.14999999999</v>
      </c>
      <c r="Q184" s="79">
        <v>10.256</v>
      </c>
      <c r="R184" s="76"/>
      <c r="S184" s="76"/>
      <c r="T184" s="76"/>
      <c r="U184" s="76"/>
      <c r="V184" s="76"/>
      <c r="W184" s="76"/>
      <c r="X184" s="76"/>
      <c r="Y184" s="76"/>
      <c r="Z184" s="76"/>
    </row>
    <row r="185" ht="12.75" customHeight="1">
      <c r="A185" s="79">
        <v>900.0</v>
      </c>
      <c r="B185" s="79" t="s">
        <v>106</v>
      </c>
      <c r="C185" s="79">
        <v>904.0</v>
      </c>
      <c r="D185" s="79" t="s">
        <v>107</v>
      </c>
      <c r="E185" s="79" t="s">
        <v>108</v>
      </c>
      <c r="F185" s="80" t="s">
        <v>109</v>
      </c>
      <c r="G185" s="80" t="s">
        <v>185</v>
      </c>
      <c r="H185" s="79" t="s">
        <v>118</v>
      </c>
      <c r="I185" s="79">
        <v>515.98</v>
      </c>
      <c r="J185" s="79">
        <v>3.0</v>
      </c>
      <c r="K185" s="79">
        <v>9.0442067E7</v>
      </c>
      <c r="L185" s="79" t="s">
        <v>189</v>
      </c>
      <c r="M185" s="79" t="s">
        <v>127</v>
      </c>
      <c r="N185" s="79" t="s">
        <v>128</v>
      </c>
      <c r="O185" s="79">
        <v>0.3</v>
      </c>
      <c r="P185" s="79">
        <v>0.3</v>
      </c>
      <c r="Q185" s="79">
        <v>0.406</v>
      </c>
      <c r="R185" s="76"/>
      <c r="S185" s="76"/>
      <c r="T185" s="76"/>
      <c r="U185" s="76"/>
      <c r="V185" s="76"/>
      <c r="W185" s="76"/>
      <c r="X185" s="76"/>
      <c r="Y185" s="76"/>
      <c r="Z185" s="76"/>
    </row>
    <row r="186" ht="12.75" customHeight="1">
      <c r="A186" s="79">
        <v>900.0</v>
      </c>
      <c r="B186" s="79" t="s">
        <v>106</v>
      </c>
      <c r="C186" s="79">
        <v>904.0</v>
      </c>
      <c r="D186" s="79" t="s">
        <v>107</v>
      </c>
      <c r="E186" s="79" t="s">
        <v>108</v>
      </c>
      <c r="F186" s="80" t="s">
        <v>109</v>
      </c>
      <c r="G186" s="80" t="s">
        <v>185</v>
      </c>
      <c r="H186" s="79" t="s">
        <v>121</v>
      </c>
      <c r="I186" s="79">
        <v>3967.42</v>
      </c>
      <c r="J186" s="79">
        <v>177.0</v>
      </c>
      <c r="K186" s="79">
        <v>9.0442067E7</v>
      </c>
      <c r="L186" s="79" t="s">
        <v>189</v>
      </c>
      <c r="M186" s="79" t="s">
        <v>122</v>
      </c>
      <c r="N186" s="79" t="s">
        <v>11</v>
      </c>
      <c r="O186" s="79">
        <v>6.16666666663</v>
      </c>
      <c r="P186" s="79">
        <v>6.16666666663</v>
      </c>
      <c r="Q186" s="79">
        <v>13.285</v>
      </c>
      <c r="R186" s="76"/>
      <c r="S186" s="76"/>
      <c r="T186" s="76"/>
      <c r="U186" s="76"/>
      <c r="V186" s="76"/>
      <c r="W186" s="76"/>
      <c r="X186" s="76"/>
      <c r="Y186" s="76"/>
      <c r="Z186" s="76"/>
    </row>
    <row r="187" ht="12.75" customHeight="1">
      <c r="A187" s="79">
        <v>900.0</v>
      </c>
      <c r="B187" s="79" t="s">
        <v>106</v>
      </c>
      <c r="C187" s="79">
        <v>904.0</v>
      </c>
      <c r="D187" s="79" t="s">
        <v>107</v>
      </c>
      <c r="E187" s="79" t="s">
        <v>108</v>
      </c>
      <c r="F187" s="80" t="s">
        <v>109</v>
      </c>
      <c r="G187" s="80" t="s">
        <v>185</v>
      </c>
      <c r="H187" s="79" t="s">
        <v>123</v>
      </c>
      <c r="I187" s="79">
        <v>1081.34</v>
      </c>
      <c r="J187" s="79">
        <v>27.0</v>
      </c>
      <c r="K187" s="79">
        <v>9.0442067E7</v>
      </c>
      <c r="L187" s="79" t="s">
        <v>189</v>
      </c>
      <c r="M187" s="79" t="s">
        <v>124</v>
      </c>
      <c r="N187" s="79" t="s">
        <v>125</v>
      </c>
      <c r="O187" s="79">
        <v>1.26736111106</v>
      </c>
      <c r="P187" s="79">
        <v>1.26736111106</v>
      </c>
      <c r="Q187" s="79">
        <v>4.158</v>
      </c>
      <c r="R187" s="76"/>
      <c r="S187" s="76"/>
      <c r="T187" s="76"/>
      <c r="U187" s="76"/>
      <c r="V187" s="76"/>
      <c r="W187" s="76"/>
      <c r="X187" s="76"/>
      <c r="Y187" s="76"/>
      <c r="Z187" s="76"/>
    </row>
    <row r="188" ht="12.75" customHeight="1">
      <c r="A188" s="79">
        <v>900.0</v>
      </c>
      <c r="B188" s="79" t="s">
        <v>106</v>
      </c>
      <c r="C188" s="79">
        <v>904.0</v>
      </c>
      <c r="D188" s="79" t="s">
        <v>107</v>
      </c>
      <c r="E188" s="79" t="s">
        <v>108</v>
      </c>
      <c r="F188" s="80" t="s">
        <v>109</v>
      </c>
      <c r="G188" s="80" t="s">
        <v>185</v>
      </c>
      <c r="H188" s="79" t="s">
        <v>111</v>
      </c>
      <c r="I188" s="79">
        <v>48699.83</v>
      </c>
      <c r="J188" s="79">
        <v>1812.0</v>
      </c>
      <c r="K188" s="79">
        <v>9.0442068E7</v>
      </c>
      <c r="L188" s="79" t="s">
        <v>190</v>
      </c>
      <c r="M188" s="79" t="s">
        <v>113</v>
      </c>
      <c r="N188" s="79" t="s">
        <v>114</v>
      </c>
      <c r="O188" s="79">
        <v>89.09363275522</v>
      </c>
      <c r="P188" s="79">
        <v>17.79256252838</v>
      </c>
      <c r="Q188" s="79">
        <v>153.47</v>
      </c>
      <c r="R188" s="76"/>
      <c r="S188" s="76"/>
      <c r="T188" s="76"/>
      <c r="U188" s="76"/>
      <c r="V188" s="76"/>
      <c r="W188" s="76"/>
      <c r="X188" s="76"/>
      <c r="Y188" s="76"/>
      <c r="Z188" s="76"/>
    </row>
    <row r="189" ht="12.75" customHeight="1">
      <c r="A189" s="79">
        <v>900.0</v>
      </c>
      <c r="B189" s="79" t="s">
        <v>106</v>
      </c>
      <c r="C189" s="79">
        <v>904.0</v>
      </c>
      <c r="D189" s="79" t="s">
        <v>107</v>
      </c>
      <c r="E189" s="79" t="s">
        <v>108</v>
      </c>
      <c r="F189" s="80" t="s">
        <v>109</v>
      </c>
      <c r="G189" s="80" t="s">
        <v>185</v>
      </c>
      <c r="H189" s="79" t="s">
        <v>115</v>
      </c>
      <c r="I189" s="79">
        <v>12727.5</v>
      </c>
      <c r="J189" s="79">
        <v>831.0</v>
      </c>
      <c r="K189" s="79">
        <v>9.0442068E7</v>
      </c>
      <c r="L189" s="79" t="s">
        <v>190</v>
      </c>
      <c r="M189" s="79" t="s">
        <v>116</v>
      </c>
      <c r="N189" s="79" t="s">
        <v>117</v>
      </c>
      <c r="O189" s="79">
        <v>30.61111111069</v>
      </c>
      <c r="P189" s="79">
        <v>5.01840277746</v>
      </c>
      <c r="Q189" s="79">
        <v>39.024</v>
      </c>
      <c r="R189" s="76"/>
      <c r="S189" s="76"/>
      <c r="T189" s="76"/>
      <c r="U189" s="76"/>
      <c r="V189" s="76"/>
      <c r="W189" s="76"/>
      <c r="X189" s="76"/>
      <c r="Y189" s="76"/>
      <c r="Z189" s="76"/>
    </row>
    <row r="190" ht="12.75" customHeight="1">
      <c r="A190" s="79">
        <v>900.0</v>
      </c>
      <c r="B190" s="79" t="s">
        <v>106</v>
      </c>
      <c r="C190" s="79">
        <v>904.0</v>
      </c>
      <c r="D190" s="79" t="s">
        <v>107</v>
      </c>
      <c r="E190" s="79" t="s">
        <v>108</v>
      </c>
      <c r="F190" s="80" t="s">
        <v>109</v>
      </c>
      <c r="G190" s="80" t="s">
        <v>185</v>
      </c>
      <c r="H190" s="79" t="s">
        <v>118</v>
      </c>
      <c r="I190" s="79">
        <v>4609.71</v>
      </c>
      <c r="J190" s="79">
        <v>47.0</v>
      </c>
      <c r="K190" s="79">
        <v>9.0442068E7</v>
      </c>
      <c r="L190" s="79" t="s">
        <v>190</v>
      </c>
      <c r="M190" s="79" t="s">
        <v>119</v>
      </c>
      <c r="N190" s="79" t="s">
        <v>120</v>
      </c>
      <c r="O190" s="79">
        <v>2.9484126984</v>
      </c>
      <c r="P190" s="79">
        <v>2.9484126984</v>
      </c>
      <c r="Q190" s="79">
        <v>8.645</v>
      </c>
      <c r="R190" s="76"/>
      <c r="S190" s="76"/>
      <c r="T190" s="76"/>
      <c r="U190" s="76"/>
      <c r="V190" s="76"/>
      <c r="W190" s="76"/>
      <c r="X190" s="76"/>
      <c r="Y190" s="76"/>
      <c r="Z190" s="76"/>
    </row>
    <row r="191" ht="12.75" customHeight="1">
      <c r="A191" s="79">
        <v>900.0</v>
      </c>
      <c r="B191" s="79" t="s">
        <v>106</v>
      </c>
      <c r="C191" s="79">
        <v>904.0</v>
      </c>
      <c r="D191" s="79" t="s">
        <v>107</v>
      </c>
      <c r="E191" s="79" t="s">
        <v>108</v>
      </c>
      <c r="F191" s="80" t="s">
        <v>109</v>
      </c>
      <c r="G191" s="80" t="s">
        <v>185</v>
      </c>
      <c r="H191" s="79" t="s">
        <v>118</v>
      </c>
      <c r="I191" s="79">
        <v>466.13</v>
      </c>
      <c r="J191" s="79">
        <v>2.0</v>
      </c>
      <c r="K191" s="79">
        <v>9.0442068E7</v>
      </c>
      <c r="L191" s="79" t="s">
        <v>190</v>
      </c>
      <c r="M191" s="79" t="s">
        <v>127</v>
      </c>
      <c r="N191" s="79" t="s">
        <v>128</v>
      </c>
      <c r="O191" s="79">
        <v>0.3</v>
      </c>
      <c r="P191" s="79">
        <v>0.3</v>
      </c>
      <c r="Q191" s="79">
        <v>0.348</v>
      </c>
      <c r="R191" s="76"/>
      <c r="S191" s="76"/>
      <c r="T191" s="76"/>
      <c r="U191" s="76"/>
      <c r="V191" s="76"/>
      <c r="W191" s="76"/>
      <c r="X191" s="76"/>
      <c r="Y191" s="76"/>
      <c r="Z191" s="76"/>
    </row>
    <row r="192" ht="12.75" customHeight="1">
      <c r="A192" s="79">
        <v>900.0</v>
      </c>
      <c r="B192" s="79" t="s">
        <v>106</v>
      </c>
      <c r="C192" s="79">
        <v>904.0</v>
      </c>
      <c r="D192" s="79" t="s">
        <v>107</v>
      </c>
      <c r="E192" s="79" t="s">
        <v>108</v>
      </c>
      <c r="F192" s="80" t="s">
        <v>109</v>
      </c>
      <c r="G192" s="80" t="s">
        <v>185</v>
      </c>
      <c r="H192" s="79" t="s">
        <v>121</v>
      </c>
      <c r="I192" s="79">
        <v>6132.82</v>
      </c>
      <c r="J192" s="79">
        <v>298.0</v>
      </c>
      <c r="K192" s="79">
        <v>9.0442068E7</v>
      </c>
      <c r="L192" s="79" t="s">
        <v>190</v>
      </c>
      <c r="M192" s="79" t="s">
        <v>122</v>
      </c>
      <c r="N192" s="79" t="s">
        <v>11</v>
      </c>
      <c r="O192" s="79">
        <v>11.49374999985</v>
      </c>
      <c r="P192" s="79">
        <v>11.49374999985</v>
      </c>
      <c r="Q192" s="79">
        <v>22.955</v>
      </c>
      <c r="R192" s="76"/>
      <c r="S192" s="76"/>
      <c r="T192" s="76"/>
      <c r="U192" s="76"/>
      <c r="V192" s="76"/>
      <c r="W192" s="76"/>
      <c r="X192" s="76"/>
      <c r="Y192" s="76"/>
      <c r="Z192" s="76"/>
    </row>
    <row r="193" ht="12.75" customHeight="1">
      <c r="A193" s="79">
        <v>900.0</v>
      </c>
      <c r="B193" s="79" t="s">
        <v>106</v>
      </c>
      <c r="C193" s="79">
        <v>904.0</v>
      </c>
      <c r="D193" s="79" t="s">
        <v>107</v>
      </c>
      <c r="E193" s="79" t="s">
        <v>108</v>
      </c>
      <c r="F193" s="80" t="s">
        <v>109</v>
      </c>
      <c r="G193" s="80" t="s">
        <v>185</v>
      </c>
      <c r="H193" s="79" t="s">
        <v>123</v>
      </c>
      <c r="I193" s="79">
        <v>1713.98</v>
      </c>
      <c r="J193" s="79">
        <v>69.0</v>
      </c>
      <c r="K193" s="79">
        <v>9.0442068E7</v>
      </c>
      <c r="L193" s="79" t="s">
        <v>190</v>
      </c>
      <c r="M193" s="79" t="s">
        <v>124</v>
      </c>
      <c r="N193" s="79" t="s">
        <v>125</v>
      </c>
      <c r="O193" s="79">
        <v>2.70736111108</v>
      </c>
      <c r="P193" s="79">
        <v>2.70736111108</v>
      </c>
      <c r="Q193" s="79">
        <v>8.7</v>
      </c>
      <c r="R193" s="76"/>
      <c r="S193" s="76"/>
      <c r="T193" s="76"/>
      <c r="U193" s="76"/>
      <c r="V193" s="76"/>
      <c r="W193" s="76"/>
      <c r="X193" s="76"/>
      <c r="Y193" s="76"/>
      <c r="Z193" s="76"/>
    </row>
    <row r="194" ht="12.75" customHeight="1">
      <c r="A194" s="79">
        <v>900.0</v>
      </c>
      <c r="B194" s="79" t="s">
        <v>106</v>
      </c>
      <c r="C194" s="79">
        <v>904.0</v>
      </c>
      <c r="D194" s="79" t="s">
        <v>107</v>
      </c>
      <c r="E194" s="79" t="s">
        <v>108</v>
      </c>
      <c r="F194" s="80" t="s">
        <v>109</v>
      </c>
      <c r="G194" s="80" t="s">
        <v>185</v>
      </c>
      <c r="H194" s="79" t="s">
        <v>111</v>
      </c>
      <c r="I194" s="79">
        <v>46577.58</v>
      </c>
      <c r="J194" s="79">
        <v>1697.0</v>
      </c>
      <c r="K194" s="79">
        <v>9.0442069E7</v>
      </c>
      <c r="L194" s="79" t="s">
        <v>191</v>
      </c>
      <c r="M194" s="79" t="s">
        <v>113</v>
      </c>
      <c r="N194" s="79" t="s">
        <v>114</v>
      </c>
      <c r="O194" s="79">
        <v>83.41338383761</v>
      </c>
      <c r="P194" s="79">
        <v>15.33897306248</v>
      </c>
      <c r="Q194" s="79">
        <v>149.05</v>
      </c>
      <c r="R194" s="76"/>
      <c r="S194" s="76"/>
      <c r="T194" s="76"/>
      <c r="U194" s="76"/>
      <c r="V194" s="76"/>
      <c r="W194" s="76"/>
      <c r="X194" s="76"/>
      <c r="Y194" s="76"/>
      <c r="Z194" s="76"/>
    </row>
    <row r="195" ht="12.75" customHeight="1">
      <c r="A195" s="79">
        <v>900.0</v>
      </c>
      <c r="B195" s="79" t="s">
        <v>106</v>
      </c>
      <c r="C195" s="79">
        <v>904.0</v>
      </c>
      <c r="D195" s="79" t="s">
        <v>107</v>
      </c>
      <c r="E195" s="79" t="s">
        <v>108</v>
      </c>
      <c r="F195" s="80" t="s">
        <v>109</v>
      </c>
      <c r="G195" s="80" t="s">
        <v>185</v>
      </c>
      <c r="H195" s="79" t="s">
        <v>115</v>
      </c>
      <c r="I195" s="79">
        <v>8742.09</v>
      </c>
      <c r="J195" s="79">
        <v>522.0</v>
      </c>
      <c r="K195" s="79">
        <v>9.0442069E7</v>
      </c>
      <c r="L195" s="79" t="s">
        <v>191</v>
      </c>
      <c r="M195" s="79" t="s">
        <v>116</v>
      </c>
      <c r="N195" s="79" t="s">
        <v>117</v>
      </c>
      <c r="O195" s="79">
        <v>21.19444444427</v>
      </c>
      <c r="P195" s="79">
        <v>3.28124999988</v>
      </c>
      <c r="Q195" s="79">
        <v>26.624</v>
      </c>
      <c r="R195" s="76"/>
      <c r="S195" s="76"/>
      <c r="T195" s="76"/>
      <c r="U195" s="76"/>
      <c r="V195" s="76"/>
      <c r="W195" s="76"/>
      <c r="X195" s="76"/>
      <c r="Y195" s="76"/>
      <c r="Z195" s="76"/>
    </row>
    <row r="196" ht="12.75" customHeight="1">
      <c r="A196" s="79">
        <v>900.0</v>
      </c>
      <c r="B196" s="79" t="s">
        <v>106</v>
      </c>
      <c r="C196" s="79">
        <v>904.0</v>
      </c>
      <c r="D196" s="79" t="s">
        <v>107</v>
      </c>
      <c r="E196" s="79" t="s">
        <v>108</v>
      </c>
      <c r="F196" s="80" t="s">
        <v>109</v>
      </c>
      <c r="G196" s="80" t="s">
        <v>185</v>
      </c>
      <c r="H196" s="79" t="s">
        <v>118</v>
      </c>
      <c r="I196" s="79">
        <v>1105.9</v>
      </c>
      <c r="J196" s="79">
        <v>14.0</v>
      </c>
      <c r="K196" s="79">
        <v>9.0442069E7</v>
      </c>
      <c r="L196" s="79" t="s">
        <v>191</v>
      </c>
      <c r="M196" s="79" t="s">
        <v>119</v>
      </c>
      <c r="N196" s="79" t="s">
        <v>120</v>
      </c>
      <c r="O196" s="79">
        <v>0.81111111111</v>
      </c>
      <c r="P196" s="79">
        <v>0.81111111111</v>
      </c>
      <c r="Q196" s="79">
        <v>2.775</v>
      </c>
      <c r="R196" s="76"/>
      <c r="S196" s="76"/>
      <c r="T196" s="76"/>
      <c r="U196" s="76"/>
      <c r="V196" s="76"/>
      <c r="W196" s="76"/>
      <c r="X196" s="76"/>
      <c r="Y196" s="76"/>
      <c r="Z196" s="76"/>
    </row>
    <row r="197" ht="12.75" customHeight="1">
      <c r="A197" s="79">
        <v>900.0</v>
      </c>
      <c r="B197" s="79" t="s">
        <v>106</v>
      </c>
      <c r="C197" s="79">
        <v>904.0</v>
      </c>
      <c r="D197" s="79" t="s">
        <v>107</v>
      </c>
      <c r="E197" s="79" t="s">
        <v>108</v>
      </c>
      <c r="F197" s="80" t="s">
        <v>109</v>
      </c>
      <c r="G197" s="80" t="s">
        <v>185</v>
      </c>
      <c r="H197" s="79" t="s">
        <v>121</v>
      </c>
      <c r="I197" s="79">
        <v>9472.73</v>
      </c>
      <c r="J197" s="79">
        <v>429.0</v>
      </c>
      <c r="K197" s="79">
        <v>9.0442069E7</v>
      </c>
      <c r="L197" s="79" t="s">
        <v>191</v>
      </c>
      <c r="M197" s="79" t="s">
        <v>122</v>
      </c>
      <c r="N197" s="79" t="s">
        <v>11</v>
      </c>
      <c r="O197" s="79">
        <v>16.46666666657</v>
      </c>
      <c r="P197" s="79">
        <v>16.46666666657</v>
      </c>
      <c r="Q197" s="79">
        <v>34.195</v>
      </c>
      <c r="R197" s="76"/>
      <c r="S197" s="76"/>
      <c r="T197" s="76"/>
      <c r="U197" s="76"/>
      <c r="V197" s="76"/>
      <c r="W197" s="76"/>
      <c r="X197" s="76"/>
      <c r="Y197" s="76"/>
      <c r="Z197" s="76"/>
    </row>
    <row r="198" ht="12.75" customHeight="1">
      <c r="A198" s="79">
        <v>900.0</v>
      </c>
      <c r="B198" s="79" t="s">
        <v>106</v>
      </c>
      <c r="C198" s="79">
        <v>904.0</v>
      </c>
      <c r="D198" s="79" t="s">
        <v>107</v>
      </c>
      <c r="E198" s="79" t="s">
        <v>108</v>
      </c>
      <c r="F198" s="80" t="s">
        <v>109</v>
      </c>
      <c r="G198" s="80" t="s">
        <v>185</v>
      </c>
      <c r="H198" s="79" t="s">
        <v>123</v>
      </c>
      <c r="I198" s="79">
        <v>1846.57</v>
      </c>
      <c r="J198" s="79">
        <v>38.0</v>
      </c>
      <c r="K198" s="79">
        <v>9.0442069E7</v>
      </c>
      <c r="L198" s="79" t="s">
        <v>191</v>
      </c>
      <c r="M198" s="79" t="s">
        <v>124</v>
      </c>
      <c r="N198" s="79" t="s">
        <v>125</v>
      </c>
      <c r="O198" s="79">
        <v>1.59777777777</v>
      </c>
      <c r="P198" s="79">
        <v>1.59777777777</v>
      </c>
      <c r="Q198" s="79">
        <v>6.035</v>
      </c>
      <c r="R198" s="76"/>
      <c r="S198" s="76"/>
      <c r="T198" s="76"/>
      <c r="U198" s="76"/>
      <c r="V198" s="76"/>
      <c r="W198" s="76"/>
      <c r="X198" s="76"/>
      <c r="Y198" s="76"/>
      <c r="Z198" s="76"/>
    </row>
    <row r="199" ht="12.75" customHeight="1">
      <c r="A199" s="79">
        <v>900.0</v>
      </c>
      <c r="B199" s="79" t="s">
        <v>106</v>
      </c>
      <c r="C199" s="79">
        <v>904.0</v>
      </c>
      <c r="D199" s="79" t="s">
        <v>107</v>
      </c>
      <c r="E199" s="79" t="s">
        <v>108</v>
      </c>
      <c r="F199" s="80" t="s">
        <v>109</v>
      </c>
      <c r="G199" s="80" t="s">
        <v>185</v>
      </c>
      <c r="H199" s="79" t="s">
        <v>111</v>
      </c>
      <c r="I199" s="79">
        <v>43603.64</v>
      </c>
      <c r="J199" s="79">
        <v>1647.0</v>
      </c>
      <c r="K199" s="79">
        <v>9.044207E7</v>
      </c>
      <c r="L199" s="79" t="s">
        <v>192</v>
      </c>
      <c r="M199" s="79" t="s">
        <v>113</v>
      </c>
      <c r="N199" s="79" t="s">
        <v>114</v>
      </c>
      <c r="O199" s="79">
        <v>78.06177849889</v>
      </c>
      <c r="P199" s="79">
        <v>14.17955146608</v>
      </c>
      <c r="Q199" s="79">
        <v>139.895</v>
      </c>
      <c r="R199" s="76"/>
      <c r="S199" s="76"/>
      <c r="T199" s="76"/>
      <c r="U199" s="76"/>
      <c r="V199" s="76"/>
      <c r="W199" s="76"/>
      <c r="X199" s="76"/>
      <c r="Y199" s="76"/>
      <c r="Z199" s="76"/>
    </row>
    <row r="200" ht="12.75" customHeight="1">
      <c r="A200" s="79">
        <v>900.0</v>
      </c>
      <c r="B200" s="79" t="s">
        <v>106</v>
      </c>
      <c r="C200" s="79">
        <v>904.0</v>
      </c>
      <c r="D200" s="79" t="s">
        <v>107</v>
      </c>
      <c r="E200" s="79" t="s">
        <v>108</v>
      </c>
      <c r="F200" s="80" t="s">
        <v>109</v>
      </c>
      <c r="G200" s="80" t="s">
        <v>185</v>
      </c>
      <c r="H200" s="79" t="s">
        <v>115</v>
      </c>
      <c r="I200" s="79">
        <v>6345.57</v>
      </c>
      <c r="J200" s="79">
        <v>391.0</v>
      </c>
      <c r="K200" s="79">
        <v>9.044207E7</v>
      </c>
      <c r="L200" s="79" t="s">
        <v>192</v>
      </c>
      <c r="M200" s="79" t="s">
        <v>116</v>
      </c>
      <c r="N200" s="79" t="s">
        <v>117</v>
      </c>
      <c r="O200" s="79">
        <v>15.44444444424</v>
      </c>
      <c r="P200" s="79">
        <v>2.47777777765</v>
      </c>
      <c r="Q200" s="79">
        <v>19.384</v>
      </c>
      <c r="R200" s="76"/>
      <c r="S200" s="76"/>
      <c r="T200" s="76"/>
      <c r="U200" s="76"/>
      <c r="V200" s="76"/>
      <c r="W200" s="76"/>
      <c r="X200" s="76"/>
      <c r="Y200" s="76"/>
      <c r="Z200" s="76"/>
    </row>
    <row r="201" ht="12.75" customHeight="1">
      <c r="A201" s="79">
        <v>900.0</v>
      </c>
      <c r="B201" s="79" t="s">
        <v>106</v>
      </c>
      <c r="C201" s="79">
        <v>904.0</v>
      </c>
      <c r="D201" s="79" t="s">
        <v>107</v>
      </c>
      <c r="E201" s="79" t="s">
        <v>108</v>
      </c>
      <c r="F201" s="80" t="s">
        <v>109</v>
      </c>
      <c r="G201" s="80" t="s">
        <v>185</v>
      </c>
      <c r="H201" s="79" t="s">
        <v>118</v>
      </c>
      <c r="I201" s="79">
        <v>1200.75</v>
      </c>
      <c r="J201" s="79">
        <v>16.0</v>
      </c>
      <c r="K201" s="79">
        <v>9.044207E7</v>
      </c>
      <c r="L201" s="79" t="s">
        <v>192</v>
      </c>
      <c r="M201" s="79" t="s">
        <v>119</v>
      </c>
      <c r="N201" s="79" t="s">
        <v>120</v>
      </c>
      <c r="O201" s="79">
        <v>0.87361111111</v>
      </c>
      <c r="P201" s="79">
        <v>0.87361111111</v>
      </c>
      <c r="Q201" s="79">
        <v>2.555</v>
      </c>
      <c r="R201" s="76"/>
      <c r="S201" s="76"/>
      <c r="T201" s="76"/>
      <c r="U201" s="76"/>
      <c r="V201" s="76"/>
      <c r="W201" s="76"/>
      <c r="X201" s="76"/>
      <c r="Y201" s="76"/>
      <c r="Z201" s="76"/>
    </row>
    <row r="202" ht="12.75" customHeight="1">
      <c r="A202" s="79">
        <v>900.0</v>
      </c>
      <c r="B202" s="79" t="s">
        <v>106</v>
      </c>
      <c r="C202" s="79">
        <v>904.0</v>
      </c>
      <c r="D202" s="79" t="s">
        <v>107</v>
      </c>
      <c r="E202" s="79" t="s">
        <v>108</v>
      </c>
      <c r="F202" s="80" t="s">
        <v>109</v>
      </c>
      <c r="G202" s="80" t="s">
        <v>185</v>
      </c>
      <c r="H202" s="79" t="s">
        <v>118</v>
      </c>
      <c r="I202" s="79">
        <v>466.13</v>
      </c>
      <c r="J202" s="79">
        <v>2.0</v>
      </c>
      <c r="K202" s="79">
        <v>9.044207E7</v>
      </c>
      <c r="L202" s="79" t="s">
        <v>192</v>
      </c>
      <c r="M202" s="79" t="s">
        <v>127</v>
      </c>
      <c r="N202" s="79" t="s">
        <v>128</v>
      </c>
      <c r="O202" s="79">
        <v>0.3</v>
      </c>
      <c r="P202" s="79">
        <v>0.3</v>
      </c>
      <c r="Q202" s="79">
        <v>0.348</v>
      </c>
      <c r="R202" s="76"/>
      <c r="S202" s="76"/>
      <c r="T202" s="76"/>
      <c r="U202" s="76"/>
      <c r="V202" s="76"/>
      <c r="W202" s="76"/>
      <c r="X202" s="76"/>
      <c r="Y202" s="76"/>
      <c r="Z202" s="76"/>
    </row>
    <row r="203" ht="12.75" customHeight="1">
      <c r="A203" s="79">
        <v>900.0</v>
      </c>
      <c r="B203" s="79" t="s">
        <v>106</v>
      </c>
      <c r="C203" s="79">
        <v>904.0</v>
      </c>
      <c r="D203" s="79" t="s">
        <v>107</v>
      </c>
      <c r="E203" s="79" t="s">
        <v>108</v>
      </c>
      <c r="F203" s="80" t="s">
        <v>109</v>
      </c>
      <c r="G203" s="80" t="s">
        <v>185</v>
      </c>
      <c r="H203" s="79" t="s">
        <v>121</v>
      </c>
      <c r="I203" s="79">
        <v>11872.65</v>
      </c>
      <c r="J203" s="79">
        <v>538.0</v>
      </c>
      <c r="K203" s="79">
        <v>9.044207E7</v>
      </c>
      <c r="L203" s="79" t="s">
        <v>192</v>
      </c>
      <c r="M203" s="79" t="s">
        <v>122</v>
      </c>
      <c r="N203" s="79" t="s">
        <v>11</v>
      </c>
      <c r="O203" s="79">
        <v>18.69166666655</v>
      </c>
      <c r="P203" s="79">
        <v>18.69166666655</v>
      </c>
      <c r="Q203" s="79">
        <v>40.25</v>
      </c>
      <c r="R203" s="76"/>
      <c r="S203" s="76"/>
      <c r="T203" s="76"/>
      <c r="U203" s="76"/>
      <c r="V203" s="76"/>
      <c r="W203" s="76"/>
      <c r="X203" s="76"/>
      <c r="Y203" s="76"/>
      <c r="Z203" s="76"/>
    </row>
    <row r="204" ht="12.75" customHeight="1">
      <c r="A204" s="79">
        <v>900.0</v>
      </c>
      <c r="B204" s="79" t="s">
        <v>106</v>
      </c>
      <c r="C204" s="79">
        <v>904.0</v>
      </c>
      <c r="D204" s="79" t="s">
        <v>107</v>
      </c>
      <c r="E204" s="79" t="s">
        <v>108</v>
      </c>
      <c r="F204" s="80" t="s">
        <v>109</v>
      </c>
      <c r="G204" s="80" t="s">
        <v>185</v>
      </c>
      <c r="H204" s="79" t="s">
        <v>123</v>
      </c>
      <c r="I204" s="79">
        <v>976.38</v>
      </c>
      <c r="J204" s="79">
        <v>21.0</v>
      </c>
      <c r="K204" s="79">
        <v>9.044207E7</v>
      </c>
      <c r="L204" s="79" t="s">
        <v>192</v>
      </c>
      <c r="M204" s="79" t="s">
        <v>124</v>
      </c>
      <c r="N204" s="79" t="s">
        <v>125</v>
      </c>
      <c r="O204" s="79">
        <v>1.03333333331</v>
      </c>
      <c r="P204" s="79">
        <v>1.03333333331</v>
      </c>
      <c r="Q204" s="79">
        <v>3.312</v>
      </c>
      <c r="R204" s="76"/>
      <c r="S204" s="76"/>
      <c r="T204" s="76"/>
      <c r="U204" s="76"/>
      <c r="V204" s="76"/>
      <c r="W204" s="76"/>
      <c r="X204" s="76"/>
      <c r="Y204" s="76"/>
      <c r="Z204" s="76"/>
    </row>
    <row r="205" ht="12.75" customHeight="1">
      <c r="A205" s="79">
        <v>900.0</v>
      </c>
      <c r="B205" s="79" t="s">
        <v>106</v>
      </c>
      <c r="C205" s="79">
        <v>904.0</v>
      </c>
      <c r="D205" s="79" t="s">
        <v>107</v>
      </c>
      <c r="E205" s="79" t="s">
        <v>108</v>
      </c>
      <c r="F205" s="80" t="s">
        <v>109</v>
      </c>
      <c r="G205" s="80" t="s">
        <v>185</v>
      </c>
      <c r="H205" s="79" t="s">
        <v>111</v>
      </c>
      <c r="I205" s="79">
        <v>44477.57</v>
      </c>
      <c r="J205" s="79">
        <v>1605.0</v>
      </c>
      <c r="K205" s="79">
        <v>9.0442072E7</v>
      </c>
      <c r="L205" s="79" t="s">
        <v>193</v>
      </c>
      <c r="M205" s="79" t="s">
        <v>113</v>
      </c>
      <c r="N205" s="79" t="s">
        <v>114</v>
      </c>
      <c r="O205" s="79">
        <v>79.3998376616</v>
      </c>
      <c r="P205" s="79">
        <v>17.10647546743</v>
      </c>
      <c r="Q205" s="79">
        <v>140.67</v>
      </c>
      <c r="R205" s="76"/>
      <c r="S205" s="76"/>
      <c r="T205" s="76"/>
      <c r="U205" s="76"/>
      <c r="V205" s="76"/>
      <c r="W205" s="76"/>
      <c r="X205" s="76"/>
      <c r="Y205" s="76"/>
      <c r="Z205" s="76"/>
    </row>
    <row r="206" ht="12.75" customHeight="1">
      <c r="A206" s="79">
        <v>900.0</v>
      </c>
      <c r="B206" s="79" t="s">
        <v>106</v>
      </c>
      <c r="C206" s="79">
        <v>904.0</v>
      </c>
      <c r="D206" s="79" t="s">
        <v>107</v>
      </c>
      <c r="E206" s="79" t="s">
        <v>108</v>
      </c>
      <c r="F206" s="80" t="s">
        <v>109</v>
      </c>
      <c r="G206" s="80" t="s">
        <v>185</v>
      </c>
      <c r="H206" s="79" t="s">
        <v>115</v>
      </c>
      <c r="I206" s="79">
        <v>15813.35</v>
      </c>
      <c r="J206" s="79">
        <v>1040.0</v>
      </c>
      <c r="K206" s="79">
        <v>9.0442072E7</v>
      </c>
      <c r="L206" s="79" t="s">
        <v>193</v>
      </c>
      <c r="M206" s="79" t="s">
        <v>116</v>
      </c>
      <c r="N206" s="79" t="s">
        <v>117</v>
      </c>
      <c r="O206" s="79">
        <v>37.91666666616</v>
      </c>
      <c r="P206" s="79">
        <v>6.10277777738</v>
      </c>
      <c r="Q206" s="79">
        <v>48.984</v>
      </c>
      <c r="R206" s="76"/>
      <c r="S206" s="76"/>
      <c r="T206" s="76"/>
      <c r="U206" s="76"/>
      <c r="V206" s="76"/>
      <c r="W206" s="76"/>
      <c r="X206" s="76"/>
      <c r="Y206" s="76"/>
      <c r="Z206" s="76"/>
    </row>
    <row r="207" ht="12.75" customHeight="1">
      <c r="A207" s="79">
        <v>900.0</v>
      </c>
      <c r="B207" s="79" t="s">
        <v>106</v>
      </c>
      <c r="C207" s="79">
        <v>904.0</v>
      </c>
      <c r="D207" s="79" t="s">
        <v>107</v>
      </c>
      <c r="E207" s="79" t="s">
        <v>108</v>
      </c>
      <c r="F207" s="80" t="s">
        <v>109</v>
      </c>
      <c r="G207" s="80" t="s">
        <v>185</v>
      </c>
      <c r="H207" s="79" t="s">
        <v>118</v>
      </c>
      <c r="I207" s="79">
        <v>5825.02</v>
      </c>
      <c r="J207" s="79">
        <v>69.0</v>
      </c>
      <c r="K207" s="79">
        <v>9.0442072E7</v>
      </c>
      <c r="L207" s="79" t="s">
        <v>193</v>
      </c>
      <c r="M207" s="79" t="s">
        <v>119</v>
      </c>
      <c r="N207" s="79" t="s">
        <v>120</v>
      </c>
      <c r="O207" s="79">
        <v>4.33333333332</v>
      </c>
      <c r="P207" s="79">
        <v>4.33333333332</v>
      </c>
      <c r="Q207" s="79">
        <v>13.725</v>
      </c>
      <c r="R207" s="76"/>
      <c r="S207" s="76"/>
      <c r="T207" s="76"/>
      <c r="U207" s="76"/>
      <c r="V207" s="76"/>
      <c r="W207" s="76"/>
      <c r="X207" s="76"/>
      <c r="Y207" s="76"/>
      <c r="Z207" s="76"/>
    </row>
    <row r="208" ht="12.75" customHeight="1">
      <c r="A208" s="79">
        <v>900.0</v>
      </c>
      <c r="B208" s="79" t="s">
        <v>106</v>
      </c>
      <c r="C208" s="79">
        <v>904.0</v>
      </c>
      <c r="D208" s="79" t="s">
        <v>107</v>
      </c>
      <c r="E208" s="79" t="s">
        <v>108</v>
      </c>
      <c r="F208" s="80" t="s">
        <v>109</v>
      </c>
      <c r="G208" s="80" t="s">
        <v>185</v>
      </c>
      <c r="H208" s="79" t="s">
        <v>121</v>
      </c>
      <c r="I208" s="79">
        <v>7753.22</v>
      </c>
      <c r="J208" s="79">
        <v>379.0</v>
      </c>
      <c r="K208" s="79">
        <v>9.0442072E7</v>
      </c>
      <c r="L208" s="79" t="s">
        <v>193</v>
      </c>
      <c r="M208" s="79" t="s">
        <v>122</v>
      </c>
      <c r="N208" s="79" t="s">
        <v>11</v>
      </c>
      <c r="O208" s="79">
        <v>13.14583333315</v>
      </c>
      <c r="P208" s="79">
        <v>13.14583333315</v>
      </c>
      <c r="Q208" s="79">
        <v>26.5</v>
      </c>
      <c r="R208" s="76"/>
      <c r="S208" s="76"/>
      <c r="T208" s="76"/>
      <c r="U208" s="76"/>
      <c r="V208" s="76"/>
      <c r="W208" s="76"/>
      <c r="X208" s="76"/>
      <c r="Y208" s="76"/>
      <c r="Z208" s="76"/>
    </row>
    <row r="209" ht="12.75" customHeight="1">
      <c r="A209" s="79">
        <v>900.0</v>
      </c>
      <c r="B209" s="79" t="s">
        <v>106</v>
      </c>
      <c r="C209" s="79">
        <v>904.0</v>
      </c>
      <c r="D209" s="79" t="s">
        <v>107</v>
      </c>
      <c r="E209" s="79" t="s">
        <v>108</v>
      </c>
      <c r="F209" s="80" t="s">
        <v>109</v>
      </c>
      <c r="G209" s="80" t="s">
        <v>185</v>
      </c>
      <c r="H209" s="79" t="s">
        <v>123</v>
      </c>
      <c r="I209" s="79">
        <v>1019.92</v>
      </c>
      <c r="J209" s="79">
        <v>46.0</v>
      </c>
      <c r="K209" s="79">
        <v>9.0442072E7</v>
      </c>
      <c r="L209" s="79" t="s">
        <v>193</v>
      </c>
      <c r="M209" s="79" t="s">
        <v>124</v>
      </c>
      <c r="N209" s="79" t="s">
        <v>125</v>
      </c>
      <c r="O209" s="79">
        <v>1.5775</v>
      </c>
      <c r="P209" s="79">
        <v>1.5775</v>
      </c>
      <c r="Q209" s="79">
        <v>5.524</v>
      </c>
      <c r="R209" s="76"/>
      <c r="S209" s="76"/>
      <c r="T209" s="76"/>
      <c r="U209" s="76"/>
      <c r="V209" s="76"/>
      <c r="W209" s="76"/>
      <c r="X209" s="76"/>
      <c r="Y209" s="76"/>
      <c r="Z209" s="76"/>
    </row>
    <row r="210" ht="12.75" customHeight="1">
      <c r="A210" s="79">
        <v>900.0</v>
      </c>
      <c r="B210" s="79" t="s">
        <v>106</v>
      </c>
      <c r="C210" s="79">
        <v>904.0</v>
      </c>
      <c r="D210" s="79" t="s">
        <v>107</v>
      </c>
      <c r="E210" s="79" t="s">
        <v>108</v>
      </c>
      <c r="F210" s="80" t="s">
        <v>109</v>
      </c>
      <c r="G210" s="80" t="s">
        <v>194</v>
      </c>
      <c r="H210" s="79" t="s">
        <v>132</v>
      </c>
      <c r="I210" s="79">
        <v>27474.28</v>
      </c>
      <c r="J210" s="79">
        <v>957.0</v>
      </c>
      <c r="K210" s="79">
        <v>9.0440028E7</v>
      </c>
      <c r="L210" s="79" t="s">
        <v>195</v>
      </c>
      <c r="M210" s="79" t="s">
        <v>134</v>
      </c>
      <c r="N210" s="79" t="s">
        <v>135</v>
      </c>
      <c r="O210" s="79">
        <v>41.62499999983</v>
      </c>
      <c r="P210" s="79">
        <v>23.09999999983</v>
      </c>
      <c r="Q210" s="79">
        <v>33.36</v>
      </c>
      <c r="R210" s="76"/>
      <c r="S210" s="76"/>
      <c r="T210" s="76"/>
      <c r="U210" s="76"/>
      <c r="V210" s="76"/>
      <c r="W210" s="76"/>
      <c r="X210" s="76"/>
      <c r="Y210" s="76"/>
      <c r="Z210" s="76"/>
    </row>
    <row r="211" ht="12.75" customHeight="1">
      <c r="A211" s="79">
        <v>900.0</v>
      </c>
      <c r="B211" s="79" t="s">
        <v>106</v>
      </c>
      <c r="C211" s="79">
        <v>904.0</v>
      </c>
      <c r="D211" s="79" t="s">
        <v>107</v>
      </c>
      <c r="E211" s="79" t="s">
        <v>108</v>
      </c>
      <c r="F211" s="80" t="s">
        <v>109</v>
      </c>
      <c r="G211" s="80" t="s">
        <v>194</v>
      </c>
      <c r="H211" s="79" t="s">
        <v>132</v>
      </c>
      <c r="I211" s="79">
        <v>30836.62</v>
      </c>
      <c r="J211" s="79">
        <v>273.0</v>
      </c>
      <c r="K211" s="79">
        <v>9.0440028E7</v>
      </c>
      <c r="L211" s="79" t="s">
        <v>195</v>
      </c>
      <c r="M211" s="79" t="s">
        <v>136</v>
      </c>
      <c r="N211" s="79" t="s">
        <v>137</v>
      </c>
      <c r="O211" s="79">
        <v>21.24999999984</v>
      </c>
      <c r="P211" s="79">
        <v>20.34999999984</v>
      </c>
      <c r="Q211" s="79">
        <v>20.2375</v>
      </c>
      <c r="R211" s="76"/>
      <c r="S211" s="76"/>
      <c r="T211" s="76"/>
      <c r="U211" s="76"/>
      <c r="V211" s="76"/>
      <c r="W211" s="76"/>
      <c r="X211" s="76"/>
      <c r="Y211" s="76"/>
      <c r="Z211" s="76"/>
    </row>
    <row r="212" ht="12.75" customHeight="1">
      <c r="A212" s="79">
        <v>900.0</v>
      </c>
      <c r="B212" s="79" t="s">
        <v>106</v>
      </c>
      <c r="C212" s="79">
        <v>904.0</v>
      </c>
      <c r="D212" s="79" t="s">
        <v>107</v>
      </c>
      <c r="E212" s="79" t="s">
        <v>108</v>
      </c>
      <c r="F212" s="80" t="s">
        <v>109</v>
      </c>
      <c r="G212" s="80" t="s">
        <v>194</v>
      </c>
      <c r="H212" s="79" t="s">
        <v>132</v>
      </c>
      <c r="I212" s="79">
        <v>10878.8</v>
      </c>
      <c r="J212" s="79">
        <v>2110.0</v>
      </c>
      <c r="K212" s="79">
        <v>9.0440028E7</v>
      </c>
      <c r="L212" s="79" t="s">
        <v>195</v>
      </c>
      <c r="M212" s="79" t="s">
        <v>138</v>
      </c>
      <c r="N212" s="79" t="s">
        <v>139</v>
      </c>
      <c r="O212" s="79">
        <v>76.0</v>
      </c>
      <c r="P212" s="79">
        <v>7.475</v>
      </c>
      <c r="Q212" s="79">
        <v>34.2</v>
      </c>
      <c r="R212" s="76"/>
      <c r="S212" s="76"/>
      <c r="T212" s="76"/>
      <c r="U212" s="76"/>
      <c r="V212" s="76"/>
      <c r="W212" s="76"/>
      <c r="X212" s="76"/>
      <c r="Y212" s="76"/>
      <c r="Z212" s="76"/>
    </row>
    <row r="213" ht="12.75" customHeight="1">
      <c r="A213" s="79">
        <v>900.0</v>
      </c>
      <c r="B213" s="79" t="s">
        <v>106</v>
      </c>
      <c r="C213" s="79">
        <v>904.0</v>
      </c>
      <c r="D213" s="79" t="s">
        <v>107</v>
      </c>
      <c r="E213" s="79" t="s">
        <v>108</v>
      </c>
      <c r="F213" s="80" t="s">
        <v>109</v>
      </c>
      <c r="G213" s="80" t="s">
        <v>194</v>
      </c>
      <c r="H213" s="79" t="s">
        <v>140</v>
      </c>
      <c r="I213" s="79">
        <v>5376.58</v>
      </c>
      <c r="J213" s="79">
        <v>352.0</v>
      </c>
      <c r="K213" s="79">
        <v>9.0440028E7</v>
      </c>
      <c r="L213" s="79" t="s">
        <v>195</v>
      </c>
      <c r="M213" s="79" t="s">
        <v>141</v>
      </c>
      <c r="N213" s="79" t="s">
        <v>142</v>
      </c>
      <c r="O213" s="79">
        <v>15.52380952376</v>
      </c>
      <c r="P213" s="79">
        <v>3.74047619042</v>
      </c>
      <c r="Q213" s="79">
        <v>21.952</v>
      </c>
      <c r="R213" s="76"/>
      <c r="S213" s="76"/>
      <c r="T213" s="76"/>
      <c r="U213" s="76"/>
      <c r="V213" s="76"/>
      <c r="W213" s="76"/>
      <c r="X213" s="76"/>
      <c r="Y213" s="76"/>
      <c r="Z213" s="76"/>
    </row>
    <row r="214" ht="12.75" customHeight="1">
      <c r="A214" s="79">
        <v>900.0</v>
      </c>
      <c r="B214" s="79" t="s">
        <v>106</v>
      </c>
      <c r="C214" s="79">
        <v>904.0</v>
      </c>
      <c r="D214" s="79" t="s">
        <v>107</v>
      </c>
      <c r="E214" s="79" t="s">
        <v>108</v>
      </c>
      <c r="F214" s="80" t="s">
        <v>109</v>
      </c>
      <c r="G214" s="80" t="s">
        <v>194</v>
      </c>
      <c r="H214" s="79" t="s">
        <v>143</v>
      </c>
      <c r="I214" s="79">
        <v>5519.34</v>
      </c>
      <c r="J214" s="79">
        <v>1901.0</v>
      </c>
      <c r="K214" s="79">
        <v>9.0440028E7</v>
      </c>
      <c r="L214" s="79" t="s">
        <v>195</v>
      </c>
      <c r="M214" s="79" t="s">
        <v>144</v>
      </c>
      <c r="N214" s="79" t="s">
        <v>145</v>
      </c>
      <c r="O214" s="79">
        <v>46.22916666665</v>
      </c>
      <c r="P214" s="79">
        <v>12.02916666665</v>
      </c>
      <c r="Q214" s="79">
        <v>32.48</v>
      </c>
      <c r="R214" s="76"/>
      <c r="S214" s="76"/>
      <c r="T214" s="76"/>
      <c r="U214" s="76"/>
      <c r="V214" s="76"/>
      <c r="W214" s="76"/>
      <c r="X214" s="76"/>
      <c r="Y214" s="76"/>
      <c r="Z214" s="76"/>
    </row>
    <row r="215" ht="12.75" customHeight="1">
      <c r="A215" s="79">
        <v>900.0</v>
      </c>
      <c r="B215" s="79" t="s">
        <v>106</v>
      </c>
      <c r="C215" s="79">
        <v>904.0</v>
      </c>
      <c r="D215" s="79" t="s">
        <v>107</v>
      </c>
      <c r="E215" s="79" t="s">
        <v>108</v>
      </c>
      <c r="F215" s="80" t="s">
        <v>109</v>
      </c>
      <c r="G215" s="80" t="s">
        <v>194</v>
      </c>
      <c r="H215" s="79" t="s">
        <v>143</v>
      </c>
      <c r="I215" s="79">
        <v>9540.74</v>
      </c>
      <c r="J215" s="79">
        <v>985.0</v>
      </c>
      <c r="K215" s="79">
        <v>9.0440028E7</v>
      </c>
      <c r="L215" s="79" t="s">
        <v>195</v>
      </c>
      <c r="M215" s="79" t="s">
        <v>146</v>
      </c>
      <c r="N215" s="79" t="s">
        <v>147</v>
      </c>
      <c r="O215" s="79">
        <v>33.09188034163</v>
      </c>
      <c r="P215" s="79">
        <v>33.09188034163</v>
      </c>
      <c r="Q215" s="79">
        <v>17.373</v>
      </c>
      <c r="R215" s="76"/>
      <c r="S215" s="76"/>
      <c r="T215" s="76"/>
      <c r="U215" s="76"/>
      <c r="V215" s="76"/>
      <c r="W215" s="76"/>
      <c r="X215" s="76"/>
      <c r="Y215" s="76"/>
      <c r="Z215" s="76"/>
    </row>
    <row r="216" ht="12.75" customHeight="1">
      <c r="A216" s="79">
        <v>900.0</v>
      </c>
      <c r="B216" s="79" t="s">
        <v>106</v>
      </c>
      <c r="C216" s="79">
        <v>904.0</v>
      </c>
      <c r="D216" s="79" t="s">
        <v>107</v>
      </c>
      <c r="E216" s="79" t="s">
        <v>108</v>
      </c>
      <c r="F216" s="80" t="s">
        <v>109</v>
      </c>
      <c r="G216" s="80" t="s">
        <v>194</v>
      </c>
      <c r="H216" s="79" t="s">
        <v>143</v>
      </c>
      <c r="I216" s="79">
        <v>6514.2</v>
      </c>
      <c r="J216" s="79">
        <v>418.0</v>
      </c>
      <c r="K216" s="79">
        <v>9.0440028E7</v>
      </c>
      <c r="L216" s="79" t="s">
        <v>195</v>
      </c>
      <c r="M216" s="79" t="s">
        <v>148</v>
      </c>
      <c r="N216" s="79" t="s">
        <v>149</v>
      </c>
      <c r="O216" s="79">
        <v>20.76679292922</v>
      </c>
      <c r="P216" s="79">
        <v>20.76679292922</v>
      </c>
      <c r="Q216" s="79">
        <v>33.8</v>
      </c>
      <c r="R216" s="76"/>
      <c r="S216" s="76"/>
      <c r="T216" s="76"/>
      <c r="U216" s="76"/>
      <c r="V216" s="76"/>
      <c r="W216" s="76"/>
      <c r="X216" s="76"/>
      <c r="Y216" s="76"/>
      <c r="Z216" s="76"/>
    </row>
    <row r="217" ht="12.75" customHeight="1">
      <c r="A217" s="79">
        <v>900.0</v>
      </c>
      <c r="B217" s="79" t="s">
        <v>106</v>
      </c>
      <c r="C217" s="79">
        <v>904.0</v>
      </c>
      <c r="D217" s="79" t="s">
        <v>107</v>
      </c>
      <c r="E217" s="79" t="s">
        <v>108</v>
      </c>
      <c r="F217" s="80" t="s">
        <v>109</v>
      </c>
      <c r="G217" s="80" t="s">
        <v>194</v>
      </c>
      <c r="H217" s="79" t="s">
        <v>143</v>
      </c>
      <c r="I217" s="79">
        <v>623.34</v>
      </c>
      <c r="J217" s="79">
        <v>22.0</v>
      </c>
      <c r="K217" s="79">
        <v>9.0440028E7</v>
      </c>
      <c r="L217" s="79" t="s">
        <v>195</v>
      </c>
      <c r="M217" s="79" t="s">
        <v>150</v>
      </c>
      <c r="N217" s="79" t="s">
        <v>151</v>
      </c>
      <c r="O217" s="79">
        <v>1.1</v>
      </c>
      <c r="P217" s="79">
        <v>1.1</v>
      </c>
      <c r="Q217" s="79">
        <v>5.5</v>
      </c>
      <c r="R217" s="76"/>
      <c r="S217" s="76"/>
      <c r="T217" s="76"/>
      <c r="U217" s="76"/>
      <c r="V217" s="76"/>
      <c r="W217" s="76"/>
      <c r="X217" s="76"/>
      <c r="Y217" s="76"/>
      <c r="Z217" s="76"/>
    </row>
    <row r="218" ht="12.75" customHeight="1">
      <c r="A218" s="79">
        <v>900.0</v>
      </c>
      <c r="B218" s="79" t="s">
        <v>106</v>
      </c>
      <c r="C218" s="79">
        <v>904.0</v>
      </c>
      <c r="D218" s="79" t="s">
        <v>107</v>
      </c>
      <c r="E218" s="79" t="s">
        <v>108</v>
      </c>
      <c r="F218" s="80" t="s">
        <v>109</v>
      </c>
      <c r="G218" s="80" t="s">
        <v>194</v>
      </c>
      <c r="H218" s="79" t="s">
        <v>143</v>
      </c>
      <c r="I218" s="79">
        <v>14687.12</v>
      </c>
      <c r="J218" s="79">
        <v>757.0</v>
      </c>
      <c r="K218" s="79">
        <v>9.0440028E7</v>
      </c>
      <c r="L218" s="79" t="s">
        <v>195</v>
      </c>
      <c r="M218" s="79" t="s">
        <v>152</v>
      </c>
      <c r="N218" s="79" t="s">
        <v>153</v>
      </c>
      <c r="O218" s="79">
        <v>36.35227272711</v>
      </c>
      <c r="P218" s="79">
        <v>36.35227272711</v>
      </c>
      <c r="Q218" s="79">
        <v>23.581</v>
      </c>
      <c r="R218" s="76"/>
      <c r="S218" s="76"/>
      <c r="T218" s="76"/>
      <c r="U218" s="76"/>
      <c r="V218" s="76"/>
      <c r="W218" s="76"/>
      <c r="X218" s="76"/>
      <c r="Y218" s="76"/>
      <c r="Z218" s="76"/>
    </row>
    <row r="219" ht="12.75" customHeight="1">
      <c r="A219" s="79">
        <v>900.0</v>
      </c>
      <c r="B219" s="79" t="s">
        <v>106</v>
      </c>
      <c r="C219" s="79">
        <v>904.0</v>
      </c>
      <c r="D219" s="79" t="s">
        <v>107</v>
      </c>
      <c r="E219" s="79" t="s">
        <v>108</v>
      </c>
      <c r="F219" s="80" t="s">
        <v>109</v>
      </c>
      <c r="G219" s="80" t="s">
        <v>194</v>
      </c>
      <c r="H219" s="79" t="s">
        <v>143</v>
      </c>
      <c r="I219" s="79">
        <v>4613.14</v>
      </c>
      <c r="J219" s="79">
        <v>358.0</v>
      </c>
      <c r="K219" s="79">
        <v>9.0440028E7</v>
      </c>
      <c r="L219" s="79" t="s">
        <v>195</v>
      </c>
      <c r="M219" s="79" t="s">
        <v>154</v>
      </c>
      <c r="N219" s="79" t="s">
        <v>155</v>
      </c>
      <c r="O219" s="79">
        <v>18.53192640683</v>
      </c>
      <c r="P219" s="79">
        <v>18.53192640683</v>
      </c>
      <c r="Q219" s="79">
        <v>18.985</v>
      </c>
      <c r="R219" s="76"/>
      <c r="S219" s="76"/>
      <c r="T219" s="76"/>
      <c r="U219" s="76"/>
      <c r="V219" s="76"/>
      <c r="W219" s="76"/>
      <c r="X219" s="76"/>
      <c r="Y219" s="76"/>
      <c r="Z219" s="76"/>
    </row>
    <row r="220" ht="12.75" customHeight="1">
      <c r="A220" s="79">
        <v>900.0</v>
      </c>
      <c r="B220" s="79" t="s">
        <v>106</v>
      </c>
      <c r="C220" s="79">
        <v>904.0</v>
      </c>
      <c r="D220" s="79" t="s">
        <v>107</v>
      </c>
      <c r="E220" s="79" t="s">
        <v>108</v>
      </c>
      <c r="F220" s="80" t="s">
        <v>109</v>
      </c>
      <c r="G220" s="80" t="s">
        <v>194</v>
      </c>
      <c r="H220" s="79" t="s">
        <v>143</v>
      </c>
      <c r="I220" s="79">
        <v>1817.0</v>
      </c>
      <c r="J220" s="79">
        <v>100.0</v>
      </c>
      <c r="K220" s="79">
        <v>9.0440028E7</v>
      </c>
      <c r="L220" s="79" t="s">
        <v>195</v>
      </c>
      <c r="M220" s="79" t="s">
        <v>156</v>
      </c>
      <c r="N220" s="79" t="s">
        <v>157</v>
      </c>
      <c r="O220" s="79">
        <v>5.0</v>
      </c>
      <c r="P220" s="79">
        <v>5.0</v>
      </c>
      <c r="Q220" s="79">
        <v>9.0</v>
      </c>
      <c r="R220" s="76"/>
      <c r="S220" s="76"/>
      <c r="T220" s="76"/>
      <c r="U220" s="76"/>
      <c r="V220" s="76"/>
      <c r="W220" s="76"/>
      <c r="X220" s="76"/>
      <c r="Y220" s="76"/>
      <c r="Z220" s="76"/>
    </row>
    <row r="221" ht="12.75" customHeight="1">
      <c r="A221" s="79">
        <v>900.0</v>
      </c>
      <c r="B221" s="79" t="s">
        <v>106</v>
      </c>
      <c r="C221" s="79">
        <v>904.0</v>
      </c>
      <c r="D221" s="79" t="s">
        <v>107</v>
      </c>
      <c r="E221" s="79" t="s">
        <v>108</v>
      </c>
      <c r="F221" s="80" t="s">
        <v>109</v>
      </c>
      <c r="G221" s="80" t="s">
        <v>194</v>
      </c>
      <c r="H221" s="79" t="s">
        <v>158</v>
      </c>
      <c r="I221" s="79">
        <v>6268.58</v>
      </c>
      <c r="J221" s="79">
        <v>311.0</v>
      </c>
      <c r="K221" s="79">
        <v>9.0440028E7</v>
      </c>
      <c r="L221" s="79" t="s">
        <v>195</v>
      </c>
      <c r="M221" s="79" t="s">
        <v>159</v>
      </c>
      <c r="N221" s="79" t="s">
        <v>160</v>
      </c>
      <c r="O221" s="79">
        <v>48.59523809505</v>
      </c>
      <c r="P221" s="79">
        <v>5.72619047581</v>
      </c>
      <c r="Q221" s="79">
        <v>19.072</v>
      </c>
      <c r="R221" s="76"/>
      <c r="S221" s="76"/>
      <c r="T221" s="76"/>
      <c r="U221" s="76"/>
      <c r="V221" s="76"/>
      <c r="W221" s="76"/>
      <c r="X221" s="76"/>
      <c r="Y221" s="76"/>
      <c r="Z221" s="76"/>
    </row>
    <row r="222" ht="12.75" customHeight="1">
      <c r="A222" s="79">
        <v>900.0</v>
      </c>
      <c r="B222" s="79" t="s">
        <v>106</v>
      </c>
      <c r="C222" s="79">
        <v>904.0</v>
      </c>
      <c r="D222" s="79" t="s">
        <v>107</v>
      </c>
      <c r="E222" s="79" t="s">
        <v>108</v>
      </c>
      <c r="F222" s="80" t="s">
        <v>109</v>
      </c>
      <c r="G222" s="80" t="s">
        <v>194</v>
      </c>
      <c r="H222" s="79" t="s">
        <v>161</v>
      </c>
      <c r="I222" s="79">
        <v>31626.68</v>
      </c>
      <c r="J222" s="79">
        <v>527.0</v>
      </c>
      <c r="K222" s="79">
        <v>9.0440028E7</v>
      </c>
      <c r="L222" s="79" t="s">
        <v>195</v>
      </c>
      <c r="M222" s="79" t="s">
        <v>162</v>
      </c>
      <c r="N222" s="79" t="s">
        <v>163</v>
      </c>
      <c r="O222" s="79">
        <v>30.63485819717</v>
      </c>
      <c r="P222" s="79">
        <v>30.63485819717</v>
      </c>
      <c r="Q222" s="79">
        <v>136.53</v>
      </c>
      <c r="R222" s="76"/>
      <c r="S222" s="76"/>
      <c r="T222" s="76"/>
      <c r="U222" s="76"/>
      <c r="V222" s="76"/>
      <c r="W222" s="76"/>
      <c r="X222" s="76"/>
      <c r="Y222" s="76"/>
      <c r="Z222" s="76"/>
    </row>
    <row r="223" ht="12.75" customHeight="1">
      <c r="A223" s="79">
        <v>900.0</v>
      </c>
      <c r="B223" s="79" t="s">
        <v>106</v>
      </c>
      <c r="C223" s="79">
        <v>904.0</v>
      </c>
      <c r="D223" s="79" t="s">
        <v>107</v>
      </c>
      <c r="E223" s="79" t="s">
        <v>108</v>
      </c>
      <c r="F223" s="80" t="s">
        <v>109</v>
      </c>
      <c r="G223" s="80" t="s">
        <v>194</v>
      </c>
      <c r="H223" s="79" t="s">
        <v>164</v>
      </c>
      <c r="I223" s="79">
        <v>6545.85</v>
      </c>
      <c r="J223" s="79">
        <v>34.0</v>
      </c>
      <c r="K223" s="79">
        <v>9.0440028E7</v>
      </c>
      <c r="L223" s="79" t="s">
        <v>195</v>
      </c>
      <c r="M223" s="79" t="s">
        <v>165</v>
      </c>
      <c r="N223" s="79" t="s">
        <v>166</v>
      </c>
      <c r="O223" s="79">
        <v>2.54166666663</v>
      </c>
      <c r="P223" s="79">
        <v>2.54166666663</v>
      </c>
      <c r="Q223" s="79">
        <v>12.5</v>
      </c>
      <c r="R223" s="76"/>
      <c r="S223" s="76"/>
      <c r="T223" s="76"/>
      <c r="U223" s="76"/>
      <c r="V223" s="76"/>
      <c r="W223" s="76"/>
      <c r="X223" s="76"/>
      <c r="Y223" s="76"/>
      <c r="Z223" s="76"/>
    </row>
    <row r="224" ht="12.75" customHeight="1">
      <c r="A224" s="79">
        <v>900.0</v>
      </c>
      <c r="B224" s="79" t="s">
        <v>106</v>
      </c>
      <c r="C224" s="79">
        <v>904.0</v>
      </c>
      <c r="D224" s="79" t="s">
        <v>107</v>
      </c>
      <c r="E224" s="79" t="s">
        <v>108</v>
      </c>
      <c r="F224" s="80" t="s">
        <v>109</v>
      </c>
      <c r="G224" s="80" t="s">
        <v>194</v>
      </c>
      <c r="H224" s="79" t="s">
        <v>167</v>
      </c>
      <c r="I224" s="79">
        <v>3032.74</v>
      </c>
      <c r="J224" s="79">
        <v>36.0</v>
      </c>
      <c r="K224" s="79">
        <v>9.0440028E7</v>
      </c>
      <c r="L224" s="79" t="s">
        <v>195</v>
      </c>
      <c r="M224" s="79" t="s">
        <v>168</v>
      </c>
      <c r="N224" s="79" t="s">
        <v>169</v>
      </c>
      <c r="O224" s="79">
        <v>2.6222222222</v>
      </c>
      <c r="P224" s="79">
        <v>2.6222222222</v>
      </c>
      <c r="Q224" s="79">
        <v>8.65</v>
      </c>
      <c r="R224" s="76"/>
      <c r="S224" s="76"/>
      <c r="T224" s="76"/>
      <c r="U224" s="76"/>
      <c r="V224" s="76"/>
      <c r="W224" s="76"/>
      <c r="X224" s="76"/>
      <c r="Y224" s="76"/>
      <c r="Z224" s="76"/>
    </row>
    <row r="225" ht="12.75" customHeight="1">
      <c r="A225" s="79">
        <v>900.0</v>
      </c>
      <c r="B225" s="79" t="s">
        <v>106</v>
      </c>
      <c r="C225" s="79">
        <v>904.0</v>
      </c>
      <c r="D225" s="79" t="s">
        <v>107</v>
      </c>
      <c r="E225" s="79" t="s">
        <v>108</v>
      </c>
      <c r="F225" s="80" t="s">
        <v>109</v>
      </c>
      <c r="G225" s="80" t="s">
        <v>194</v>
      </c>
      <c r="H225" s="79" t="s">
        <v>167</v>
      </c>
      <c r="I225" s="79">
        <v>3269.63</v>
      </c>
      <c r="J225" s="79">
        <v>68.0</v>
      </c>
      <c r="K225" s="79">
        <v>9.0440028E7</v>
      </c>
      <c r="L225" s="79" t="s">
        <v>195</v>
      </c>
      <c r="M225" s="79" t="s">
        <v>170</v>
      </c>
      <c r="N225" s="79" t="s">
        <v>171</v>
      </c>
      <c r="O225" s="79">
        <v>6.99999999999</v>
      </c>
      <c r="P225" s="79">
        <v>6.99999999999</v>
      </c>
      <c r="Q225" s="79">
        <v>10.86</v>
      </c>
      <c r="R225" s="76"/>
      <c r="S225" s="76"/>
      <c r="T225" s="76"/>
      <c r="U225" s="76"/>
      <c r="V225" s="76"/>
      <c r="W225" s="76"/>
      <c r="X225" s="76"/>
      <c r="Y225" s="76"/>
      <c r="Z225" s="76"/>
    </row>
    <row r="226" ht="12.75" customHeight="1">
      <c r="A226" s="79">
        <v>900.0</v>
      </c>
      <c r="B226" s="79" t="s">
        <v>106</v>
      </c>
      <c r="C226" s="79">
        <v>904.0</v>
      </c>
      <c r="D226" s="79" t="s">
        <v>107</v>
      </c>
      <c r="E226" s="79" t="s">
        <v>108</v>
      </c>
      <c r="F226" s="80" t="s">
        <v>109</v>
      </c>
      <c r="G226" s="80" t="s">
        <v>194</v>
      </c>
      <c r="H226" s="79" t="s">
        <v>167</v>
      </c>
      <c r="I226" s="79">
        <v>15012.73</v>
      </c>
      <c r="J226" s="79">
        <v>413.0</v>
      </c>
      <c r="K226" s="79">
        <v>9.0440028E7</v>
      </c>
      <c r="L226" s="79" t="s">
        <v>195</v>
      </c>
      <c r="M226" s="79" t="s">
        <v>172</v>
      </c>
      <c r="N226" s="79" t="s">
        <v>173</v>
      </c>
      <c r="O226" s="79">
        <v>37.41666666666</v>
      </c>
      <c r="P226" s="79">
        <v>37.41666666666</v>
      </c>
      <c r="Q226" s="79">
        <v>51.07696</v>
      </c>
      <c r="R226" s="76"/>
      <c r="S226" s="76"/>
      <c r="T226" s="76"/>
      <c r="U226" s="76"/>
      <c r="V226" s="76"/>
      <c r="W226" s="76"/>
      <c r="X226" s="76"/>
      <c r="Y226" s="76"/>
      <c r="Z226" s="76"/>
    </row>
    <row r="227" ht="12.75" customHeight="1">
      <c r="A227" s="79">
        <v>900.0</v>
      </c>
      <c r="B227" s="79" t="s">
        <v>106</v>
      </c>
      <c r="C227" s="79">
        <v>904.0</v>
      </c>
      <c r="D227" s="79" t="s">
        <v>107</v>
      </c>
      <c r="E227" s="79" t="s">
        <v>108</v>
      </c>
      <c r="F227" s="80" t="s">
        <v>109</v>
      </c>
      <c r="G227" s="80" t="s">
        <v>194</v>
      </c>
      <c r="H227" s="79" t="s">
        <v>167</v>
      </c>
      <c r="I227" s="79">
        <v>320.2</v>
      </c>
      <c r="J227" s="79">
        <v>4.0</v>
      </c>
      <c r="K227" s="79">
        <v>9.0440028E7</v>
      </c>
      <c r="L227" s="79" t="s">
        <v>195</v>
      </c>
      <c r="M227" s="79" t="s">
        <v>174</v>
      </c>
      <c r="N227" s="79" t="s">
        <v>175</v>
      </c>
      <c r="O227" s="79">
        <v>0.66666666666</v>
      </c>
      <c r="P227" s="79">
        <v>0.66666666666</v>
      </c>
      <c r="Q227" s="79">
        <v>2.128</v>
      </c>
      <c r="R227" s="76"/>
      <c r="S227" s="76"/>
      <c r="T227" s="76"/>
      <c r="U227" s="76"/>
      <c r="V227" s="76"/>
      <c r="W227" s="76"/>
      <c r="X227" s="76"/>
      <c r="Y227" s="76"/>
      <c r="Z227" s="76"/>
    </row>
    <row r="228" ht="12.75" customHeight="1">
      <c r="A228" s="79">
        <v>900.0</v>
      </c>
      <c r="B228" s="79" t="s">
        <v>106</v>
      </c>
      <c r="C228" s="79">
        <v>904.0</v>
      </c>
      <c r="D228" s="79" t="s">
        <v>107</v>
      </c>
      <c r="E228" s="79" t="s">
        <v>108</v>
      </c>
      <c r="F228" s="80" t="s">
        <v>109</v>
      </c>
      <c r="G228" s="80" t="s">
        <v>194</v>
      </c>
      <c r="H228" s="79" t="s">
        <v>132</v>
      </c>
      <c r="I228" s="79">
        <v>71342.5</v>
      </c>
      <c r="J228" s="79">
        <v>3865.0</v>
      </c>
      <c r="K228" s="79">
        <v>9.0442006E7</v>
      </c>
      <c r="L228" s="79" t="s">
        <v>196</v>
      </c>
      <c r="M228" s="79" t="s">
        <v>134</v>
      </c>
      <c r="N228" s="79" t="s">
        <v>135</v>
      </c>
      <c r="O228" s="79">
        <v>150.41071428533</v>
      </c>
      <c r="P228" s="79">
        <v>52.91071428533</v>
      </c>
      <c r="Q228" s="79">
        <v>83.51</v>
      </c>
      <c r="R228" s="76"/>
      <c r="S228" s="76"/>
      <c r="T228" s="76"/>
      <c r="U228" s="76"/>
      <c r="V228" s="76"/>
      <c r="W228" s="76"/>
      <c r="X228" s="76"/>
      <c r="Y228" s="76"/>
      <c r="Z228" s="76"/>
    </row>
    <row r="229" ht="12.75" customHeight="1">
      <c r="A229" s="79">
        <v>900.0</v>
      </c>
      <c r="B229" s="79" t="s">
        <v>106</v>
      </c>
      <c r="C229" s="79">
        <v>904.0</v>
      </c>
      <c r="D229" s="79" t="s">
        <v>107</v>
      </c>
      <c r="E229" s="79" t="s">
        <v>108</v>
      </c>
      <c r="F229" s="80" t="s">
        <v>109</v>
      </c>
      <c r="G229" s="80" t="s">
        <v>194</v>
      </c>
      <c r="H229" s="79" t="s">
        <v>132</v>
      </c>
      <c r="I229" s="79">
        <v>53667.74</v>
      </c>
      <c r="J229" s="79">
        <v>439.0</v>
      </c>
      <c r="K229" s="79">
        <v>9.0442006E7</v>
      </c>
      <c r="L229" s="79" t="s">
        <v>196</v>
      </c>
      <c r="M229" s="79" t="s">
        <v>136</v>
      </c>
      <c r="N229" s="79" t="s">
        <v>137</v>
      </c>
      <c r="O229" s="79">
        <v>32.6666666665</v>
      </c>
      <c r="P229" s="79">
        <v>32.6666666665</v>
      </c>
      <c r="Q229" s="79">
        <v>37.425</v>
      </c>
      <c r="R229" s="76"/>
      <c r="S229" s="76"/>
      <c r="T229" s="76"/>
      <c r="U229" s="76"/>
      <c r="V229" s="76"/>
      <c r="W229" s="76"/>
      <c r="X229" s="76"/>
      <c r="Y229" s="76"/>
      <c r="Z229" s="76"/>
    </row>
    <row r="230" ht="12.75" customHeight="1">
      <c r="A230" s="79">
        <v>900.0</v>
      </c>
      <c r="B230" s="79" t="s">
        <v>106</v>
      </c>
      <c r="C230" s="79">
        <v>904.0</v>
      </c>
      <c r="D230" s="79" t="s">
        <v>107</v>
      </c>
      <c r="E230" s="79" t="s">
        <v>108</v>
      </c>
      <c r="F230" s="80" t="s">
        <v>109</v>
      </c>
      <c r="G230" s="80" t="s">
        <v>194</v>
      </c>
      <c r="H230" s="79" t="s">
        <v>132</v>
      </c>
      <c r="I230" s="79">
        <v>16968.2</v>
      </c>
      <c r="J230" s="79">
        <v>3570.0</v>
      </c>
      <c r="K230" s="79">
        <v>9.0442006E7</v>
      </c>
      <c r="L230" s="79" t="s">
        <v>196</v>
      </c>
      <c r="M230" s="79" t="s">
        <v>138</v>
      </c>
      <c r="N230" s="79" t="s">
        <v>139</v>
      </c>
      <c r="O230" s="79">
        <v>156.0</v>
      </c>
      <c r="P230" s="79">
        <v>9.525</v>
      </c>
      <c r="Q230" s="79">
        <v>57.24</v>
      </c>
      <c r="R230" s="76"/>
      <c r="S230" s="76"/>
      <c r="T230" s="76"/>
      <c r="U230" s="76"/>
      <c r="V230" s="76"/>
      <c r="W230" s="76"/>
      <c r="X230" s="76"/>
      <c r="Y230" s="76"/>
      <c r="Z230" s="76"/>
    </row>
    <row r="231" ht="12.75" customHeight="1">
      <c r="A231" s="79">
        <v>900.0</v>
      </c>
      <c r="B231" s="79" t="s">
        <v>106</v>
      </c>
      <c r="C231" s="79">
        <v>904.0</v>
      </c>
      <c r="D231" s="79" t="s">
        <v>107</v>
      </c>
      <c r="E231" s="79" t="s">
        <v>108</v>
      </c>
      <c r="F231" s="80" t="s">
        <v>109</v>
      </c>
      <c r="G231" s="80" t="s">
        <v>194</v>
      </c>
      <c r="H231" s="79" t="s">
        <v>140</v>
      </c>
      <c r="I231" s="79">
        <v>11321.67</v>
      </c>
      <c r="J231" s="79">
        <v>307.0</v>
      </c>
      <c r="K231" s="79">
        <v>9.0442006E7</v>
      </c>
      <c r="L231" s="79" t="s">
        <v>196</v>
      </c>
      <c r="M231" s="79" t="s">
        <v>141</v>
      </c>
      <c r="N231" s="79" t="s">
        <v>142</v>
      </c>
      <c r="O231" s="79">
        <v>17.20833333326</v>
      </c>
      <c r="P231" s="79">
        <v>9.14166666659</v>
      </c>
      <c r="Q231" s="79">
        <v>54.776</v>
      </c>
      <c r="R231" s="76"/>
      <c r="S231" s="76"/>
      <c r="T231" s="76"/>
      <c r="U231" s="76"/>
      <c r="V231" s="76"/>
      <c r="W231" s="76"/>
      <c r="X231" s="76"/>
      <c r="Y231" s="76"/>
      <c r="Z231" s="76"/>
    </row>
    <row r="232" ht="12.75" customHeight="1">
      <c r="A232" s="79">
        <v>900.0</v>
      </c>
      <c r="B232" s="79" t="s">
        <v>106</v>
      </c>
      <c r="C232" s="79">
        <v>904.0</v>
      </c>
      <c r="D232" s="79" t="s">
        <v>107</v>
      </c>
      <c r="E232" s="79" t="s">
        <v>108</v>
      </c>
      <c r="F232" s="80" t="s">
        <v>109</v>
      </c>
      <c r="G232" s="80" t="s">
        <v>194</v>
      </c>
      <c r="H232" s="79" t="s">
        <v>143</v>
      </c>
      <c r="I232" s="79">
        <v>8042.25</v>
      </c>
      <c r="J232" s="79">
        <v>2132.0</v>
      </c>
      <c r="K232" s="79">
        <v>9.0442006E7</v>
      </c>
      <c r="L232" s="79" t="s">
        <v>196</v>
      </c>
      <c r="M232" s="79" t="s">
        <v>144</v>
      </c>
      <c r="N232" s="79" t="s">
        <v>145</v>
      </c>
      <c r="O232" s="79">
        <v>55.5829248365</v>
      </c>
      <c r="P232" s="79">
        <v>19.4829248365</v>
      </c>
      <c r="Q232" s="79">
        <v>45.565</v>
      </c>
      <c r="R232" s="76"/>
      <c r="S232" s="76"/>
      <c r="T232" s="76"/>
      <c r="U232" s="76"/>
      <c r="V232" s="76"/>
      <c r="W232" s="76"/>
      <c r="X232" s="76"/>
      <c r="Y232" s="76"/>
      <c r="Z232" s="76"/>
    </row>
    <row r="233" ht="12.75" customHeight="1">
      <c r="A233" s="79">
        <v>900.0</v>
      </c>
      <c r="B233" s="79" t="s">
        <v>106</v>
      </c>
      <c r="C233" s="79">
        <v>904.0</v>
      </c>
      <c r="D233" s="79" t="s">
        <v>107</v>
      </c>
      <c r="E233" s="79" t="s">
        <v>108</v>
      </c>
      <c r="F233" s="80" t="s">
        <v>109</v>
      </c>
      <c r="G233" s="80" t="s">
        <v>194</v>
      </c>
      <c r="H233" s="79" t="s">
        <v>143</v>
      </c>
      <c r="I233" s="79">
        <v>4899.6</v>
      </c>
      <c r="J233" s="79">
        <v>480.0</v>
      </c>
      <c r="K233" s="79">
        <v>9.0442006E7</v>
      </c>
      <c r="L233" s="79" t="s">
        <v>196</v>
      </c>
      <c r="M233" s="79" t="s">
        <v>146</v>
      </c>
      <c r="N233" s="79" t="s">
        <v>147</v>
      </c>
      <c r="O233" s="79">
        <v>16.80891330882</v>
      </c>
      <c r="P233" s="79">
        <v>16.80891330882</v>
      </c>
      <c r="Q233" s="79">
        <v>8.946</v>
      </c>
      <c r="R233" s="76"/>
      <c r="S233" s="76"/>
      <c r="T233" s="76"/>
      <c r="U233" s="76"/>
      <c r="V233" s="76"/>
      <c r="W233" s="76"/>
      <c r="X233" s="76"/>
      <c r="Y233" s="76"/>
      <c r="Z233" s="76"/>
    </row>
    <row r="234" ht="12.75" customHeight="1">
      <c r="A234" s="79">
        <v>900.0</v>
      </c>
      <c r="B234" s="79" t="s">
        <v>106</v>
      </c>
      <c r="C234" s="79">
        <v>904.0</v>
      </c>
      <c r="D234" s="79" t="s">
        <v>107</v>
      </c>
      <c r="E234" s="79" t="s">
        <v>108</v>
      </c>
      <c r="F234" s="80" t="s">
        <v>109</v>
      </c>
      <c r="G234" s="80" t="s">
        <v>194</v>
      </c>
      <c r="H234" s="79" t="s">
        <v>143</v>
      </c>
      <c r="I234" s="79">
        <v>5748.82</v>
      </c>
      <c r="J234" s="79">
        <v>395.0</v>
      </c>
      <c r="K234" s="79">
        <v>9.0442006E7</v>
      </c>
      <c r="L234" s="79" t="s">
        <v>196</v>
      </c>
      <c r="M234" s="79" t="s">
        <v>148</v>
      </c>
      <c r="N234" s="79" t="s">
        <v>149</v>
      </c>
      <c r="O234" s="79">
        <v>19.88881313122</v>
      </c>
      <c r="P234" s="79">
        <v>19.88881313122</v>
      </c>
      <c r="Q234" s="79">
        <v>28.35</v>
      </c>
      <c r="R234" s="76"/>
      <c r="S234" s="76"/>
      <c r="T234" s="76"/>
      <c r="U234" s="76"/>
      <c r="V234" s="76"/>
      <c r="W234" s="76"/>
      <c r="X234" s="76"/>
      <c r="Y234" s="76"/>
      <c r="Z234" s="76"/>
    </row>
    <row r="235" ht="12.75" customHeight="1">
      <c r="A235" s="79">
        <v>900.0</v>
      </c>
      <c r="B235" s="79" t="s">
        <v>106</v>
      </c>
      <c r="C235" s="79">
        <v>904.0</v>
      </c>
      <c r="D235" s="79" t="s">
        <v>107</v>
      </c>
      <c r="E235" s="79" t="s">
        <v>108</v>
      </c>
      <c r="F235" s="80" t="s">
        <v>109</v>
      </c>
      <c r="G235" s="80" t="s">
        <v>194</v>
      </c>
      <c r="H235" s="79" t="s">
        <v>143</v>
      </c>
      <c r="I235" s="79">
        <v>749.12</v>
      </c>
      <c r="J235" s="79">
        <v>26.0</v>
      </c>
      <c r="K235" s="79">
        <v>9.0442006E7</v>
      </c>
      <c r="L235" s="79" t="s">
        <v>196</v>
      </c>
      <c r="M235" s="79" t="s">
        <v>150</v>
      </c>
      <c r="N235" s="79" t="s">
        <v>151</v>
      </c>
      <c r="O235" s="79">
        <v>1.3</v>
      </c>
      <c r="P235" s="79">
        <v>1.3</v>
      </c>
      <c r="Q235" s="79">
        <v>6.5</v>
      </c>
      <c r="R235" s="76"/>
      <c r="S235" s="76"/>
      <c r="T235" s="76"/>
      <c r="U235" s="76"/>
      <c r="V235" s="76"/>
      <c r="W235" s="76"/>
      <c r="X235" s="76"/>
      <c r="Y235" s="76"/>
      <c r="Z235" s="76"/>
    </row>
    <row r="236" ht="12.75" customHeight="1">
      <c r="A236" s="79">
        <v>900.0</v>
      </c>
      <c r="B236" s="79" t="s">
        <v>106</v>
      </c>
      <c r="C236" s="79">
        <v>904.0</v>
      </c>
      <c r="D236" s="79" t="s">
        <v>107</v>
      </c>
      <c r="E236" s="79" t="s">
        <v>108</v>
      </c>
      <c r="F236" s="80" t="s">
        <v>109</v>
      </c>
      <c r="G236" s="80" t="s">
        <v>194</v>
      </c>
      <c r="H236" s="79" t="s">
        <v>143</v>
      </c>
      <c r="I236" s="79">
        <v>22082.42</v>
      </c>
      <c r="J236" s="79">
        <v>1136.0</v>
      </c>
      <c r="K236" s="79">
        <v>9.0442006E7</v>
      </c>
      <c r="L236" s="79" t="s">
        <v>196</v>
      </c>
      <c r="M236" s="79" t="s">
        <v>152</v>
      </c>
      <c r="N236" s="79" t="s">
        <v>153</v>
      </c>
      <c r="O236" s="79">
        <v>56.36565656545</v>
      </c>
      <c r="P236" s="79">
        <v>56.36565656545</v>
      </c>
      <c r="Q236" s="79">
        <v>38.186</v>
      </c>
      <c r="R236" s="76"/>
      <c r="S236" s="76"/>
      <c r="T236" s="76"/>
      <c r="U236" s="76"/>
      <c r="V236" s="76"/>
      <c r="W236" s="76"/>
      <c r="X236" s="76"/>
      <c r="Y236" s="76"/>
      <c r="Z236" s="76"/>
    </row>
    <row r="237" ht="12.75" customHeight="1">
      <c r="A237" s="79">
        <v>900.0</v>
      </c>
      <c r="B237" s="79" t="s">
        <v>106</v>
      </c>
      <c r="C237" s="79">
        <v>904.0</v>
      </c>
      <c r="D237" s="79" t="s">
        <v>107</v>
      </c>
      <c r="E237" s="79" t="s">
        <v>108</v>
      </c>
      <c r="F237" s="80" t="s">
        <v>109</v>
      </c>
      <c r="G237" s="80" t="s">
        <v>194</v>
      </c>
      <c r="H237" s="79" t="s">
        <v>143</v>
      </c>
      <c r="I237" s="79">
        <v>3148.56</v>
      </c>
      <c r="J237" s="79">
        <v>242.0</v>
      </c>
      <c r="K237" s="79">
        <v>9.0442006E7</v>
      </c>
      <c r="L237" s="79" t="s">
        <v>196</v>
      </c>
      <c r="M237" s="79" t="s">
        <v>154</v>
      </c>
      <c r="N237" s="79" t="s">
        <v>155</v>
      </c>
      <c r="O237" s="79">
        <v>13.20454545447</v>
      </c>
      <c r="P237" s="79">
        <v>13.20454545447</v>
      </c>
      <c r="Q237" s="79">
        <v>13.03</v>
      </c>
      <c r="R237" s="76"/>
      <c r="S237" s="76"/>
      <c r="T237" s="76"/>
      <c r="U237" s="76"/>
      <c r="V237" s="76"/>
      <c r="W237" s="76"/>
      <c r="X237" s="76"/>
      <c r="Y237" s="76"/>
      <c r="Z237" s="76"/>
    </row>
    <row r="238" ht="12.75" customHeight="1">
      <c r="A238" s="79">
        <v>900.0</v>
      </c>
      <c r="B238" s="79" t="s">
        <v>106</v>
      </c>
      <c r="C238" s="79">
        <v>904.0</v>
      </c>
      <c r="D238" s="79" t="s">
        <v>107</v>
      </c>
      <c r="E238" s="79" t="s">
        <v>108</v>
      </c>
      <c r="F238" s="80" t="s">
        <v>109</v>
      </c>
      <c r="G238" s="80" t="s">
        <v>194</v>
      </c>
      <c r="H238" s="79" t="s">
        <v>143</v>
      </c>
      <c r="I238" s="79">
        <v>545.1</v>
      </c>
      <c r="J238" s="79">
        <v>30.0</v>
      </c>
      <c r="K238" s="79">
        <v>9.0442006E7</v>
      </c>
      <c r="L238" s="79" t="s">
        <v>196</v>
      </c>
      <c r="M238" s="79" t="s">
        <v>156</v>
      </c>
      <c r="N238" s="79" t="s">
        <v>157</v>
      </c>
      <c r="O238" s="79">
        <v>1.5</v>
      </c>
      <c r="P238" s="79">
        <v>1.5</v>
      </c>
      <c r="Q238" s="79">
        <v>2.7</v>
      </c>
      <c r="R238" s="76"/>
      <c r="S238" s="76"/>
      <c r="T238" s="76"/>
      <c r="U238" s="76"/>
      <c r="V238" s="76"/>
      <c r="W238" s="76"/>
      <c r="X238" s="76"/>
      <c r="Y238" s="76"/>
      <c r="Z238" s="76"/>
    </row>
    <row r="239" ht="12.75" customHeight="1">
      <c r="A239" s="79">
        <v>900.0</v>
      </c>
      <c r="B239" s="79" t="s">
        <v>106</v>
      </c>
      <c r="C239" s="79">
        <v>904.0</v>
      </c>
      <c r="D239" s="79" t="s">
        <v>107</v>
      </c>
      <c r="E239" s="79" t="s">
        <v>108</v>
      </c>
      <c r="F239" s="80" t="s">
        <v>109</v>
      </c>
      <c r="G239" s="80" t="s">
        <v>194</v>
      </c>
      <c r="H239" s="79" t="s">
        <v>158</v>
      </c>
      <c r="I239" s="79">
        <v>7048.94</v>
      </c>
      <c r="J239" s="79">
        <v>291.0</v>
      </c>
      <c r="K239" s="79">
        <v>9.0442006E7</v>
      </c>
      <c r="L239" s="79" t="s">
        <v>196</v>
      </c>
      <c r="M239" s="79" t="s">
        <v>159</v>
      </c>
      <c r="N239" s="79" t="s">
        <v>160</v>
      </c>
      <c r="O239" s="79">
        <v>43.64285714258</v>
      </c>
      <c r="P239" s="79">
        <v>6.49999999956</v>
      </c>
      <c r="Q239" s="79">
        <v>21.39</v>
      </c>
      <c r="R239" s="76"/>
      <c r="S239" s="76"/>
      <c r="T239" s="76"/>
      <c r="U239" s="76"/>
      <c r="V239" s="76"/>
      <c r="W239" s="76"/>
      <c r="X239" s="76"/>
      <c r="Y239" s="76"/>
      <c r="Z239" s="76"/>
    </row>
    <row r="240" ht="12.75" customHeight="1">
      <c r="A240" s="79">
        <v>900.0</v>
      </c>
      <c r="B240" s="79" t="s">
        <v>106</v>
      </c>
      <c r="C240" s="79">
        <v>904.0</v>
      </c>
      <c r="D240" s="79" t="s">
        <v>107</v>
      </c>
      <c r="E240" s="79" t="s">
        <v>108</v>
      </c>
      <c r="F240" s="80" t="s">
        <v>109</v>
      </c>
      <c r="G240" s="80" t="s">
        <v>194</v>
      </c>
      <c r="H240" s="79" t="s">
        <v>161</v>
      </c>
      <c r="I240" s="79">
        <v>51742.17</v>
      </c>
      <c r="J240" s="79">
        <v>840.0</v>
      </c>
      <c r="K240" s="79">
        <v>9.0442006E7</v>
      </c>
      <c r="L240" s="79" t="s">
        <v>196</v>
      </c>
      <c r="M240" s="79" t="s">
        <v>162</v>
      </c>
      <c r="N240" s="79" t="s">
        <v>163</v>
      </c>
      <c r="O240" s="79">
        <v>48.92621267597</v>
      </c>
      <c r="P240" s="79">
        <v>48.92621267597</v>
      </c>
      <c r="Q240" s="79">
        <v>218.25</v>
      </c>
      <c r="R240" s="76"/>
      <c r="S240" s="76"/>
      <c r="T240" s="76"/>
      <c r="U240" s="76"/>
      <c r="V240" s="76"/>
      <c r="W240" s="76"/>
      <c r="X240" s="76"/>
      <c r="Y240" s="76"/>
      <c r="Z240" s="76"/>
    </row>
    <row r="241" ht="12.75" customHeight="1">
      <c r="A241" s="79">
        <v>900.0</v>
      </c>
      <c r="B241" s="79" t="s">
        <v>106</v>
      </c>
      <c r="C241" s="79">
        <v>904.0</v>
      </c>
      <c r="D241" s="79" t="s">
        <v>107</v>
      </c>
      <c r="E241" s="79" t="s">
        <v>108</v>
      </c>
      <c r="F241" s="80" t="s">
        <v>109</v>
      </c>
      <c r="G241" s="80" t="s">
        <v>194</v>
      </c>
      <c r="H241" s="79" t="s">
        <v>164</v>
      </c>
      <c r="I241" s="79">
        <v>4487.64</v>
      </c>
      <c r="J241" s="79">
        <v>22.0</v>
      </c>
      <c r="K241" s="79">
        <v>9.0442006E7</v>
      </c>
      <c r="L241" s="79" t="s">
        <v>196</v>
      </c>
      <c r="M241" s="79" t="s">
        <v>165</v>
      </c>
      <c r="N241" s="79" t="s">
        <v>166</v>
      </c>
      <c r="O241" s="79">
        <v>1.79166666663</v>
      </c>
      <c r="P241" s="79">
        <v>1.79166666663</v>
      </c>
      <c r="Q241" s="79">
        <v>8.1</v>
      </c>
      <c r="R241" s="76"/>
      <c r="S241" s="76"/>
      <c r="T241" s="76"/>
      <c r="U241" s="76"/>
      <c r="V241" s="76"/>
      <c r="W241" s="76"/>
      <c r="X241" s="76"/>
      <c r="Y241" s="76"/>
      <c r="Z241" s="76"/>
    </row>
    <row r="242" ht="12.75" customHeight="1">
      <c r="A242" s="79">
        <v>900.0</v>
      </c>
      <c r="B242" s="79" t="s">
        <v>106</v>
      </c>
      <c r="C242" s="79">
        <v>904.0</v>
      </c>
      <c r="D242" s="79" t="s">
        <v>107</v>
      </c>
      <c r="E242" s="79" t="s">
        <v>108</v>
      </c>
      <c r="F242" s="80" t="s">
        <v>109</v>
      </c>
      <c r="G242" s="80" t="s">
        <v>194</v>
      </c>
      <c r="H242" s="79" t="s">
        <v>167</v>
      </c>
      <c r="I242" s="79">
        <v>1961.67</v>
      </c>
      <c r="J242" s="79">
        <v>24.0</v>
      </c>
      <c r="K242" s="79">
        <v>9.0442006E7</v>
      </c>
      <c r="L242" s="79" t="s">
        <v>196</v>
      </c>
      <c r="M242" s="79" t="s">
        <v>168</v>
      </c>
      <c r="N242" s="79" t="s">
        <v>169</v>
      </c>
      <c r="O242" s="79">
        <v>1.68888888887</v>
      </c>
      <c r="P242" s="79">
        <v>1.68888888887</v>
      </c>
      <c r="Q242" s="79">
        <v>5.65</v>
      </c>
      <c r="R242" s="76"/>
      <c r="S242" s="76"/>
      <c r="T242" s="76"/>
      <c r="U242" s="76"/>
      <c r="V242" s="76"/>
      <c r="W242" s="76"/>
      <c r="X242" s="76"/>
      <c r="Y242" s="76"/>
      <c r="Z242" s="76"/>
    </row>
    <row r="243" ht="12.75" customHeight="1">
      <c r="A243" s="79">
        <v>900.0</v>
      </c>
      <c r="B243" s="79" t="s">
        <v>106</v>
      </c>
      <c r="C243" s="79">
        <v>904.0</v>
      </c>
      <c r="D243" s="79" t="s">
        <v>107</v>
      </c>
      <c r="E243" s="79" t="s">
        <v>108</v>
      </c>
      <c r="F243" s="80" t="s">
        <v>109</v>
      </c>
      <c r="G243" s="80" t="s">
        <v>194</v>
      </c>
      <c r="H243" s="79" t="s">
        <v>167</v>
      </c>
      <c r="I243" s="79">
        <v>2472.16</v>
      </c>
      <c r="J243" s="79">
        <v>54.0</v>
      </c>
      <c r="K243" s="79">
        <v>9.0442006E7</v>
      </c>
      <c r="L243" s="79" t="s">
        <v>196</v>
      </c>
      <c r="M243" s="79" t="s">
        <v>170</v>
      </c>
      <c r="N243" s="79" t="s">
        <v>171</v>
      </c>
      <c r="O243" s="79">
        <v>7.49999999997</v>
      </c>
      <c r="P243" s="79">
        <v>7.49999999997</v>
      </c>
      <c r="Q243" s="79">
        <v>6.33</v>
      </c>
      <c r="R243" s="76"/>
      <c r="S243" s="76"/>
      <c r="T243" s="76"/>
      <c r="U243" s="76"/>
      <c r="V243" s="76"/>
      <c r="W243" s="76"/>
      <c r="X243" s="76"/>
      <c r="Y243" s="76"/>
      <c r="Z243" s="76"/>
    </row>
    <row r="244" ht="12.75" customHeight="1">
      <c r="A244" s="79">
        <v>900.0</v>
      </c>
      <c r="B244" s="79" t="s">
        <v>106</v>
      </c>
      <c r="C244" s="79">
        <v>904.0</v>
      </c>
      <c r="D244" s="79" t="s">
        <v>107</v>
      </c>
      <c r="E244" s="79" t="s">
        <v>108</v>
      </c>
      <c r="F244" s="80" t="s">
        <v>109</v>
      </c>
      <c r="G244" s="80" t="s">
        <v>194</v>
      </c>
      <c r="H244" s="79" t="s">
        <v>167</v>
      </c>
      <c r="I244" s="79">
        <v>2140.83</v>
      </c>
      <c r="J244" s="79">
        <v>57.0</v>
      </c>
      <c r="K244" s="79">
        <v>9.0442006E7</v>
      </c>
      <c r="L244" s="79" t="s">
        <v>196</v>
      </c>
      <c r="M244" s="79" t="s">
        <v>172</v>
      </c>
      <c r="N244" s="79" t="s">
        <v>173</v>
      </c>
      <c r="O244" s="79">
        <v>4.75</v>
      </c>
      <c r="P244" s="79">
        <v>4.75</v>
      </c>
      <c r="Q244" s="79">
        <v>8.1984</v>
      </c>
      <c r="R244" s="76"/>
      <c r="S244" s="76"/>
      <c r="T244" s="76"/>
      <c r="U244" s="76"/>
      <c r="V244" s="76"/>
      <c r="W244" s="76"/>
      <c r="X244" s="76"/>
      <c r="Y244" s="76"/>
      <c r="Z244" s="76"/>
    </row>
    <row r="245" ht="12.75" customHeight="1">
      <c r="A245" s="79">
        <v>900.0</v>
      </c>
      <c r="B245" s="79" t="s">
        <v>106</v>
      </c>
      <c r="C245" s="79">
        <v>904.0</v>
      </c>
      <c r="D245" s="79" t="s">
        <v>107</v>
      </c>
      <c r="E245" s="79" t="s">
        <v>108</v>
      </c>
      <c r="F245" s="80" t="s">
        <v>109</v>
      </c>
      <c r="G245" s="80" t="s">
        <v>194</v>
      </c>
      <c r="H245" s="79" t="s">
        <v>167</v>
      </c>
      <c r="I245" s="79">
        <v>960.6</v>
      </c>
      <c r="J245" s="79">
        <v>12.0</v>
      </c>
      <c r="K245" s="79">
        <v>9.0442006E7</v>
      </c>
      <c r="L245" s="79" t="s">
        <v>196</v>
      </c>
      <c r="M245" s="79" t="s">
        <v>174</v>
      </c>
      <c r="N245" s="79" t="s">
        <v>175</v>
      </c>
      <c r="O245" s="79">
        <v>1.99999999998</v>
      </c>
      <c r="P245" s="79">
        <v>1.99999999998</v>
      </c>
      <c r="Q245" s="79">
        <v>6.384</v>
      </c>
      <c r="R245" s="76"/>
      <c r="S245" s="76"/>
      <c r="T245" s="76"/>
      <c r="U245" s="76"/>
      <c r="V245" s="76"/>
      <c r="W245" s="76"/>
      <c r="X245" s="76"/>
      <c r="Y245" s="76"/>
      <c r="Z245" s="76"/>
    </row>
    <row r="246" ht="12.75" customHeight="1">
      <c r="A246" s="79">
        <v>900.0</v>
      </c>
      <c r="B246" s="79" t="s">
        <v>106</v>
      </c>
      <c r="C246" s="79">
        <v>904.0</v>
      </c>
      <c r="D246" s="79" t="s">
        <v>107</v>
      </c>
      <c r="E246" s="79" t="s">
        <v>108</v>
      </c>
      <c r="F246" s="80" t="s">
        <v>109</v>
      </c>
      <c r="G246" s="80" t="s">
        <v>194</v>
      </c>
      <c r="H246" s="79" t="s">
        <v>132</v>
      </c>
      <c r="I246" s="79">
        <v>19938.08</v>
      </c>
      <c r="J246" s="79">
        <v>1121.0</v>
      </c>
      <c r="K246" s="79">
        <v>9.0442028E7</v>
      </c>
      <c r="L246" s="79" t="s">
        <v>197</v>
      </c>
      <c r="M246" s="79" t="s">
        <v>134</v>
      </c>
      <c r="N246" s="79" t="s">
        <v>135</v>
      </c>
      <c r="O246" s="79">
        <v>42.90119047595</v>
      </c>
      <c r="P246" s="79">
        <v>14.62619047595</v>
      </c>
      <c r="Q246" s="79">
        <v>22.515</v>
      </c>
      <c r="R246" s="76"/>
      <c r="S246" s="76"/>
      <c r="T246" s="76"/>
      <c r="U246" s="76"/>
      <c r="V246" s="76"/>
      <c r="W246" s="76"/>
      <c r="X246" s="76"/>
      <c r="Y246" s="76"/>
      <c r="Z246" s="76"/>
    </row>
    <row r="247" ht="12.75" customHeight="1">
      <c r="A247" s="79">
        <v>900.0</v>
      </c>
      <c r="B247" s="79" t="s">
        <v>106</v>
      </c>
      <c r="C247" s="79">
        <v>904.0</v>
      </c>
      <c r="D247" s="79" t="s">
        <v>107</v>
      </c>
      <c r="E247" s="79" t="s">
        <v>108</v>
      </c>
      <c r="F247" s="80" t="s">
        <v>109</v>
      </c>
      <c r="G247" s="80" t="s">
        <v>194</v>
      </c>
      <c r="H247" s="79" t="s">
        <v>132</v>
      </c>
      <c r="I247" s="79">
        <v>10482.81</v>
      </c>
      <c r="J247" s="79">
        <v>127.0</v>
      </c>
      <c r="K247" s="79">
        <v>9.0442028E7</v>
      </c>
      <c r="L247" s="79" t="s">
        <v>197</v>
      </c>
      <c r="M247" s="79" t="s">
        <v>136</v>
      </c>
      <c r="N247" s="79" t="s">
        <v>137</v>
      </c>
      <c r="O247" s="79">
        <v>8.66666666655</v>
      </c>
      <c r="P247" s="79">
        <v>7.76666666655</v>
      </c>
      <c r="Q247" s="79">
        <v>6.9425</v>
      </c>
      <c r="R247" s="76"/>
      <c r="S247" s="76"/>
      <c r="T247" s="76"/>
      <c r="U247" s="76"/>
      <c r="V247" s="76"/>
      <c r="W247" s="76"/>
      <c r="X247" s="76"/>
      <c r="Y247" s="76"/>
      <c r="Z247" s="76"/>
    </row>
    <row r="248" ht="12.75" customHeight="1">
      <c r="A248" s="79">
        <v>900.0</v>
      </c>
      <c r="B248" s="79" t="s">
        <v>106</v>
      </c>
      <c r="C248" s="79">
        <v>904.0</v>
      </c>
      <c r="D248" s="79" t="s">
        <v>107</v>
      </c>
      <c r="E248" s="79" t="s">
        <v>108</v>
      </c>
      <c r="F248" s="80" t="s">
        <v>109</v>
      </c>
      <c r="G248" s="80" t="s">
        <v>194</v>
      </c>
      <c r="H248" s="79" t="s">
        <v>132</v>
      </c>
      <c r="I248" s="79">
        <v>11731.3</v>
      </c>
      <c r="J248" s="79">
        <v>2300.0</v>
      </c>
      <c r="K248" s="79">
        <v>9.0442028E7</v>
      </c>
      <c r="L248" s="79" t="s">
        <v>197</v>
      </c>
      <c r="M248" s="79" t="s">
        <v>138</v>
      </c>
      <c r="N248" s="79" t="s">
        <v>139</v>
      </c>
      <c r="O248" s="79">
        <v>80.0</v>
      </c>
      <c r="P248" s="79">
        <v>7.75</v>
      </c>
      <c r="Q248" s="79">
        <v>37.2</v>
      </c>
      <c r="R248" s="76"/>
      <c r="S248" s="76"/>
      <c r="T248" s="76"/>
      <c r="U248" s="76"/>
      <c r="V248" s="76"/>
      <c r="W248" s="76"/>
      <c r="X248" s="76"/>
      <c r="Y248" s="76"/>
      <c r="Z248" s="76"/>
    </row>
    <row r="249" ht="12.75" customHeight="1">
      <c r="A249" s="79">
        <v>900.0</v>
      </c>
      <c r="B249" s="79" t="s">
        <v>106</v>
      </c>
      <c r="C249" s="79">
        <v>904.0</v>
      </c>
      <c r="D249" s="79" t="s">
        <v>107</v>
      </c>
      <c r="E249" s="79" t="s">
        <v>108</v>
      </c>
      <c r="F249" s="80" t="s">
        <v>109</v>
      </c>
      <c r="G249" s="80" t="s">
        <v>194</v>
      </c>
      <c r="H249" s="79" t="s">
        <v>140</v>
      </c>
      <c r="I249" s="79">
        <v>5680.97</v>
      </c>
      <c r="J249" s="79">
        <v>185.0</v>
      </c>
      <c r="K249" s="79">
        <v>9.0442028E7</v>
      </c>
      <c r="L249" s="79" t="s">
        <v>197</v>
      </c>
      <c r="M249" s="79" t="s">
        <v>141</v>
      </c>
      <c r="N249" s="79" t="s">
        <v>142</v>
      </c>
      <c r="O249" s="79">
        <v>10.12499999995</v>
      </c>
      <c r="P249" s="79">
        <v>4.37361111106</v>
      </c>
      <c r="Q249" s="79">
        <v>27.192</v>
      </c>
      <c r="R249" s="76"/>
      <c r="S249" s="76"/>
      <c r="T249" s="76"/>
      <c r="U249" s="76"/>
      <c r="V249" s="76"/>
      <c r="W249" s="76"/>
      <c r="X249" s="76"/>
      <c r="Y249" s="76"/>
      <c r="Z249" s="76"/>
    </row>
    <row r="250" ht="12.75" customHeight="1">
      <c r="A250" s="79">
        <v>900.0</v>
      </c>
      <c r="B250" s="79" t="s">
        <v>106</v>
      </c>
      <c r="C250" s="79">
        <v>904.0</v>
      </c>
      <c r="D250" s="79" t="s">
        <v>107</v>
      </c>
      <c r="E250" s="79" t="s">
        <v>108</v>
      </c>
      <c r="F250" s="80" t="s">
        <v>109</v>
      </c>
      <c r="G250" s="80" t="s">
        <v>194</v>
      </c>
      <c r="H250" s="79" t="s">
        <v>143</v>
      </c>
      <c r="I250" s="79">
        <v>5638.63</v>
      </c>
      <c r="J250" s="79">
        <v>1441.0</v>
      </c>
      <c r="K250" s="79">
        <v>9.0442028E7</v>
      </c>
      <c r="L250" s="79" t="s">
        <v>197</v>
      </c>
      <c r="M250" s="79" t="s">
        <v>144</v>
      </c>
      <c r="N250" s="79" t="s">
        <v>145</v>
      </c>
      <c r="O250" s="79">
        <v>39.04820261429</v>
      </c>
      <c r="P250" s="79">
        <v>15.29820261429</v>
      </c>
      <c r="Q250" s="79">
        <v>32.845</v>
      </c>
      <c r="R250" s="76"/>
      <c r="S250" s="76"/>
      <c r="T250" s="76"/>
      <c r="U250" s="76"/>
      <c r="V250" s="76"/>
      <c r="W250" s="76"/>
      <c r="X250" s="76"/>
      <c r="Y250" s="76"/>
      <c r="Z250" s="76"/>
    </row>
    <row r="251" ht="12.75" customHeight="1">
      <c r="A251" s="79">
        <v>900.0</v>
      </c>
      <c r="B251" s="79" t="s">
        <v>106</v>
      </c>
      <c r="C251" s="79">
        <v>904.0</v>
      </c>
      <c r="D251" s="79" t="s">
        <v>107</v>
      </c>
      <c r="E251" s="79" t="s">
        <v>108</v>
      </c>
      <c r="F251" s="80" t="s">
        <v>109</v>
      </c>
      <c r="G251" s="80" t="s">
        <v>194</v>
      </c>
      <c r="H251" s="79" t="s">
        <v>143</v>
      </c>
      <c r="I251" s="79">
        <v>5822.39</v>
      </c>
      <c r="J251" s="79">
        <v>615.0</v>
      </c>
      <c r="K251" s="79">
        <v>9.0442028E7</v>
      </c>
      <c r="L251" s="79" t="s">
        <v>197</v>
      </c>
      <c r="M251" s="79" t="s">
        <v>146</v>
      </c>
      <c r="N251" s="79" t="s">
        <v>147</v>
      </c>
      <c r="O251" s="79">
        <v>20.45341658319</v>
      </c>
      <c r="P251" s="79">
        <v>20.45341658319</v>
      </c>
      <c r="Q251" s="79">
        <v>10.964</v>
      </c>
      <c r="R251" s="76"/>
      <c r="S251" s="76"/>
      <c r="T251" s="76"/>
      <c r="U251" s="76"/>
      <c r="V251" s="76"/>
      <c r="W251" s="76"/>
      <c r="X251" s="76"/>
      <c r="Y251" s="76"/>
      <c r="Z251" s="76"/>
    </row>
    <row r="252" ht="12.75" customHeight="1">
      <c r="A252" s="79">
        <v>900.0</v>
      </c>
      <c r="B252" s="79" t="s">
        <v>106</v>
      </c>
      <c r="C252" s="79">
        <v>904.0</v>
      </c>
      <c r="D252" s="79" t="s">
        <v>107</v>
      </c>
      <c r="E252" s="79" t="s">
        <v>108</v>
      </c>
      <c r="F252" s="80" t="s">
        <v>109</v>
      </c>
      <c r="G252" s="80" t="s">
        <v>194</v>
      </c>
      <c r="H252" s="79" t="s">
        <v>143</v>
      </c>
      <c r="I252" s="79">
        <v>7518.46</v>
      </c>
      <c r="J252" s="79">
        <v>533.0</v>
      </c>
      <c r="K252" s="79">
        <v>9.0442028E7</v>
      </c>
      <c r="L252" s="79" t="s">
        <v>197</v>
      </c>
      <c r="M252" s="79" t="s">
        <v>148</v>
      </c>
      <c r="N252" s="79" t="s">
        <v>149</v>
      </c>
      <c r="O252" s="79">
        <v>27.06704545442</v>
      </c>
      <c r="P252" s="79">
        <v>27.06704545442</v>
      </c>
      <c r="Q252" s="79">
        <v>42.025</v>
      </c>
      <c r="R252" s="76"/>
      <c r="S252" s="76"/>
      <c r="T252" s="76"/>
      <c r="U252" s="76"/>
      <c r="V252" s="76"/>
      <c r="W252" s="76"/>
      <c r="X252" s="76"/>
      <c r="Y252" s="76"/>
      <c r="Z252" s="76"/>
    </row>
    <row r="253" ht="12.75" customHeight="1">
      <c r="A253" s="79">
        <v>900.0</v>
      </c>
      <c r="B253" s="79" t="s">
        <v>106</v>
      </c>
      <c r="C253" s="79">
        <v>904.0</v>
      </c>
      <c r="D253" s="79" t="s">
        <v>107</v>
      </c>
      <c r="E253" s="79" t="s">
        <v>108</v>
      </c>
      <c r="F253" s="80" t="s">
        <v>109</v>
      </c>
      <c r="G253" s="80" t="s">
        <v>194</v>
      </c>
      <c r="H253" s="79" t="s">
        <v>143</v>
      </c>
      <c r="I253" s="79">
        <v>2736.95</v>
      </c>
      <c r="J253" s="79">
        <v>95.0</v>
      </c>
      <c r="K253" s="79">
        <v>9.0442028E7</v>
      </c>
      <c r="L253" s="79" t="s">
        <v>197</v>
      </c>
      <c r="M253" s="79" t="s">
        <v>150</v>
      </c>
      <c r="N253" s="79" t="s">
        <v>151</v>
      </c>
      <c r="O253" s="79">
        <v>4.75</v>
      </c>
      <c r="P253" s="79">
        <v>4.75</v>
      </c>
      <c r="Q253" s="79">
        <v>23.75</v>
      </c>
      <c r="R253" s="76"/>
      <c r="S253" s="76"/>
      <c r="T253" s="76"/>
      <c r="U253" s="76"/>
      <c r="V253" s="76"/>
      <c r="W253" s="76"/>
      <c r="X253" s="76"/>
      <c r="Y253" s="76"/>
      <c r="Z253" s="76"/>
    </row>
    <row r="254" ht="12.75" customHeight="1">
      <c r="A254" s="79">
        <v>900.0</v>
      </c>
      <c r="B254" s="79" t="s">
        <v>106</v>
      </c>
      <c r="C254" s="79">
        <v>904.0</v>
      </c>
      <c r="D254" s="79" t="s">
        <v>107</v>
      </c>
      <c r="E254" s="79" t="s">
        <v>108</v>
      </c>
      <c r="F254" s="80" t="s">
        <v>109</v>
      </c>
      <c r="G254" s="80" t="s">
        <v>194</v>
      </c>
      <c r="H254" s="79" t="s">
        <v>143</v>
      </c>
      <c r="I254" s="79">
        <v>31959.77</v>
      </c>
      <c r="J254" s="79">
        <v>1519.0</v>
      </c>
      <c r="K254" s="79">
        <v>9.0442028E7</v>
      </c>
      <c r="L254" s="79" t="s">
        <v>197</v>
      </c>
      <c r="M254" s="79" t="s">
        <v>152</v>
      </c>
      <c r="N254" s="79" t="s">
        <v>153</v>
      </c>
      <c r="O254" s="79">
        <v>75.79292929257</v>
      </c>
      <c r="P254" s="79">
        <v>75.79292929257</v>
      </c>
      <c r="Q254" s="79">
        <v>48.791</v>
      </c>
      <c r="R254" s="76"/>
      <c r="S254" s="76"/>
      <c r="T254" s="76"/>
      <c r="U254" s="76"/>
      <c r="V254" s="76"/>
      <c r="W254" s="76"/>
      <c r="X254" s="76"/>
      <c r="Y254" s="76"/>
      <c r="Z254" s="76"/>
    </row>
    <row r="255" ht="12.75" customHeight="1">
      <c r="A255" s="79">
        <v>900.0</v>
      </c>
      <c r="B255" s="79" t="s">
        <v>106</v>
      </c>
      <c r="C255" s="79">
        <v>904.0</v>
      </c>
      <c r="D255" s="79" t="s">
        <v>107</v>
      </c>
      <c r="E255" s="79" t="s">
        <v>108</v>
      </c>
      <c r="F255" s="80" t="s">
        <v>109</v>
      </c>
      <c r="G255" s="80" t="s">
        <v>194</v>
      </c>
      <c r="H255" s="79" t="s">
        <v>143</v>
      </c>
      <c r="I255" s="79">
        <v>5242.84</v>
      </c>
      <c r="J255" s="79">
        <v>421.0</v>
      </c>
      <c r="K255" s="79">
        <v>9.0442028E7</v>
      </c>
      <c r="L255" s="79" t="s">
        <v>197</v>
      </c>
      <c r="M255" s="79" t="s">
        <v>154</v>
      </c>
      <c r="N255" s="79" t="s">
        <v>155</v>
      </c>
      <c r="O255" s="79">
        <v>21.88961038951</v>
      </c>
      <c r="P255" s="79">
        <v>21.88961038951</v>
      </c>
      <c r="Q255" s="79">
        <v>22.484</v>
      </c>
      <c r="R255" s="76"/>
      <c r="S255" s="76"/>
      <c r="T255" s="76"/>
      <c r="U255" s="76"/>
      <c r="V255" s="76"/>
      <c r="W255" s="76"/>
      <c r="X255" s="76"/>
      <c r="Y255" s="76"/>
      <c r="Z255" s="76"/>
    </row>
    <row r="256" ht="12.75" customHeight="1">
      <c r="A256" s="79">
        <v>900.0</v>
      </c>
      <c r="B256" s="79" t="s">
        <v>106</v>
      </c>
      <c r="C256" s="79">
        <v>904.0</v>
      </c>
      <c r="D256" s="79" t="s">
        <v>107</v>
      </c>
      <c r="E256" s="79" t="s">
        <v>108</v>
      </c>
      <c r="F256" s="80" t="s">
        <v>109</v>
      </c>
      <c r="G256" s="80" t="s">
        <v>194</v>
      </c>
      <c r="H256" s="79" t="s">
        <v>143</v>
      </c>
      <c r="I256" s="79">
        <v>3072.5</v>
      </c>
      <c r="J256" s="79">
        <v>170.0</v>
      </c>
      <c r="K256" s="79">
        <v>9.0442028E7</v>
      </c>
      <c r="L256" s="79" t="s">
        <v>197</v>
      </c>
      <c r="M256" s="79" t="s">
        <v>156</v>
      </c>
      <c r="N256" s="79" t="s">
        <v>157</v>
      </c>
      <c r="O256" s="79">
        <v>8.5</v>
      </c>
      <c r="P256" s="79">
        <v>8.5</v>
      </c>
      <c r="Q256" s="79">
        <v>15.3</v>
      </c>
      <c r="R256" s="76"/>
      <c r="S256" s="76"/>
      <c r="T256" s="76"/>
      <c r="U256" s="76"/>
      <c r="V256" s="76"/>
      <c r="W256" s="76"/>
      <c r="X256" s="76"/>
      <c r="Y256" s="76"/>
      <c r="Z256" s="76"/>
    </row>
    <row r="257" ht="12.75" customHeight="1">
      <c r="A257" s="79">
        <v>900.0</v>
      </c>
      <c r="B257" s="79" t="s">
        <v>106</v>
      </c>
      <c r="C257" s="79">
        <v>904.0</v>
      </c>
      <c r="D257" s="79" t="s">
        <v>107</v>
      </c>
      <c r="E257" s="79" t="s">
        <v>108</v>
      </c>
      <c r="F257" s="80" t="s">
        <v>109</v>
      </c>
      <c r="G257" s="80" t="s">
        <v>194</v>
      </c>
      <c r="H257" s="79" t="s">
        <v>158</v>
      </c>
      <c r="I257" s="79">
        <v>10516.51</v>
      </c>
      <c r="J257" s="79">
        <v>462.0</v>
      </c>
      <c r="K257" s="79">
        <v>9.0442028E7</v>
      </c>
      <c r="L257" s="79" t="s">
        <v>197</v>
      </c>
      <c r="M257" s="79" t="s">
        <v>159</v>
      </c>
      <c r="N257" s="79" t="s">
        <v>160</v>
      </c>
      <c r="O257" s="79">
        <v>68.99999999983</v>
      </c>
      <c r="P257" s="79">
        <v>10.49999999964</v>
      </c>
      <c r="Q257" s="79">
        <v>33.99</v>
      </c>
      <c r="R257" s="76"/>
      <c r="S257" s="76"/>
      <c r="T257" s="76"/>
      <c r="U257" s="76"/>
      <c r="V257" s="76"/>
      <c r="W257" s="76"/>
      <c r="X257" s="76"/>
      <c r="Y257" s="76"/>
      <c r="Z257" s="76"/>
    </row>
    <row r="258" ht="12.75" customHeight="1">
      <c r="A258" s="79">
        <v>900.0</v>
      </c>
      <c r="B258" s="79" t="s">
        <v>106</v>
      </c>
      <c r="C258" s="79">
        <v>904.0</v>
      </c>
      <c r="D258" s="79" t="s">
        <v>107</v>
      </c>
      <c r="E258" s="79" t="s">
        <v>108</v>
      </c>
      <c r="F258" s="80" t="s">
        <v>109</v>
      </c>
      <c r="G258" s="80" t="s">
        <v>194</v>
      </c>
      <c r="H258" s="79" t="s">
        <v>161</v>
      </c>
      <c r="I258" s="79">
        <v>48503.16</v>
      </c>
      <c r="J258" s="79">
        <v>756.0</v>
      </c>
      <c r="K258" s="79">
        <v>9.0442028E7</v>
      </c>
      <c r="L258" s="79" t="s">
        <v>197</v>
      </c>
      <c r="M258" s="79" t="s">
        <v>162</v>
      </c>
      <c r="N258" s="79" t="s">
        <v>163</v>
      </c>
      <c r="O258" s="79">
        <v>46.251193251</v>
      </c>
      <c r="P258" s="79">
        <v>46.251193251</v>
      </c>
      <c r="Q258" s="79">
        <v>201.025</v>
      </c>
      <c r="R258" s="76"/>
      <c r="S258" s="76"/>
      <c r="T258" s="76"/>
      <c r="U258" s="76"/>
      <c r="V258" s="76"/>
      <c r="W258" s="76"/>
      <c r="X258" s="76"/>
      <c r="Y258" s="76"/>
      <c r="Z258" s="76"/>
    </row>
    <row r="259" ht="12.75" customHeight="1">
      <c r="A259" s="79">
        <v>900.0</v>
      </c>
      <c r="B259" s="79" t="s">
        <v>106</v>
      </c>
      <c r="C259" s="79">
        <v>904.0</v>
      </c>
      <c r="D259" s="79" t="s">
        <v>107</v>
      </c>
      <c r="E259" s="79" t="s">
        <v>108</v>
      </c>
      <c r="F259" s="80" t="s">
        <v>109</v>
      </c>
      <c r="G259" s="80" t="s">
        <v>194</v>
      </c>
      <c r="H259" s="79" t="s">
        <v>164</v>
      </c>
      <c r="I259" s="79">
        <v>6162.35</v>
      </c>
      <c r="J259" s="79">
        <v>27.0</v>
      </c>
      <c r="K259" s="79">
        <v>9.0442028E7</v>
      </c>
      <c r="L259" s="79" t="s">
        <v>197</v>
      </c>
      <c r="M259" s="79" t="s">
        <v>165</v>
      </c>
      <c r="N259" s="79" t="s">
        <v>166</v>
      </c>
      <c r="O259" s="79">
        <v>2.12499999992</v>
      </c>
      <c r="P259" s="79">
        <v>2.12499999992</v>
      </c>
      <c r="Q259" s="79">
        <v>10.2</v>
      </c>
      <c r="R259" s="76"/>
      <c r="S259" s="76"/>
      <c r="T259" s="76"/>
      <c r="U259" s="76"/>
      <c r="V259" s="76"/>
      <c r="W259" s="76"/>
      <c r="X259" s="76"/>
      <c r="Y259" s="76"/>
      <c r="Z259" s="76"/>
    </row>
    <row r="260" ht="12.75" customHeight="1">
      <c r="A260" s="79">
        <v>900.0</v>
      </c>
      <c r="B260" s="79" t="s">
        <v>106</v>
      </c>
      <c r="C260" s="79">
        <v>904.0</v>
      </c>
      <c r="D260" s="79" t="s">
        <v>107</v>
      </c>
      <c r="E260" s="79" t="s">
        <v>108</v>
      </c>
      <c r="F260" s="80" t="s">
        <v>109</v>
      </c>
      <c r="G260" s="80" t="s">
        <v>194</v>
      </c>
      <c r="H260" s="79" t="s">
        <v>167</v>
      </c>
      <c r="I260" s="79">
        <v>906.6</v>
      </c>
      <c r="J260" s="79">
        <v>10.0</v>
      </c>
      <c r="K260" s="79">
        <v>9.0442028E7</v>
      </c>
      <c r="L260" s="79" t="s">
        <v>197</v>
      </c>
      <c r="M260" s="79" t="s">
        <v>168</v>
      </c>
      <c r="N260" s="79" t="s">
        <v>169</v>
      </c>
      <c r="O260" s="79">
        <v>0.79999999998</v>
      </c>
      <c r="P260" s="79">
        <v>0.79999999998</v>
      </c>
      <c r="Q260" s="79">
        <v>2.3</v>
      </c>
      <c r="R260" s="76"/>
      <c r="S260" s="76"/>
      <c r="T260" s="76"/>
      <c r="U260" s="76"/>
      <c r="V260" s="76"/>
      <c r="W260" s="76"/>
      <c r="X260" s="76"/>
      <c r="Y260" s="76"/>
      <c r="Z260" s="76"/>
    </row>
    <row r="261" ht="12.75" customHeight="1">
      <c r="A261" s="79">
        <v>900.0</v>
      </c>
      <c r="B261" s="79" t="s">
        <v>106</v>
      </c>
      <c r="C261" s="79">
        <v>904.0</v>
      </c>
      <c r="D261" s="79" t="s">
        <v>107</v>
      </c>
      <c r="E261" s="79" t="s">
        <v>108</v>
      </c>
      <c r="F261" s="80" t="s">
        <v>109</v>
      </c>
      <c r="G261" s="80" t="s">
        <v>194</v>
      </c>
      <c r="H261" s="79" t="s">
        <v>167</v>
      </c>
      <c r="I261" s="79">
        <v>5849.52</v>
      </c>
      <c r="J261" s="79">
        <v>111.0</v>
      </c>
      <c r="K261" s="79">
        <v>9.0442028E7</v>
      </c>
      <c r="L261" s="79" t="s">
        <v>197</v>
      </c>
      <c r="M261" s="79" t="s">
        <v>170</v>
      </c>
      <c r="N261" s="79" t="s">
        <v>171</v>
      </c>
      <c r="O261" s="79">
        <v>12.74999999995</v>
      </c>
      <c r="P261" s="79">
        <v>12.74999999995</v>
      </c>
      <c r="Q261" s="79">
        <v>18.51</v>
      </c>
      <c r="R261" s="76"/>
      <c r="S261" s="76"/>
      <c r="T261" s="76"/>
      <c r="U261" s="76"/>
      <c r="V261" s="76"/>
      <c r="W261" s="76"/>
      <c r="X261" s="76"/>
      <c r="Y261" s="76"/>
      <c r="Z261" s="76"/>
    </row>
    <row r="262" ht="12.75" customHeight="1">
      <c r="A262" s="79">
        <v>900.0</v>
      </c>
      <c r="B262" s="79" t="s">
        <v>106</v>
      </c>
      <c r="C262" s="79">
        <v>904.0</v>
      </c>
      <c r="D262" s="79" t="s">
        <v>107</v>
      </c>
      <c r="E262" s="79" t="s">
        <v>108</v>
      </c>
      <c r="F262" s="80" t="s">
        <v>109</v>
      </c>
      <c r="G262" s="80" t="s">
        <v>194</v>
      </c>
      <c r="H262" s="79" t="s">
        <v>167</v>
      </c>
      <c r="I262" s="79">
        <v>8177.29</v>
      </c>
      <c r="J262" s="79">
        <v>248.0</v>
      </c>
      <c r="K262" s="79">
        <v>9.0442028E7</v>
      </c>
      <c r="L262" s="79" t="s">
        <v>197</v>
      </c>
      <c r="M262" s="79" t="s">
        <v>172</v>
      </c>
      <c r="N262" s="79" t="s">
        <v>173</v>
      </c>
      <c r="O262" s="79">
        <v>20.66666666656</v>
      </c>
      <c r="P262" s="79">
        <v>20.66666666656</v>
      </c>
      <c r="Q262" s="79">
        <v>27.08235</v>
      </c>
      <c r="R262" s="76"/>
      <c r="S262" s="76"/>
      <c r="T262" s="76"/>
      <c r="U262" s="76"/>
      <c r="V262" s="76"/>
      <c r="W262" s="76"/>
      <c r="X262" s="76"/>
      <c r="Y262" s="76"/>
      <c r="Z262" s="76"/>
    </row>
    <row r="263" ht="12.75" customHeight="1">
      <c r="A263" s="79">
        <v>900.0</v>
      </c>
      <c r="B263" s="79" t="s">
        <v>106</v>
      </c>
      <c r="C263" s="79">
        <v>904.0</v>
      </c>
      <c r="D263" s="79" t="s">
        <v>107</v>
      </c>
      <c r="E263" s="79" t="s">
        <v>108</v>
      </c>
      <c r="F263" s="80" t="s">
        <v>109</v>
      </c>
      <c r="G263" s="80" t="s">
        <v>194</v>
      </c>
      <c r="H263" s="79" t="s">
        <v>132</v>
      </c>
      <c r="I263" s="79">
        <v>28796.98</v>
      </c>
      <c r="J263" s="79">
        <v>971.0</v>
      </c>
      <c r="K263" s="79">
        <v>9.0442037E7</v>
      </c>
      <c r="L263" s="79" t="s">
        <v>198</v>
      </c>
      <c r="M263" s="79" t="s">
        <v>134</v>
      </c>
      <c r="N263" s="79" t="s">
        <v>135</v>
      </c>
      <c r="O263" s="79">
        <v>42.59047619016</v>
      </c>
      <c r="P263" s="79">
        <v>25.04047619016</v>
      </c>
      <c r="Q263" s="79">
        <v>34.05</v>
      </c>
      <c r="R263" s="76"/>
      <c r="S263" s="76"/>
      <c r="T263" s="76"/>
      <c r="U263" s="76"/>
      <c r="V263" s="76"/>
      <c r="W263" s="76"/>
      <c r="X263" s="76"/>
      <c r="Y263" s="76"/>
      <c r="Z263" s="76"/>
    </row>
    <row r="264" ht="12.75" customHeight="1">
      <c r="A264" s="79">
        <v>900.0</v>
      </c>
      <c r="B264" s="79" t="s">
        <v>106</v>
      </c>
      <c r="C264" s="79">
        <v>904.0</v>
      </c>
      <c r="D264" s="79" t="s">
        <v>107</v>
      </c>
      <c r="E264" s="79" t="s">
        <v>108</v>
      </c>
      <c r="F264" s="80" t="s">
        <v>109</v>
      </c>
      <c r="G264" s="80" t="s">
        <v>194</v>
      </c>
      <c r="H264" s="79" t="s">
        <v>132</v>
      </c>
      <c r="I264" s="79">
        <v>16566.96</v>
      </c>
      <c r="J264" s="79">
        <v>372.0</v>
      </c>
      <c r="K264" s="79">
        <v>9.0442037E7</v>
      </c>
      <c r="L264" s="79" t="s">
        <v>198</v>
      </c>
      <c r="M264" s="79" t="s">
        <v>136</v>
      </c>
      <c r="N264" s="79" t="s">
        <v>137</v>
      </c>
      <c r="O264" s="79">
        <v>18.74999999985</v>
      </c>
      <c r="P264" s="79">
        <v>11.54999999985</v>
      </c>
      <c r="Q264" s="79">
        <v>10.06</v>
      </c>
      <c r="R264" s="76"/>
      <c r="S264" s="76"/>
      <c r="T264" s="76"/>
      <c r="U264" s="76"/>
      <c r="V264" s="76"/>
      <c r="W264" s="76"/>
      <c r="X264" s="76"/>
      <c r="Y264" s="76"/>
      <c r="Z264" s="76"/>
    </row>
    <row r="265" ht="12.75" customHeight="1">
      <c r="A265" s="79">
        <v>900.0</v>
      </c>
      <c r="B265" s="79" t="s">
        <v>106</v>
      </c>
      <c r="C265" s="79">
        <v>904.0</v>
      </c>
      <c r="D265" s="79" t="s">
        <v>107</v>
      </c>
      <c r="E265" s="79" t="s">
        <v>108</v>
      </c>
      <c r="F265" s="80" t="s">
        <v>109</v>
      </c>
      <c r="G265" s="80" t="s">
        <v>194</v>
      </c>
      <c r="H265" s="79" t="s">
        <v>132</v>
      </c>
      <c r="I265" s="79">
        <v>6974.5</v>
      </c>
      <c r="J265" s="79">
        <v>1270.0</v>
      </c>
      <c r="K265" s="79">
        <v>9.0442037E7</v>
      </c>
      <c r="L265" s="79" t="s">
        <v>198</v>
      </c>
      <c r="M265" s="79" t="s">
        <v>138</v>
      </c>
      <c r="N265" s="79" t="s">
        <v>139</v>
      </c>
      <c r="O265" s="79">
        <v>60.0</v>
      </c>
      <c r="P265" s="79">
        <v>5.475</v>
      </c>
      <c r="Q265" s="79">
        <v>20.78</v>
      </c>
      <c r="R265" s="76"/>
      <c r="S265" s="76"/>
      <c r="T265" s="76"/>
      <c r="U265" s="76"/>
      <c r="V265" s="76"/>
      <c r="W265" s="76"/>
      <c r="X265" s="76"/>
      <c r="Y265" s="76"/>
      <c r="Z265" s="76"/>
    </row>
    <row r="266" ht="12.75" customHeight="1">
      <c r="A266" s="79">
        <v>900.0</v>
      </c>
      <c r="B266" s="79" t="s">
        <v>106</v>
      </c>
      <c r="C266" s="79">
        <v>904.0</v>
      </c>
      <c r="D266" s="79" t="s">
        <v>107</v>
      </c>
      <c r="E266" s="79" t="s">
        <v>108</v>
      </c>
      <c r="F266" s="80" t="s">
        <v>109</v>
      </c>
      <c r="G266" s="80" t="s">
        <v>194</v>
      </c>
      <c r="H266" s="79" t="s">
        <v>140</v>
      </c>
      <c r="I266" s="79">
        <v>8464.63</v>
      </c>
      <c r="J266" s="79">
        <v>159.0</v>
      </c>
      <c r="K266" s="79">
        <v>9.0442037E7</v>
      </c>
      <c r="L266" s="79" t="s">
        <v>198</v>
      </c>
      <c r="M266" s="79" t="s">
        <v>141</v>
      </c>
      <c r="N266" s="79" t="s">
        <v>142</v>
      </c>
      <c r="O266" s="79">
        <v>12.02976190471</v>
      </c>
      <c r="P266" s="79">
        <v>7.51726190471</v>
      </c>
      <c r="Q266" s="79">
        <v>44.05</v>
      </c>
      <c r="R266" s="76"/>
      <c r="S266" s="76"/>
      <c r="T266" s="76"/>
      <c r="U266" s="76"/>
      <c r="V266" s="76"/>
      <c r="W266" s="76"/>
      <c r="X266" s="76"/>
      <c r="Y266" s="76"/>
      <c r="Z266" s="76"/>
    </row>
    <row r="267" ht="12.75" customHeight="1">
      <c r="A267" s="79">
        <v>900.0</v>
      </c>
      <c r="B267" s="79" t="s">
        <v>106</v>
      </c>
      <c r="C267" s="79">
        <v>904.0</v>
      </c>
      <c r="D267" s="79" t="s">
        <v>107</v>
      </c>
      <c r="E267" s="79" t="s">
        <v>108</v>
      </c>
      <c r="F267" s="80" t="s">
        <v>109</v>
      </c>
      <c r="G267" s="80" t="s">
        <v>194</v>
      </c>
      <c r="H267" s="79" t="s">
        <v>143</v>
      </c>
      <c r="I267" s="79">
        <v>8935.91</v>
      </c>
      <c r="J267" s="79">
        <v>2358.0</v>
      </c>
      <c r="K267" s="79">
        <v>9.0442037E7</v>
      </c>
      <c r="L267" s="79" t="s">
        <v>198</v>
      </c>
      <c r="M267" s="79" t="s">
        <v>144</v>
      </c>
      <c r="N267" s="79" t="s">
        <v>145</v>
      </c>
      <c r="O267" s="79">
        <v>61.82434640513</v>
      </c>
      <c r="P267" s="79">
        <v>21.92434640513</v>
      </c>
      <c r="Q267" s="79">
        <v>49.965</v>
      </c>
      <c r="R267" s="76"/>
      <c r="S267" s="76"/>
      <c r="T267" s="76"/>
      <c r="U267" s="76"/>
      <c r="V267" s="76"/>
      <c r="W267" s="76"/>
      <c r="X267" s="76"/>
      <c r="Y267" s="76"/>
      <c r="Z267" s="76"/>
    </row>
    <row r="268" ht="12.75" customHeight="1">
      <c r="A268" s="79">
        <v>900.0</v>
      </c>
      <c r="B268" s="79" t="s">
        <v>106</v>
      </c>
      <c r="C268" s="79">
        <v>904.0</v>
      </c>
      <c r="D268" s="79" t="s">
        <v>107</v>
      </c>
      <c r="E268" s="79" t="s">
        <v>108</v>
      </c>
      <c r="F268" s="80" t="s">
        <v>109</v>
      </c>
      <c r="G268" s="80" t="s">
        <v>194</v>
      </c>
      <c r="H268" s="79" t="s">
        <v>143</v>
      </c>
      <c r="I268" s="79">
        <v>8601.32</v>
      </c>
      <c r="J268" s="79">
        <v>842.0</v>
      </c>
      <c r="K268" s="79">
        <v>9.0442037E7</v>
      </c>
      <c r="L268" s="79" t="s">
        <v>198</v>
      </c>
      <c r="M268" s="79" t="s">
        <v>146</v>
      </c>
      <c r="N268" s="79" t="s">
        <v>147</v>
      </c>
      <c r="O268" s="79">
        <v>29.222283272</v>
      </c>
      <c r="P268" s="79">
        <v>29.222283272</v>
      </c>
      <c r="Q268" s="79">
        <v>16.151</v>
      </c>
      <c r="R268" s="76"/>
      <c r="S268" s="76"/>
      <c r="T268" s="76"/>
      <c r="U268" s="76"/>
      <c r="V268" s="76"/>
      <c r="W268" s="76"/>
      <c r="X268" s="76"/>
      <c r="Y268" s="76"/>
      <c r="Z268" s="76"/>
    </row>
    <row r="269" ht="12.75" customHeight="1">
      <c r="A269" s="79">
        <v>900.0</v>
      </c>
      <c r="B269" s="79" t="s">
        <v>106</v>
      </c>
      <c r="C269" s="79">
        <v>904.0</v>
      </c>
      <c r="D269" s="79" t="s">
        <v>107</v>
      </c>
      <c r="E269" s="79" t="s">
        <v>108</v>
      </c>
      <c r="F269" s="80" t="s">
        <v>109</v>
      </c>
      <c r="G269" s="80" t="s">
        <v>194</v>
      </c>
      <c r="H269" s="79" t="s">
        <v>143</v>
      </c>
      <c r="I269" s="79">
        <v>9947.85</v>
      </c>
      <c r="J269" s="79">
        <v>652.0</v>
      </c>
      <c r="K269" s="79">
        <v>9.0442037E7</v>
      </c>
      <c r="L269" s="79" t="s">
        <v>198</v>
      </c>
      <c r="M269" s="79" t="s">
        <v>148</v>
      </c>
      <c r="N269" s="79" t="s">
        <v>149</v>
      </c>
      <c r="O269" s="79">
        <v>33.44962121199</v>
      </c>
      <c r="P269" s="79">
        <v>33.44962121199</v>
      </c>
      <c r="Q269" s="79">
        <v>50.805</v>
      </c>
      <c r="R269" s="76"/>
      <c r="S269" s="76"/>
      <c r="T269" s="76"/>
      <c r="U269" s="76"/>
      <c r="V269" s="76"/>
      <c r="W269" s="76"/>
      <c r="X269" s="76"/>
      <c r="Y269" s="76"/>
      <c r="Z269" s="76"/>
    </row>
    <row r="270" ht="12.75" customHeight="1">
      <c r="A270" s="79">
        <v>900.0</v>
      </c>
      <c r="B270" s="79" t="s">
        <v>106</v>
      </c>
      <c r="C270" s="79">
        <v>904.0</v>
      </c>
      <c r="D270" s="79" t="s">
        <v>107</v>
      </c>
      <c r="E270" s="79" t="s">
        <v>108</v>
      </c>
      <c r="F270" s="80" t="s">
        <v>109</v>
      </c>
      <c r="G270" s="80" t="s">
        <v>194</v>
      </c>
      <c r="H270" s="79" t="s">
        <v>143</v>
      </c>
      <c r="I270" s="79">
        <v>2679.39</v>
      </c>
      <c r="J270" s="79">
        <v>93.0</v>
      </c>
      <c r="K270" s="79">
        <v>9.0442037E7</v>
      </c>
      <c r="L270" s="79" t="s">
        <v>198</v>
      </c>
      <c r="M270" s="79" t="s">
        <v>150</v>
      </c>
      <c r="N270" s="79" t="s">
        <v>151</v>
      </c>
      <c r="O270" s="79">
        <v>4.65</v>
      </c>
      <c r="P270" s="79">
        <v>4.65</v>
      </c>
      <c r="Q270" s="79">
        <v>23.25</v>
      </c>
      <c r="R270" s="76"/>
      <c r="S270" s="76"/>
      <c r="T270" s="76"/>
      <c r="U270" s="76"/>
      <c r="V270" s="76"/>
      <c r="W270" s="76"/>
      <c r="X270" s="76"/>
      <c r="Y270" s="76"/>
      <c r="Z270" s="76"/>
    </row>
    <row r="271" ht="12.75" customHeight="1">
      <c r="A271" s="79">
        <v>900.0</v>
      </c>
      <c r="B271" s="79" t="s">
        <v>106</v>
      </c>
      <c r="C271" s="79">
        <v>904.0</v>
      </c>
      <c r="D271" s="79" t="s">
        <v>107</v>
      </c>
      <c r="E271" s="79" t="s">
        <v>108</v>
      </c>
      <c r="F271" s="80" t="s">
        <v>109</v>
      </c>
      <c r="G271" s="80" t="s">
        <v>194</v>
      </c>
      <c r="H271" s="79" t="s">
        <v>143</v>
      </c>
      <c r="I271" s="79">
        <v>28138.38</v>
      </c>
      <c r="J271" s="79">
        <v>1413.0</v>
      </c>
      <c r="K271" s="79">
        <v>9.0442037E7</v>
      </c>
      <c r="L271" s="79" t="s">
        <v>198</v>
      </c>
      <c r="M271" s="79" t="s">
        <v>152</v>
      </c>
      <c r="N271" s="79" t="s">
        <v>153</v>
      </c>
      <c r="O271" s="79">
        <v>70.77121212097</v>
      </c>
      <c r="P271" s="79">
        <v>70.77121212097</v>
      </c>
      <c r="Q271" s="79">
        <v>48.31</v>
      </c>
      <c r="R271" s="76"/>
      <c r="S271" s="76"/>
      <c r="T271" s="76"/>
      <c r="U271" s="76"/>
      <c r="V271" s="76"/>
      <c r="W271" s="76"/>
      <c r="X271" s="76"/>
      <c r="Y271" s="76"/>
      <c r="Z271" s="76"/>
    </row>
    <row r="272" ht="12.75" customHeight="1">
      <c r="A272" s="79">
        <v>900.0</v>
      </c>
      <c r="B272" s="79" t="s">
        <v>106</v>
      </c>
      <c r="C272" s="79">
        <v>904.0</v>
      </c>
      <c r="D272" s="79" t="s">
        <v>107</v>
      </c>
      <c r="E272" s="79" t="s">
        <v>108</v>
      </c>
      <c r="F272" s="80" t="s">
        <v>109</v>
      </c>
      <c r="G272" s="80" t="s">
        <v>194</v>
      </c>
      <c r="H272" s="79" t="s">
        <v>143</v>
      </c>
      <c r="I272" s="79">
        <v>7016.7</v>
      </c>
      <c r="J272" s="79">
        <v>507.0</v>
      </c>
      <c r="K272" s="79">
        <v>9.0442037E7</v>
      </c>
      <c r="L272" s="79" t="s">
        <v>198</v>
      </c>
      <c r="M272" s="79" t="s">
        <v>154</v>
      </c>
      <c r="N272" s="79" t="s">
        <v>155</v>
      </c>
      <c r="O272" s="79">
        <v>28.01623376612</v>
      </c>
      <c r="P272" s="79">
        <v>28.01623376612</v>
      </c>
      <c r="Q272" s="79">
        <v>26.685</v>
      </c>
      <c r="R272" s="76"/>
      <c r="S272" s="76"/>
      <c r="T272" s="76"/>
      <c r="U272" s="76"/>
      <c r="V272" s="76"/>
      <c r="W272" s="76"/>
      <c r="X272" s="76"/>
      <c r="Y272" s="76"/>
      <c r="Z272" s="76"/>
    </row>
    <row r="273" ht="12.75" customHeight="1">
      <c r="A273" s="79">
        <v>900.0</v>
      </c>
      <c r="B273" s="79" t="s">
        <v>106</v>
      </c>
      <c r="C273" s="79">
        <v>904.0</v>
      </c>
      <c r="D273" s="79" t="s">
        <v>107</v>
      </c>
      <c r="E273" s="79" t="s">
        <v>108</v>
      </c>
      <c r="F273" s="80" t="s">
        <v>109</v>
      </c>
      <c r="G273" s="80" t="s">
        <v>194</v>
      </c>
      <c r="H273" s="79" t="s">
        <v>143</v>
      </c>
      <c r="I273" s="79">
        <v>2198.57</v>
      </c>
      <c r="J273" s="79">
        <v>121.0</v>
      </c>
      <c r="K273" s="79">
        <v>9.0442037E7</v>
      </c>
      <c r="L273" s="79" t="s">
        <v>198</v>
      </c>
      <c r="M273" s="79" t="s">
        <v>156</v>
      </c>
      <c r="N273" s="79" t="s">
        <v>157</v>
      </c>
      <c r="O273" s="79">
        <v>6.05</v>
      </c>
      <c r="P273" s="79">
        <v>6.05</v>
      </c>
      <c r="Q273" s="79">
        <v>10.89</v>
      </c>
      <c r="R273" s="76"/>
      <c r="S273" s="76"/>
      <c r="T273" s="76"/>
      <c r="U273" s="76"/>
      <c r="V273" s="76"/>
      <c r="W273" s="76"/>
      <c r="X273" s="76"/>
      <c r="Y273" s="76"/>
      <c r="Z273" s="76"/>
    </row>
    <row r="274" ht="12.75" customHeight="1">
      <c r="A274" s="79">
        <v>900.0</v>
      </c>
      <c r="B274" s="79" t="s">
        <v>106</v>
      </c>
      <c r="C274" s="79">
        <v>904.0</v>
      </c>
      <c r="D274" s="79" t="s">
        <v>107</v>
      </c>
      <c r="E274" s="79" t="s">
        <v>108</v>
      </c>
      <c r="F274" s="80" t="s">
        <v>109</v>
      </c>
      <c r="G274" s="80" t="s">
        <v>194</v>
      </c>
      <c r="H274" s="79" t="s">
        <v>158</v>
      </c>
      <c r="I274" s="79">
        <v>7111.93</v>
      </c>
      <c r="J274" s="79">
        <v>308.0</v>
      </c>
      <c r="K274" s="79">
        <v>9.0442037E7</v>
      </c>
      <c r="L274" s="79" t="s">
        <v>198</v>
      </c>
      <c r="M274" s="79" t="s">
        <v>159</v>
      </c>
      <c r="N274" s="79" t="s">
        <v>160</v>
      </c>
      <c r="O274" s="79">
        <v>46.57142857121</v>
      </c>
      <c r="P274" s="79">
        <v>6.64285714245</v>
      </c>
      <c r="Q274" s="79">
        <v>21.762</v>
      </c>
      <c r="R274" s="76"/>
      <c r="S274" s="76"/>
      <c r="T274" s="76"/>
      <c r="U274" s="76"/>
      <c r="V274" s="76"/>
      <c r="W274" s="76"/>
      <c r="X274" s="76"/>
      <c r="Y274" s="76"/>
      <c r="Z274" s="76"/>
    </row>
    <row r="275" ht="12.75" customHeight="1">
      <c r="A275" s="79">
        <v>900.0</v>
      </c>
      <c r="B275" s="79" t="s">
        <v>106</v>
      </c>
      <c r="C275" s="79">
        <v>904.0</v>
      </c>
      <c r="D275" s="79" t="s">
        <v>107</v>
      </c>
      <c r="E275" s="79" t="s">
        <v>108</v>
      </c>
      <c r="F275" s="80" t="s">
        <v>109</v>
      </c>
      <c r="G275" s="80" t="s">
        <v>194</v>
      </c>
      <c r="H275" s="79" t="s">
        <v>161</v>
      </c>
      <c r="I275" s="79">
        <v>33021.71</v>
      </c>
      <c r="J275" s="79">
        <v>521.0</v>
      </c>
      <c r="K275" s="79">
        <v>9.0442037E7</v>
      </c>
      <c r="L275" s="79" t="s">
        <v>198</v>
      </c>
      <c r="M275" s="79" t="s">
        <v>162</v>
      </c>
      <c r="N275" s="79" t="s">
        <v>163</v>
      </c>
      <c r="O275" s="79">
        <v>32.14750527235</v>
      </c>
      <c r="P275" s="79">
        <v>32.14750527235</v>
      </c>
      <c r="Q275" s="79">
        <v>139.81</v>
      </c>
      <c r="R275" s="76"/>
      <c r="S275" s="76"/>
      <c r="T275" s="76"/>
      <c r="U275" s="76"/>
      <c r="V275" s="76"/>
      <c r="W275" s="76"/>
      <c r="X275" s="76"/>
      <c r="Y275" s="76"/>
      <c r="Z275" s="76"/>
    </row>
    <row r="276" ht="12.75" customHeight="1">
      <c r="A276" s="79">
        <v>900.0</v>
      </c>
      <c r="B276" s="79" t="s">
        <v>106</v>
      </c>
      <c r="C276" s="79">
        <v>904.0</v>
      </c>
      <c r="D276" s="79" t="s">
        <v>107</v>
      </c>
      <c r="E276" s="79" t="s">
        <v>108</v>
      </c>
      <c r="F276" s="80" t="s">
        <v>109</v>
      </c>
      <c r="G276" s="80" t="s">
        <v>194</v>
      </c>
      <c r="H276" s="79" t="s">
        <v>164</v>
      </c>
      <c r="I276" s="79">
        <v>4178.74</v>
      </c>
      <c r="J276" s="79">
        <v>16.0</v>
      </c>
      <c r="K276" s="79">
        <v>9.0442037E7</v>
      </c>
      <c r="L276" s="79" t="s">
        <v>198</v>
      </c>
      <c r="M276" s="79" t="s">
        <v>165</v>
      </c>
      <c r="N276" s="79" t="s">
        <v>166</v>
      </c>
      <c r="O276" s="79">
        <v>1.20833333327</v>
      </c>
      <c r="P276" s="79">
        <v>1.20833333327</v>
      </c>
      <c r="Q276" s="79">
        <v>6.9</v>
      </c>
      <c r="R276" s="76"/>
      <c r="S276" s="76"/>
      <c r="T276" s="76"/>
      <c r="U276" s="76"/>
      <c r="V276" s="76"/>
      <c r="W276" s="76"/>
      <c r="X276" s="76"/>
      <c r="Y276" s="76"/>
      <c r="Z276" s="76"/>
    </row>
    <row r="277" ht="12.75" customHeight="1">
      <c r="A277" s="79">
        <v>900.0</v>
      </c>
      <c r="B277" s="79" t="s">
        <v>106</v>
      </c>
      <c r="C277" s="79">
        <v>904.0</v>
      </c>
      <c r="D277" s="79" t="s">
        <v>107</v>
      </c>
      <c r="E277" s="79" t="s">
        <v>108</v>
      </c>
      <c r="F277" s="80" t="s">
        <v>109</v>
      </c>
      <c r="G277" s="80" t="s">
        <v>194</v>
      </c>
      <c r="H277" s="79" t="s">
        <v>167</v>
      </c>
      <c r="I277" s="79">
        <v>3747.9</v>
      </c>
      <c r="J277" s="79">
        <v>40.0</v>
      </c>
      <c r="K277" s="79">
        <v>9.0442037E7</v>
      </c>
      <c r="L277" s="79" t="s">
        <v>198</v>
      </c>
      <c r="M277" s="79" t="s">
        <v>168</v>
      </c>
      <c r="N277" s="79" t="s">
        <v>169</v>
      </c>
      <c r="O277" s="79">
        <v>3.28888888882</v>
      </c>
      <c r="P277" s="79">
        <v>3.28888888882</v>
      </c>
      <c r="Q277" s="79">
        <v>9.5</v>
      </c>
      <c r="R277" s="76"/>
      <c r="S277" s="76"/>
      <c r="T277" s="76"/>
      <c r="U277" s="76"/>
      <c r="V277" s="76"/>
      <c r="W277" s="76"/>
      <c r="X277" s="76"/>
      <c r="Y277" s="76"/>
      <c r="Z277" s="76"/>
    </row>
    <row r="278" ht="12.75" customHeight="1">
      <c r="A278" s="79">
        <v>900.0</v>
      </c>
      <c r="B278" s="79" t="s">
        <v>106</v>
      </c>
      <c r="C278" s="79">
        <v>904.0</v>
      </c>
      <c r="D278" s="79" t="s">
        <v>107</v>
      </c>
      <c r="E278" s="79" t="s">
        <v>108</v>
      </c>
      <c r="F278" s="80" t="s">
        <v>109</v>
      </c>
      <c r="G278" s="80" t="s">
        <v>194</v>
      </c>
      <c r="H278" s="79" t="s">
        <v>167</v>
      </c>
      <c r="I278" s="79">
        <v>3077.38</v>
      </c>
      <c r="J278" s="79">
        <v>44.0</v>
      </c>
      <c r="K278" s="79">
        <v>9.0442037E7</v>
      </c>
      <c r="L278" s="79" t="s">
        <v>198</v>
      </c>
      <c r="M278" s="79" t="s">
        <v>170</v>
      </c>
      <c r="N278" s="79" t="s">
        <v>171</v>
      </c>
      <c r="O278" s="79">
        <v>6.41666666661</v>
      </c>
      <c r="P278" s="79">
        <v>6.41666666661</v>
      </c>
      <c r="Q278" s="79">
        <v>9.935</v>
      </c>
      <c r="R278" s="76"/>
      <c r="S278" s="76"/>
      <c r="T278" s="76"/>
      <c r="U278" s="76"/>
      <c r="V278" s="76"/>
      <c r="W278" s="76"/>
      <c r="X278" s="76"/>
      <c r="Y278" s="76"/>
      <c r="Z278" s="76"/>
    </row>
    <row r="279" ht="12.75" customHeight="1">
      <c r="A279" s="79">
        <v>900.0</v>
      </c>
      <c r="B279" s="79" t="s">
        <v>106</v>
      </c>
      <c r="C279" s="79">
        <v>904.0</v>
      </c>
      <c r="D279" s="79" t="s">
        <v>107</v>
      </c>
      <c r="E279" s="79" t="s">
        <v>108</v>
      </c>
      <c r="F279" s="80" t="s">
        <v>109</v>
      </c>
      <c r="G279" s="80" t="s">
        <v>194</v>
      </c>
      <c r="H279" s="79" t="s">
        <v>167</v>
      </c>
      <c r="I279" s="79">
        <v>5352.1</v>
      </c>
      <c r="J279" s="79">
        <v>144.0</v>
      </c>
      <c r="K279" s="79">
        <v>9.0442037E7</v>
      </c>
      <c r="L279" s="79" t="s">
        <v>198</v>
      </c>
      <c r="M279" s="79" t="s">
        <v>172</v>
      </c>
      <c r="N279" s="79" t="s">
        <v>173</v>
      </c>
      <c r="O279" s="79">
        <v>12.33333333321</v>
      </c>
      <c r="P279" s="79">
        <v>12.33333333321</v>
      </c>
      <c r="Q279" s="79">
        <v>19.1733</v>
      </c>
      <c r="R279" s="76"/>
      <c r="S279" s="76"/>
      <c r="T279" s="76"/>
      <c r="U279" s="76"/>
      <c r="V279" s="76"/>
      <c r="W279" s="76"/>
      <c r="X279" s="76"/>
      <c r="Y279" s="76"/>
      <c r="Z279" s="76"/>
    </row>
    <row r="280" ht="12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2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2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2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2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2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2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2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2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2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2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2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2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2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2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2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2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2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2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2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2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2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2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2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2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2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2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2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2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2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2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2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2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2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2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2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2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2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2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2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2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2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2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2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2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2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2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2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2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2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2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2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2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2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2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2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2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2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2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2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2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2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2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2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2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2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2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2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2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2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2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2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2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2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2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2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2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2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2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2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2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2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2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2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2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2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2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2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2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2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2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2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2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2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2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2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2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2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2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2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2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2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2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2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2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2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2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2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2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2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2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2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2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2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2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2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2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2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2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2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2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2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2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2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2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2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2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2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2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2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2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2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2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2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2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2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2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2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2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2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2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2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2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2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2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2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2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2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2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2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2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2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2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2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2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2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2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2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2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2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2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2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2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2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2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2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2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2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2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2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2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2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2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2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2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2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2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2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2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2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2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2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2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2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2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2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2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2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2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2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2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2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2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2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2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2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2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2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2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2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2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2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2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2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2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2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2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2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2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2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2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2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2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2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2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2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2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2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2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2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2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2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2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2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2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2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2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2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2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2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2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2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2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2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2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2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2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2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2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2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2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2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2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2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2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2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2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2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2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2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2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2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2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2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2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2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2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2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2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2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2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2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2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2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2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2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2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2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2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2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2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2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2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2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2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2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2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2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2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2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2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2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2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2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2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2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2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2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2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2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2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2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2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2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2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2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2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2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2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2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2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2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2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2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2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2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2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2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2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2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2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2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2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2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2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2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2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2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2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2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2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2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2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2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2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2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2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2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2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2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2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2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2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2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2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2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2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2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2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2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2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2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2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2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2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2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2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2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2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2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2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2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2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2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2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2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2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2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2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2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2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2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2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2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2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2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2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2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2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2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2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2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2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2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2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2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2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2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2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2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2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2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2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2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2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2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2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2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2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2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2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2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2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2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2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2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2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2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2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2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2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2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2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2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2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2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2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2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2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2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2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2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2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2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2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2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2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2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2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2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2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2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2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2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2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2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2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2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2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2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2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2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2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2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2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2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2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2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2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2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2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2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2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2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2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2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2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2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2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2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2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2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2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2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2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2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2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2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2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2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2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2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2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2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2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2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2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2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2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2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2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2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2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2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2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2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2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2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2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2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2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2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2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2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2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2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2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2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2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2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2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2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2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2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2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2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2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2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2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2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2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2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2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2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2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2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2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2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2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2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2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2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2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2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2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2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2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2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2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2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2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2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2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2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2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2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2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2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2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2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2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2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2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2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2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2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2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2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2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2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2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2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2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2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2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2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2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2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2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2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2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2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2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2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2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2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2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2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2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2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2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2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2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2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2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2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2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2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2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2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2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2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2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2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2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2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2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2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2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2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2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2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2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2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2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2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2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2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2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2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2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2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2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2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2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2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2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2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2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2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2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2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2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2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2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2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2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2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2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2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2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2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2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2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2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2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2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2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2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2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2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2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2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2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2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2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2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2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2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2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2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2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2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2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2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2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2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2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2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2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2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2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2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2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2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2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2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2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2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2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2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2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2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2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2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2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2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2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2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2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2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2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2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2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2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2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2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2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2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2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2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2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2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2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2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2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2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2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2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2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2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2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2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2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2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2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2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2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2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2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2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2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2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2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2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2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2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2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2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2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2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2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2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2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2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2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2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2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2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2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2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2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2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2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2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2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2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2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2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2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2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1">
    <mergeCell ref="A1:E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24.86"/>
    <col customWidth="1" min="4" max="4" width="22.0"/>
  </cols>
  <sheetData>
    <row r="1"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7.14"/>
    <col customWidth="1" min="3" max="3" width="32.71"/>
    <col customWidth="1" min="4" max="4" width="10.43"/>
    <col customWidth="1" min="5" max="5" width="17.14"/>
    <col customWidth="1" min="6" max="6" width="32.71"/>
    <col customWidth="1" min="7" max="26" width="11.43"/>
  </cols>
  <sheetData>
    <row r="1" ht="15.75" customHeight="1">
      <c r="A1" s="82" t="s">
        <v>201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84"/>
      <c r="B3" s="83"/>
      <c r="C3" s="85" t="s">
        <v>202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83"/>
      <c r="B6" s="86" t="s">
        <v>203</v>
      </c>
      <c r="C6" s="83"/>
      <c r="D6" s="83"/>
      <c r="E6" s="86" t="s">
        <v>204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3.5" customHeight="1">
      <c r="A7" s="76"/>
      <c r="B7" s="87" t="s">
        <v>205</v>
      </c>
      <c r="C7" s="87" t="s">
        <v>206</v>
      </c>
      <c r="D7" s="88"/>
      <c r="E7" s="87" t="s">
        <v>205</v>
      </c>
      <c r="F7" s="87" t="s">
        <v>206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76"/>
      <c r="B8" s="89">
        <v>1.2072412E7</v>
      </c>
      <c r="C8" s="89">
        <f t="shared" ref="C8:C44" si="1">VLOOKUP(B8, $E$8:$F$44, 2, FALSE)</f>
        <v>3006.5</v>
      </c>
      <c r="D8" s="76"/>
      <c r="E8" s="89">
        <v>429864.0</v>
      </c>
      <c r="F8" s="89">
        <v>566.5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76"/>
      <c r="B9" s="89">
        <v>1.208818E7</v>
      </c>
      <c r="C9" s="89">
        <f t="shared" si="1"/>
        <v>815.2</v>
      </c>
      <c r="D9" s="76"/>
      <c r="E9" s="89">
        <v>429866.0</v>
      </c>
      <c r="F9" s="89">
        <v>555.5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76"/>
      <c r="B10" s="89">
        <v>1.2055553E7</v>
      </c>
      <c r="C10" s="89">
        <f t="shared" si="1"/>
        <v>463.82</v>
      </c>
      <c r="D10" s="76"/>
      <c r="E10" s="89">
        <v>1.2055535E7</v>
      </c>
      <c r="F10" s="89">
        <v>463.82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76"/>
      <c r="B11" s="89">
        <v>1.2058495E7</v>
      </c>
      <c r="C11" s="89">
        <f t="shared" si="1"/>
        <v>5556.5</v>
      </c>
      <c r="D11" s="76"/>
      <c r="E11" s="89">
        <v>1.2055553E7</v>
      </c>
      <c r="F11" s="89">
        <v>463.82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76"/>
      <c r="B12" s="89">
        <v>429864.0</v>
      </c>
      <c r="C12" s="89">
        <f t="shared" si="1"/>
        <v>566.5</v>
      </c>
      <c r="D12" s="76"/>
      <c r="E12" s="89">
        <v>1.2058495E7</v>
      </c>
      <c r="F12" s="89">
        <v>5556.5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76"/>
      <c r="B13" s="89">
        <v>1.2055535E7</v>
      </c>
      <c r="C13" s="89">
        <f t="shared" si="1"/>
        <v>463.82</v>
      </c>
      <c r="D13" s="76"/>
      <c r="E13" s="89">
        <v>1.2058496E7</v>
      </c>
      <c r="F13" s="89">
        <v>545.5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76"/>
      <c r="B14" s="89">
        <v>429866.0</v>
      </c>
      <c r="C14" s="89">
        <f t="shared" si="1"/>
        <v>555.5</v>
      </c>
      <c r="D14" s="76"/>
      <c r="E14" s="89">
        <v>1.2058498E7</v>
      </c>
      <c r="F14" s="89">
        <v>555.7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76"/>
      <c r="B15" s="89">
        <v>1.2109319E7</v>
      </c>
      <c r="C15" s="89">
        <f t="shared" si="1"/>
        <v>1059.76</v>
      </c>
      <c r="D15" s="76"/>
      <c r="E15" s="89">
        <v>1.2061131E7</v>
      </c>
      <c r="F15" s="89">
        <v>696.72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76"/>
      <c r="B16" s="89">
        <v>1.2100179E7</v>
      </c>
      <c r="C16" s="89">
        <f t="shared" si="1"/>
        <v>4575.5</v>
      </c>
      <c r="D16" s="76"/>
      <c r="E16" s="89">
        <v>1.2061231E7</v>
      </c>
      <c r="F16" s="89">
        <v>2090.16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76"/>
      <c r="B17" s="89">
        <v>1.2058496E7</v>
      </c>
      <c r="C17" s="89">
        <f t="shared" si="1"/>
        <v>545.5</v>
      </c>
      <c r="D17" s="76"/>
      <c r="E17" s="89">
        <v>1.2066534E7</v>
      </c>
      <c r="F17" s="89">
        <v>1059.76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76"/>
      <c r="B18" s="89">
        <v>1.2066539E7</v>
      </c>
      <c r="C18" s="89">
        <f t="shared" si="1"/>
        <v>1516.83</v>
      </c>
      <c r="D18" s="76"/>
      <c r="E18" s="89">
        <v>1.2066535E7</v>
      </c>
      <c r="F18" s="89">
        <v>3260.8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76"/>
      <c r="B19" s="89">
        <v>1.2066537E7</v>
      </c>
      <c r="C19" s="89">
        <f t="shared" si="1"/>
        <v>1385.84</v>
      </c>
      <c r="D19" s="76"/>
      <c r="E19" s="89">
        <v>1.2066537E7</v>
      </c>
      <c r="F19" s="89">
        <v>1385.84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76"/>
      <c r="B20" s="89">
        <v>1.2066538E7</v>
      </c>
      <c r="C20" s="89">
        <f t="shared" si="1"/>
        <v>464.4</v>
      </c>
      <c r="D20" s="76"/>
      <c r="E20" s="89">
        <v>1.2066538E7</v>
      </c>
      <c r="F20" s="89">
        <v>464.4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76"/>
      <c r="B21" s="89">
        <v>1.2066627E7</v>
      </c>
      <c r="C21" s="89">
        <f t="shared" si="1"/>
        <v>2554.64</v>
      </c>
      <c r="D21" s="76"/>
      <c r="E21" s="89">
        <v>1.2066539E7</v>
      </c>
      <c r="F21" s="89">
        <v>1516.83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76"/>
      <c r="B22" s="89">
        <v>1.2077812E7</v>
      </c>
      <c r="C22" s="89">
        <f t="shared" si="1"/>
        <v>444</v>
      </c>
      <c r="D22" s="76"/>
      <c r="E22" s="89">
        <v>1.2066624E7</v>
      </c>
      <c r="F22" s="89">
        <v>696.72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76"/>
      <c r="B23" s="89">
        <v>1.21002E7</v>
      </c>
      <c r="C23" s="89">
        <f t="shared" si="1"/>
        <v>55446.5</v>
      </c>
      <c r="D23" s="76"/>
      <c r="E23" s="89">
        <v>1.2066627E7</v>
      </c>
      <c r="F23" s="89">
        <v>2554.64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76"/>
      <c r="B24" s="89">
        <v>1.2066872E7</v>
      </c>
      <c r="C24" s="89">
        <f t="shared" si="1"/>
        <v>650.07</v>
      </c>
      <c r="D24" s="76"/>
      <c r="E24" s="89">
        <v>1.206687E7</v>
      </c>
      <c r="F24" s="89">
        <v>361.15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76"/>
      <c r="B25" s="89">
        <v>1.206687E7</v>
      </c>
      <c r="C25" s="89">
        <f t="shared" si="1"/>
        <v>361.15</v>
      </c>
      <c r="D25" s="76"/>
      <c r="E25" s="89">
        <v>1.2066871E7</v>
      </c>
      <c r="F25" s="89">
        <v>1589.06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76"/>
      <c r="B26" s="89">
        <v>1.2066873E7</v>
      </c>
      <c r="C26" s="89">
        <f t="shared" si="1"/>
        <v>667.54</v>
      </c>
      <c r="D26" s="76"/>
      <c r="E26" s="89">
        <v>1.2066872E7</v>
      </c>
      <c r="F26" s="89">
        <v>650.07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76"/>
      <c r="B27" s="89">
        <v>1.2066874E7</v>
      </c>
      <c r="C27" s="89">
        <f t="shared" si="1"/>
        <v>361.15</v>
      </c>
      <c r="D27" s="76"/>
      <c r="E27" s="89">
        <v>1.2066873E7</v>
      </c>
      <c r="F27" s="89">
        <v>667.54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76"/>
      <c r="B28" s="89">
        <v>1.2066871E7</v>
      </c>
      <c r="C28" s="89">
        <f t="shared" si="1"/>
        <v>1589.06</v>
      </c>
      <c r="D28" s="76"/>
      <c r="E28" s="89">
        <v>1.2066874E7</v>
      </c>
      <c r="F28" s="89">
        <v>361.15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76"/>
      <c r="B29" s="89">
        <v>1.2100178E7</v>
      </c>
      <c r="C29" s="89">
        <f t="shared" si="1"/>
        <v>567.5</v>
      </c>
      <c r="D29" s="76"/>
      <c r="E29" s="89">
        <v>1.2066875E7</v>
      </c>
      <c r="F29" s="89">
        <v>505.61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76"/>
      <c r="B30" s="89">
        <v>1.2066535E7</v>
      </c>
      <c r="C30" s="89">
        <f t="shared" si="1"/>
        <v>3260.8</v>
      </c>
      <c r="D30" s="76"/>
      <c r="E30" s="89">
        <v>1.2066876E7</v>
      </c>
      <c r="F30" s="89">
        <v>5454.4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76"/>
      <c r="B31" s="89">
        <v>1.2066534E7</v>
      </c>
      <c r="C31" s="89">
        <f t="shared" si="1"/>
        <v>1059.76</v>
      </c>
      <c r="D31" s="76"/>
      <c r="E31" s="89">
        <v>1.2066877E7</v>
      </c>
      <c r="F31" s="89">
        <v>1222.8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76"/>
      <c r="B32" s="89">
        <v>1.2061231E7</v>
      </c>
      <c r="C32" s="89">
        <f t="shared" si="1"/>
        <v>2090.16</v>
      </c>
      <c r="D32" s="76"/>
      <c r="E32" s="89">
        <v>1.2066878E7</v>
      </c>
      <c r="F32" s="89">
        <v>5477.4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76"/>
      <c r="B33" s="89">
        <v>1.2061131E7</v>
      </c>
      <c r="C33" s="89">
        <f t="shared" si="1"/>
        <v>696.72</v>
      </c>
      <c r="D33" s="76"/>
      <c r="E33" s="89">
        <v>1.2066879E7</v>
      </c>
      <c r="F33" s="89">
        <v>978.24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76"/>
      <c r="B34" s="89">
        <v>1.2066875E7</v>
      </c>
      <c r="C34" s="89">
        <f t="shared" si="1"/>
        <v>505.61</v>
      </c>
      <c r="D34" s="76"/>
      <c r="E34" s="89">
        <v>1.206688E7</v>
      </c>
      <c r="F34" s="89">
        <v>1222.8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76"/>
      <c r="B35" s="89">
        <v>1.2066877E7</v>
      </c>
      <c r="C35" s="89">
        <f t="shared" si="1"/>
        <v>1222.8</v>
      </c>
      <c r="D35" s="76"/>
      <c r="E35" s="89">
        <v>1.2066881E7</v>
      </c>
      <c r="F35" s="89">
        <v>1304.32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76"/>
      <c r="B36" s="89">
        <v>1.2089161E7</v>
      </c>
      <c r="C36" s="89">
        <f t="shared" si="1"/>
        <v>116.12</v>
      </c>
      <c r="D36" s="76"/>
      <c r="E36" s="89">
        <v>1.2072412E7</v>
      </c>
      <c r="F36" s="89">
        <v>3006.5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76"/>
      <c r="B37" s="89">
        <v>1.2066878E7</v>
      </c>
      <c r="C37" s="89">
        <f t="shared" si="1"/>
        <v>5477.4</v>
      </c>
      <c r="D37" s="76"/>
      <c r="E37" s="89">
        <v>1.2077812E7</v>
      </c>
      <c r="F37" s="89">
        <v>444.0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76"/>
      <c r="B38" s="89">
        <v>1.2058498E7</v>
      </c>
      <c r="C38" s="89">
        <f t="shared" si="1"/>
        <v>555.7</v>
      </c>
      <c r="D38" s="76"/>
      <c r="E38" s="89">
        <v>1.2088177E7</v>
      </c>
      <c r="F38" s="89">
        <v>733.68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76"/>
      <c r="B39" s="89">
        <v>1.2066624E7</v>
      </c>
      <c r="C39" s="89">
        <f t="shared" si="1"/>
        <v>696.72</v>
      </c>
      <c r="D39" s="76"/>
      <c r="E39" s="89">
        <v>1.208818E7</v>
      </c>
      <c r="F39" s="89">
        <v>815.2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76"/>
      <c r="B40" s="89">
        <v>1.2088177E7</v>
      </c>
      <c r="C40" s="89">
        <f t="shared" si="1"/>
        <v>733.68</v>
      </c>
      <c r="D40" s="76"/>
      <c r="E40" s="89">
        <v>1.2089161E7</v>
      </c>
      <c r="F40" s="89">
        <v>116.12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76"/>
      <c r="B41" s="89">
        <v>1.2066881E7</v>
      </c>
      <c r="C41" s="89">
        <f t="shared" si="1"/>
        <v>1304.32</v>
      </c>
      <c r="D41" s="76"/>
      <c r="E41" s="89">
        <v>1.2100178E7</v>
      </c>
      <c r="F41" s="89">
        <v>567.5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76"/>
      <c r="B42" s="89">
        <v>1.2066879E7</v>
      </c>
      <c r="C42" s="89">
        <f t="shared" si="1"/>
        <v>978.24</v>
      </c>
      <c r="D42" s="76"/>
      <c r="E42" s="89">
        <v>1.2100179E7</v>
      </c>
      <c r="F42" s="89">
        <v>4575.5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76"/>
      <c r="B43" s="89">
        <v>1.206688E7</v>
      </c>
      <c r="C43" s="89">
        <f t="shared" si="1"/>
        <v>1222.8</v>
      </c>
      <c r="D43" s="76"/>
      <c r="E43" s="89">
        <v>1.21002E7</v>
      </c>
      <c r="F43" s="89">
        <v>55446.5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76"/>
      <c r="B44" s="89">
        <v>1.2066876E7</v>
      </c>
      <c r="C44" s="89">
        <f t="shared" si="1"/>
        <v>5454.4</v>
      </c>
      <c r="D44" s="76"/>
      <c r="E44" s="89">
        <v>1.2109319E7</v>
      </c>
      <c r="F44" s="89">
        <v>1059.76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76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90"/>
      <c r="C48" s="90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90"/>
      <c r="C49" s="90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90"/>
      <c r="C50" s="90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90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90"/>
      <c r="C52" s="9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90"/>
      <c r="C53" s="9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90"/>
      <c r="C54" s="9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90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90"/>
      <c r="C56" s="9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90"/>
      <c r="C57" s="9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90"/>
      <c r="C58" s="9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90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90"/>
      <c r="C60" s="9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90"/>
      <c r="C61" s="9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90"/>
      <c r="C62" s="9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90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90"/>
      <c r="C64" s="9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90"/>
      <c r="C65" s="90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90"/>
      <c r="C66" s="90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90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90"/>
      <c r="C68" s="90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90"/>
      <c r="C69" s="90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90"/>
      <c r="C70" s="90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90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90"/>
      <c r="C72" s="90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90"/>
      <c r="C73" s="90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90"/>
      <c r="C74" s="90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90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90"/>
      <c r="C76" s="90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90"/>
      <c r="C77" s="90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90"/>
      <c r="C78" s="90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90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90"/>
      <c r="C80" s="90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90"/>
      <c r="C81" s="90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90"/>
      <c r="C82" s="90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90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90"/>
      <c r="C84" s="90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90"/>
      <c r="C85" s="90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90"/>
      <c r="C86" s="90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90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90"/>
      <c r="C88" s="90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90"/>
      <c r="C89" s="90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90"/>
      <c r="C90" s="90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90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90"/>
      <c r="C92" s="90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90"/>
      <c r="C93" s="90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90"/>
      <c r="C94" s="90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90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90"/>
      <c r="C96" s="90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90"/>
      <c r="C97" s="90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90"/>
      <c r="C98" s="90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90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90"/>
      <c r="C100" s="90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90"/>
      <c r="C101" s="90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90"/>
      <c r="C102" s="90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90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90"/>
      <c r="C104" s="90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90"/>
      <c r="C105" s="90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90"/>
      <c r="C106" s="90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90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90"/>
      <c r="C108" s="90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90"/>
      <c r="C109" s="90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90"/>
      <c r="C110" s="90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90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90"/>
      <c r="C112" s="90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90"/>
      <c r="C113" s="90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90"/>
      <c r="C114" s="90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90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90"/>
      <c r="C116" s="90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90"/>
      <c r="C117" s="90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90"/>
      <c r="C118" s="90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90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90"/>
      <c r="C120" s="90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90"/>
      <c r="C121" s="90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90"/>
      <c r="C122" s="90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90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90"/>
      <c r="C124" s="90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90"/>
      <c r="C125" s="90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90"/>
      <c r="C126" s="90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90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90"/>
      <c r="C128" s="90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90"/>
      <c r="C129" s="90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90"/>
      <c r="C130" s="90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90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90"/>
      <c r="C132" s="90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90"/>
      <c r="C133" s="90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90"/>
      <c r="C134" s="90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90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90"/>
      <c r="C136" s="90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90"/>
      <c r="C137" s="90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90"/>
      <c r="C138" s="90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90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90"/>
      <c r="C140" s="90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90"/>
      <c r="C141" s="90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90"/>
      <c r="C142" s="90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90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90"/>
      <c r="C144" s="90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90"/>
      <c r="C145" s="90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90"/>
      <c r="C146" s="90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90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90"/>
      <c r="C148" s="90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90"/>
      <c r="C149" s="90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90"/>
      <c r="C150" s="90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90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90"/>
      <c r="C152" s="90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90"/>
      <c r="C153" s="90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90"/>
      <c r="C154" s="90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90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90"/>
      <c r="C156" s="90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90"/>
      <c r="C157" s="90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90"/>
      <c r="C158" s="90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90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90"/>
      <c r="C160" s="90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90"/>
      <c r="C161" s="90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90"/>
      <c r="C162" s="90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90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90"/>
      <c r="C164" s="90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90"/>
      <c r="C165" s="90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90"/>
      <c r="C166" s="90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90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90"/>
      <c r="C168" s="90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90"/>
      <c r="C169" s="90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90"/>
      <c r="C170" s="90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90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90"/>
      <c r="C172" s="90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90"/>
      <c r="C173" s="90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90"/>
      <c r="C174" s="90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90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90"/>
      <c r="C176" s="90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90"/>
      <c r="C177" s="90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90"/>
      <c r="C178" s="90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90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90"/>
      <c r="C180" s="90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90"/>
      <c r="C181" s="90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90"/>
      <c r="C182" s="90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90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90"/>
      <c r="C184" s="90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90"/>
      <c r="C185" s="90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90"/>
      <c r="C186" s="90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90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90"/>
      <c r="C188" s="90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90"/>
      <c r="C189" s="90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90"/>
      <c r="C190" s="90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90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90"/>
      <c r="C192" s="90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90"/>
      <c r="C193" s="90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90"/>
      <c r="C194" s="90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90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90"/>
      <c r="C196" s="90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90"/>
      <c r="C197" s="90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90"/>
      <c r="C198" s="90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90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90"/>
      <c r="C200" s="90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90"/>
      <c r="C201" s="90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90"/>
      <c r="C202" s="90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90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90"/>
      <c r="C204" s="90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90"/>
      <c r="C205" s="90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90"/>
      <c r="C206" s="90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90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90"/>
      <c r="C208" s="90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90"/>
      <c r="C209" s="90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90"/>
      <c r="C210" s="90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90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90"/>
      <c r="C212" s="90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90"/>
      <c r="C213" s="90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90"/>
      <c r="C214" s="90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90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90"/>
      <c r="C216" s="90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90"/>
      <c r="C217" s="90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90"/>
      <c r="C218" s="90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90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90"/>
      <c r="C220" s="90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90"/>
      <c r="C221" s="90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90"/>
      <c r="C222" s="90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90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90"/>
      <c r="C224" s="90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90"/>
      <c r="C225" s="90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90"/>
      <c r="C226" s="90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90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90"/>
      <c r="C228" s="90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90"/>
      <c r="C229" s="90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90"/>
      <c r="C230" s="90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90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90"/>
      <c r="C232" s="90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90"/>
      <c r="C233" s="90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90"/>
      <c r="C234" s="90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90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90"/>
      <c r="C236" s="90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90"/>
      <c r="C237" s="90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90"/>
      <c r="C238" s="90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90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90"/>
      <c r="C240" s="90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90"/>
      <c r="C241" s="90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90"/>
      <c r="C242" s="90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90"/>
      <c r="C243" s="90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90"/>
      <c r="C244" s="90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autoFilter ref="$A$7:$F$44">
    <sortState ref="A7:F44">
      <sortCondition ref="E7:E44"/>
      <sortCondition ref="B7:B44"/>
    </sortState>
  </autoFilter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29"/>
    <col customWidth="1" min="3" max="3" width="37.43"/>
    <col customWidth="1" min="4" max="4" width="19.14"/>
    <col customWidth="1" min="5" max="5" width="18.71"/>
    <col customWidth="1" min="6" max="6" width="10.71"/>
    <col customWidth="1" min="7" max="7" width="8.71"/>
    <col customWidth="1" min="8" max="8" width="10.71"/>
    <col customWidth="1" min="9" max="9" width="12.57"/>
    <col customWidth="1" min="10" max="10" width="11.71"/>
    <col customWidth="1" min="11" max="11" width="12.57"/>
    <col customWidth="1" min="12" max="12" width="31.0"/>
    <col customWidth="1" min="13" max="13" width="17.71"/>
    <col customWidth="1" min="14" max="14" width="12.86"/>
    <col customWidth="1" min="15" max="15" width="11.57"/>
    <col customWidth="1" min="16" max="16" width="8.71"/>
    <col customWidth="1" min="17" max="17" width="18.43"/>
    <col customWidth="1" min="18" max="18" width="13.29"/>
    <col customWidth="1" min="19" max="26" width="8.71"/>
  </cols>
  <sheetData>
    <row r="1" ht="12.75" customHeight="1">
      <c r="A1" s="91"/>
      <c r="B1" s="92"/>
      <c r="C1" s="91"/>
      <c r="D1" s="91"/>
      <c r="E1" s="91"/>
      <c r="F1" s="92"/>
      <c r="G1" s="92"/>
      <c r="H1" s="92"/>
      <c r="I1" s="92"/>
      <c r="J1" s="92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2.75" customHeight="1">
      <c r="A2" s="91"/>
      <c r="B2" s="93" t="s">
        <v>207</v>
      </c>
      <c r="I2" s="92"/>
      <c r="J2" s="91"/>
      <c r="K2" s="94" t="s">
        <v>208</v>
      </c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2.75" customHeight="1">
      <c r="A3" s="91"/>
      <c r="B3" s="93" t="s">
        <v>209</v>
      </c>
      <c r="I3" s="92"/>
      <c r="J3" s="95" t="s">
        <v>210</v>
      </c>
      <c r="K3" s="96" t="s">
        <v>211</v>
      </c>
      <c r="L3" s="97"/>
      <c r="M3" s="97"/>
      <c r="N3" s="98"/>
      <c r="O3" s="95" t="s">
        <v>212</v>
      </c>
      <c r="P3" s="91"/>
      <c r="Q3" s="99" t="s">
        <v>213</v>
      </c>
      <c r="R3" s="99" t="s">
        <v>214</v>
      </c>
      <c r="S3" s="100"/>
      <c r="T3" s="91"/>
      <c r="U3" s="91"/>
      <c r="V3" s="91"/>
      <c r="W3" s="91"/>
      <c r="X3" s="91"/>
      <c r="Y3" s="91"/>
      <c r="Z3" s="91"/>
    </row>
    <row r="4" ht="12.75" customHeight="1">
      <c r="A4" s="91"/>
      <c r="B4" s="93" t="s">
        <v>215</v>
      </c>
      <c r="I4" s="92"/>
      <c r="J4" s="95">
        <v>1.0</v>
      </c>
      <c r="K4" s="101" t="s">
        <v>216</v>
      </c>
      <c r="L4" s="97"/>
      <c r="M4" s="97"/>
      <c r="N4" s="98"/>
      <c r="O4" s="102">
        <f>COUNTIFS(K17:K116,"")</f>
        <v>39</v>
      </c>
      <c r="P4" s="91"/>
      <c r="Q4" s="103" t="str">
        <f>IFERROR(__xludf.DUMMYFUNCTION("UNIQUE(M17:M116)"),"")</f>
        <v/>
      </c>
      <c r="R4" s="103">
        <f t="shared" ref="R4:R10" si="1">COUNTIF($M$16:$M$117,$Q4)</f>
        <v>41</v>
      </c>
      <c r="S4" s="91"/>
      <c r="T4" s="91"/>
      <c r="U4" s="91"/>
      <c r="V4" s="91"/>
      <c r="W4" s="91"/>
      <c r="X4" s="91"/>
      <c r="Y4" s="91"/>
      <c r="Z4" s="91"/>
    </row>
    <row r="5" ht="15.0" customHeight="1">
      <c r="A5" s="91"/>
      <c r="B5" s="104" t="s">
        <v>217</v>
      </c>
      <c r="I5" s="92"/>
      <c r="J5" s="95">
        <v>2.0</v>
      </c>
      <c r="K5" s="101" t="s">
        <v>218</v>
      </c>
      <c r="L5" s="97"/>
      <c r="M5" s="97"/>
      <c r="N5" s="98"/>
      <c r="O5" s="102">
        <f>COUNT(K17:K116)-COUNTBLANK(K17:K116)</f>
        <v>22</v>
      </c>
      <c r="P5" s="91"/>
      <c r="Q5" s="103" t="str">
        <f>IFERROR(__xludf.DUMMYFUNCTION("""COMPUTED_VALUE"""),"по соглашению")</f>
        <v>по соглашению</v>
      </c>
      <c r="R5" s="103">
        <f t="shared" si="1"/>
        <v>13</v>
      </c>
      <c r="S5" s="91"/>
      <c r="T5" s="91"/>
      <c r="U5" s="91"/>
      <c r="V5" s="91"/>
      <c r="W5" s="91"/>
      <c r="X5" s="91"/>
      <c r="Y5" s="91"/>
      <c r="Z5" s="91"/>
    </row>
    <row r="6" ht="12.75" customHeight="1">
      <c r="A6" s="91"/>
      <c r="I6" s="92"/>
      <c r="J6" s="95">
        <v>3.0</v>
      </c>
      <c r="K6" s="101" t="s">
        <v>219</v>
      </c>
      <c r="L6" s="97"/>
      <c r="M6" s="97"/>
      <c r="N6" s="98"/>
      <c r="O6" s="102">
        <f>COUNTIF(K17:K116,"&lt;1/1/2009")</f>
        <v>17</v>
      </c>
      <c r="P6" s="91"/>
      <c r="Q6" s="103" t="str">
        <f>IFERROR(__xludf.DUMMYFUNCTION("""COMPUTED_VALUE"""),"по собственному")</f>
        <v>по собственному</v>
      </c>
      <c r="R6" s="103">
        <f t="shared" si="1"/>
        <v>25</v>
      </c>
      <c r="S6" s="91"/>
      <c r="T6" s="91"/>
      <c r="U6" s="91"/>
      <c r="V6" s="91"/>
      <c r="W6" s="91"/>
      <c r="X6" s="91"/>
      <c r="Y6" s="91"/>
      <c r="Z6" s="91"/>
    </row>
    <row r="7" ht="24.0" customHeight="1">
      <c r="A7" s="91"/>
      <c r="B7" s="105" t="s">
        <v>220</v>
      </c>
      <c r="I7" s="92"/>
      <c r="J7" s="95">
        <v>4.0</v>
      </c>
      <c r="K7" s="106" t="s">
        <v>221</v>
      </c>
      <c r="L7" s="97"/>
      <c r="M7" s="97"/>
      <c r="N7" s="98"/>
      <c r="O7" s="107">
        <f>AVERAGEIF($K$17:$K$116,"&gt;0",$H$17:$H$116)</f>
        <v>60.01639344</v>
      </c>
      <c r="P7" s="91"/>
      <c r="Q7" s="103" t="str">
        <f>IFERROR(__xludf.DUMMYFUNCTION("""COMPUTED_VALUE"""),"не соответствие")</f>
        <v>не соответствие</v>
      </c>
      <c r="R7" s="103">
        <f t="shared" si="1"/>
        <v>12</v>
      </c>
      <c r="S7" s="91"/>
      <c r="T7" s="91"/>
      <c r="U7" s="91"/>
      <c r="V7" s="91"/>
      <c r="W7" s="91"/>
      <c r="X7" s="91"/>
      <c r="Y7" s="91"/>
      <c r="Z7" s="91"/>
    </row>
    <row r="8" ht="12.75" customHeight="1">
      <c r="A8" s="91"/>
      <c r="B8" s="93" t="s">
        <v>222</v>
      </c>
      <c r="I8" s="92"/>
      <c r="J8" s="95">
        <v>5.0</v>
      </c>
      <c r="K8" s="101" t="s">
        <v>223</v>
      </c>
      <c r="L8" s="97"/>
      <c r="M8" s="97"/>
      <c r="N8" s="98"/>
      <c r="O8" s="102" t="str">
        <f>IF(COUNT(IF(G17:G116,"женский")) &gt;= COUNT(G17:G116,"мужской"),
"женский", "мужской")</f>
        <v>женский</v>
      </c>
      <c r="P8" s="91"/>
      <c r="Q8" s="103" t="str">
        <f>IFERROR(__xludf.DUMMYFUNCTION("""COMPUTED_VALUE"""),"окончание ТД")</f>
        <v>окончание ТД</v>
      </c>
      <c r="R8" s="103">
        <f t="shared" si="1"/>
        <v>4</v>
      </c>
      <c r="S8" s="91"/>
      <c r="T8" s="91"/>
      <c r="U8" s="91"/>
      <c r="V8" s="91"/>
      <c r="W8" s="91"/>
      <c r="X8" s="91"/>
      <c r="Y8" s="91"/>
      <c r="Z8" s="91"/>
    </row>
    <row r="9" ht="12.75" customHeight="1">
      <c r="A9" s="91"/>
      <c r="B9" s="93"/>
      <c r="C9" s="91"/>
      <c r="D9" s="91"/>
      <c r="E9" s="91"/>
      <c r="F9" s="92"/>
      <c r="G9" s="92"/>
      <c r="H9" s="92"/>
      <c r="I9" s="92"/>
      <c r="J9" s="95">
        <v>6.0</v>
      </c>
      <c r="K9" s="108" t="s">
        <v>224</v>
      </c>
      <c r="L9" s="97"/>
      <c r="M9" s="97"/>
      <c r="N9" s="98"/>
      <c r="O9" s="109">
        <f>COUNTIF(C17:C116,"М*")</f>
        <v>14</v>
      </c>
      <c r="P9" s="91"/>
      <c r="Q9" s="103" t="str">
        <f>IFERROR(__xludf.DUMMYFUNCTION("""COMPUTED_VALUE"""),"сокращение")</f>
        <v>сокращение</v>
      </c>
      <c r="R9" s="103">
        <f t="shared" si="1"/>
        <v>5</v>
      </c>
      <c r="S9" s="91"/>
      <c r="T9" s="91"/>
      <c r="U9" s="91"/>
      <c r="V9" s="91"/>
      <c r="W9" s="91"/>
      <c r="X9" s="91"/>
      <c r="Y9" s="91"/>
      <c r="Z9" s="91"/>
    </row>
    <row r="10" ht="15.75" customHeight="1">
      <c r="A10" s="91"/>
      <c r="B10" s="93" t="s">
        <v>225</v>
      </c>
      <c r="C10" s="91"/>
      <c r="D10" s="91"/>
      <c r="E10" s="91"/>
      <c r="F10" s="92"/>
      <c r="G10" s="92"/>
      <c r="H10" s="92"/>
      <c r="I10" s="92"/>
      <c r="J10" s="95">
        <v>7.0</v>
      </c>
      <c r="K10" s="110" t="s">
        <v>226</v>
      </c>
      <c r="L10" s="97"/>
      <c r="M10" s="97"/>
      <c r="N10" s="98"/>
      <c r="O10" s="111">
        <f>IFERROR(__xludf.DUMMYFUNCTION("COUNTUNIQUE(M17:M116)"),6.0)</f>
        <v>6</v>
      </c>
      <c r="P10" s="91"/>
      <c r="Q10" s="103" t="str">
        <f>IFERROR(__xludf.DUMMYFUNCTION("""COMPUTED_VALUE"""),"нарушение ТД")</f>
        <v>нарушение ТД</v>
      </c>
      <c r="R10" s="103">
        <f t="shared" si="1"/>
        <v>2</v>
      </c>
      <c r="S10" s="91"/>
      <c r="T10" s="91"/>
      <c r="U10" s="91"/>
      <c r="V10" s="91"/>
      <c r="W10" s="91"/>
      <c r="X10" s="91"/>
      <c r="Y10" s="91"/>
      <c r="Z10" s="91"/>
    </row>
    <row r="11" ht="12.75" customHeight="1">
      <c r="A11" s="91"/>
      <c r="B11" s="93"/>
      <c r="C11" s="91"/>
      <c r="D11" s="91"/>
      <c r="E11" s="91"/>
      <c r="F11" s="92"/>
      <c r="G11" s="92"/>
      <c r="H11" s="92"/>
      <c r="I11" s="92"/>
      <c r="J11" s="95">
        <v>8.0</v>
      </c>
      <c r="K11" s="101" t="s">
        <v>227</v>
      </c>
      <c r="L11" s="97"/>
      <c r="M11" s="97"/>
      <c r="N11" s="98"/>
      <c r="O11" s="112" t="str">
        <f t="array" ref="O11">INDEX(Q3:Q10, MATCH(MAX(R3:R10), R3:R10, 0))</f>
        <v/>
      </c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3.5" customHeight="1">
      <c r="A12" s="91"/>
      <c r="B12" s="93"/>
      <c r="C12" s="91"/>
      <c r="D12" s="91"/>
      <c r="E12" s="91"/>
      <c r="F12" s="92"/>
      <c r="G12" s="92"/>
      <c r="H12" s="92"/>
      <c r="I12" s="92"/>
      <c r="J12" s="92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2.75" customHeight="1">
      <c r="A13" s="91"/>
      <c r="B13" s="93"/>
      <c r="C13" s="113" t="s">
        <v>228</v>
      </c>
      <c r="D13" s="91"/>
      <c r="E13" s="91"/>
      <c r="F13" s="114">
        <v>42736.0</v>
      </c>
      <c r="G13" s="92"/>
      <c r="H13" s="115"/>
      <c r="I13" s="115"/>
      <c r="J13" s="92"/>
      <c r="K13" s="92"/>
      <c r="L13" s="92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4.5" customHeight="1">
      <c r="A14" s="91"/>
      <c r="B14" s="92"/>
      <c r="C14" s="91"/>
      <c r="D14" s="91"/>
      <c r="E14" s="91"/>
      <c r="F14" s="92"/>
      <c r="G14" s="92"/>
      <c r="H14" s="92"/>
      <c r="I14" s="92"/>
      <c r="J14" s="92"/>
      <c r="K14" s="92"/>
      <c r="L14" s="92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2.75" customHeight="1">
      <c r="A15" s="91"/>
      <c r="B15" s="116" t="s">
        <v>229</v>
      </c>
      <c r="C15" s="117" t="s">
        <v>230</v>
      </c>
      <c r="D15" s="97"/>
      <c r="E15" s="98"/>
      <c r="F15" s="116" t="s">
        <v>231</v>
      </c>
      <c r="G15" s="116" t="s">
        <v>232</v>
      </c>
      <c r="H15" s="116" t="s">
        <v>233</v>
      </c>
      <c r="I15" s="116" t="s">
        <v>234</v>
      </c>
      <c r="J15" s="116" t="s">
        <v>235</v>
      </c>
      <c r="K15" s="116" t="s">
        <v>236</v>
      </c>
      <c r="L15" s="116" t="s">
        <v>237</v>
      </c>
      <c r="M15" s="116" t="s">
        <v>238</v>
      </c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24.0" customHeight="1">
      <c r="A16" s="91"/>
      <c r="B16" s="118"/>
      <c r="C16" s="119" t="s">
        <v>239</v>
      </c>
      <c r="D16" s="119" t="s">
        <v>240</v>
      </c>
      <c r="E16" s="119" t="s">
        <v>241</v>
      </c>
      <c r="F16" s="118"/>
      <c r="G16" s="118"/>
      <c r="H16" s="118"/>
      <c r="I16" s="118"/>
      <c r="J16" s="118"/>
      <c r="K16" s="118"/>
      <c r="L16" s="118"/>
      <c r="M16" s="118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2.75" customHeight="1">
      <c r="A17" s="120"/>
      <c r="B17" s="119">
        <v>1.0</v>
      </c>
      <c r="C17" s="121" t="s">
        <v>242</v>
      </c>
      <c r="D17" s="122" t="s">
        <v>243</v>
      </c>
      <c r="E17" s="121" t="s">
        <v>244</v>
      </c>
      <c r="F17" s="123">
        <v>16478.0</v>
      </c>
      <c r="G17" s="119" t="s">
        <v>245</v>
      </c>
      <c r="H17" s="119">
        <v>62.0</v>
      </c>
      <c r="I17" s="119" t="s">
        <v>246</v>
      </c>
      <c r="J17" s="123">
        <v>39338.0</v>
      </c>
      <c r="K17" s="123"/>
      <c r="L17" s="119" t="s">
        <v>247</v>
      </c>
      <c r="M17" s="124" t="s">
        <v>248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ht="12.75" customHeight="1">
      <c r="A18" s="120"/>
      <c r="B18" s="119">
        <v>2.0</v>
      </c>
      <c r="C18" s="125" t="s">
        <v>249</v>
      </c>
      <c r="D18" s="125" t="s">
        <v>250</v>
      </c>
      <c r="E18" s="125" t="s">
        <v>251</v>
      </c>
      <c r="F18" s="123">
        <v>13246.0</v>
      </c>
      <c r="G18" s="119" t="str">
        <f t="shared" ref="G18:G116" si="2">IF(RIGHT($E18)="А","женский","мужской")</f>
        <v>женский</v>
      </c>
      <c r="H18" s="126">
        <f t="shared" ref="H18:H116" si="3">YEAR(NOW())-year(F18)</f>
        <v>89</v>
      </c>
      <c r="I18" s="119" t="str">
        <f t="shared" ref="I18:I116" si="4">IF(G18="женский",IF(H18&gt;=55,"да","нет"),IF(H18&gt;=60,"да","нет"))</f>
        <v>да</v>
      </c>
      <c r="J18" s="123">
        <v>39658.0</v>
      </c>
      <c r="K18" s="123">
        <v>39991.0</v>
      </c>
      <c r="L18" s="127" t="str">
        <f t="shared" ref="L18:L116" si="5">IF($K18="",
DATEDIF($J18,$F$13,"Y") &amp; "г. " 
&amp; DATEDIF($J18,$F$13,"YM") &amp; " мес. " &amp; DATEDIF($J18,$F$13,"YM") &amp; " дн.",
DATEDIF($J18,$K18,"Y") &amp; " г. " &amp; DATEDIF($J18,$K18,"YM") &amp; " мес." &amp; DATEDIF($J18,$K18,"YM") &amp; " дн.")</f>
        <v>0 г. 10 мес.10 дн.</v>
      </c>
      <c r="M18" s="124" t="s">
        <v>252</v>
      </c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ht="12.75" customHeight="1">
      <c r="A19" s="120"/>
      <c r="B19" s="119">
        <v>3.0</v>
      </c>
      <c r="C19" s="125" t="s">
        <v>253</v>
      </c>
      <c r="D19" s="125" t="s">
        <v>254</v>
      </c>
      <c r="E19" s="125" t="s">
        <v>255</v>
      </c>
      <c r="F19" s="123">
        <v>21660.0</v>
      </c>
      <c r="G19" s="119" t="str">
        <f t="shared" si="2"/>
        <v>женский</v>
      </c>
      <c r="H19" s="126">
        <f t="shared" si="3"/>
        <v>66</v>
      </c>
      <c r="I19" s="119" t="str">
        <f t="shared" si="4"/>
        <v>да</v>
      </c>
      <c r="J19" s="123">
        <v>38858.0</v>
      </c>
      <c r="K19" s="123">
        <v>42645.0</v>
      </c>
      <c r="L19" s="127" t="str">
        <f t="shared" si="5"/>
        <v>10 г. 4 мес.4 дн.</v>
      </c>
      <c r="M19" s="124" t="s">
        <v>256</v>
      </c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ht="12.75" customHeight="1">
      <c r="A20" s="120"/>
      <c r="B20" s="119">
        <v>4.0</v>
      </c>
      <c r="C20" s="125" t="s">
        <v>257</v>
      </c>
      <c r="D20" s="125" t="s">
        <v>258</v>
      </c>
      <c r="E20" s="125" t="s">
        <v>259</v>
      </c>
      <c r="F20" s="123">
        <v>26976.0</v>
      </c>
      <c r="G20" s="119" t="str">
        <f t="shared" si="2"/>
        <v>женский</v>
      </c>
      <c r="H20" s="126">
        <f t="shared" si="3"/>
        <v>52</v>
      </c>
      <c r="I20" s="119" t="str">
        <f t="shared" si="4"/>
        <v>нет</v>
      </c>
      <c r="J20" s="123">
        <v>37418.0</v>
      </c>
      <c r="K20" s="123">
        <v>41166.0</v>
      </c>
      <c r="L20" s="127" t="str">
        <f t="shared" si="5"/>
        <v>10 г. 3 мес.3 дн.</v>
      </c>
      <c r="M20" s="124" t="s">
        <v>252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ht="12.75" customHeight="1">
      <c r="A21" s="120"/>
      <c r="B21" s="119">
        <v>5.0</v>
      </c>
      <c r="C21" s="125" t="s">
        <v>260</v>
      </c>
      <c r="D21" s="125" t="s">
        <v>261</v>
      </c>
      <c r="E21" s="125" t="s">
        <v>262</v>
      </c>
      <c r="F21" s="123">
        <v>30732.0</v>
      </c>
      <c r="G21" s="119" t="str">
        <f t="shared" si="2"/>
        <v>мужской</v>
      </c>
      <c r="H21" s="126">
        <f t="shared" si="3"/>
        <v>41</v>
      </c>
      <c r="I21" s="119" t="str">
        <f t="shared" si="4"/>
        <v>нет</v>
      </c>
      <c r="J21" s="123">
        <v>37866.0</v>
      </c>
      <c r="K21" s="123"/>
      <c r="L21" s="127" t="str">
        <f t="shared" si="5"/>
        <v>13г. 3 мес. 3 дн.</v>
      </c>
      <c r="M21" s="124" t="s">
        <v>248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ht="12.75" customHeight="1">
      <c r="A22" s="120"/>
      <c r="B22" s="119">
        <v>6.0</v>
      </c>
      <c r="C22" s="125" t="s">
        <v>263</v>
      </c>
      <c r="D22" s="125" t="s">
        <v>264</v>
      </c>
      <c r="E22" s="125" t="s">
        <v>265</v>
      </c>
      <c r="F22" s="123">
        <v>12055.0</v>
      </c>
      <c r="G22" s="119" t="str">
        <f t="shared" si="2"/>
        <v>женский</v>
      </c>
      <c r="H22" s="126">
        <f t="shared" si="3"/>
        <v>92</v>
      </c>
      <c r="I22" s="119" t="str">
        <f t="shared" si="4"/>
        <v>да</v>
      </c>
      <c r="J22" s="123">
        <v>39690.0</v>
      </c>
      <c r="K22" s="123">
        <v>40884.0</v>
      </c>
      <c r="L22" s="127" t="str">
        <f t="shared" si="5"/>
        <v>3 г. 3 мес.3 дн.</v>
      </c>
      <c r="M22" s="124" t="s">
        <v>256</v>
      </c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ht="12.75" customHeight="1">
      <c r="A23" s="120"/>
      <c r="B23" s="119">
        <v>7.0</v>
      </c>
      <c r="C23" s="125" t="s">
        <v>266</v>
      </c>
      <c r="D23" s="125" t="s">
        <v>267</v>
      </c>
      <c r="E23" s="125" t="s">
        <v>268</v>
      </c>
      <c r="F23" s="123">
        <v>19026.0</v>
      </c>
      <c r="G23" s="119" t="str">
        <f t="shared" si="2"/>
        <v>женский</v>
      </c>
      <c r="H23" s="126">
        <f t="shared" si="3"/>
        <v>73</v>
      </c>
      <c r="I23" s="119" t="str">
        <f t="shared" si="4"/>
        <v>да</v>
      </c>
      <c r="J23" s="123">
        <v>39018.0</v>
      </c>
      <c r="K23" s="123">
        <v>40899.0</v>
      </c>
      <c r="L23" s="127" t="str">
        <f t="shared" si="5"/>
        <v>5 г. 1 мес.1 дн.</v>
      </c>
      <c r="M23" s="124" t="s">
        <v>256</v>
      </c>
      <c r="N23" s="120"/>
      <c r="O23" s="120"/>
      <c r="P23" s="120"/>
      <c r="Q23" s="128"/>
      <c r="R23" s="120"/>
      <c r="S23" s="120"/>
      <c r="T23" s="120"/>
      <c r="U23" s="120"/>
      <c r="V23" s="120"/>
      <c r="W23" s="120"/>
      <c r="X23" s="120"/>
      <c r="Y23" s="120"/>
      <c r="Z23" s="120"/>
    </row>
    <row r="24" ht="12.75" customHeight="1">
      <c r="A24" s="120"/>
      <c r="B24" s="119">
        <v>8.0</v>
      </c>
      <c r="C24" s="125" t="s">
        <v>269</v>
      </c>
      <c r="D24" s="125" t="s">
        <v>270</v>
      </c>
      <c r="E24" s="125" t="s">
        <v>271</v>
      </c>
      <c r="F24" s="123">
        <v>30567.0</v>
      </c>
      <c r="G24" s="119" t="str">
        <f t="shared" si="2"/>
        <v>женский</v>
      </c>
      <c r="H24" s="126">
        <f t="shared" si="3"/>
        <v>42</v>
      </c>
      <c r="I24" s="119" t="str">
        <f t="shared" si="4"/>
        <v>нет</v>
      </c>
      <c r="J24" s="123">
        <v>37514.0</v>
      </c>
      <c r="K24" s="123">
        <v>40441.0</v>
      </c>
      <c r="L24" s="127" t="str">
        <f t="shared" si="5"/>
        <v>8 г. 0 мес.0 дн.</v>
      </c>
      <c r="M24" s="124" t="s">
        <v>272</v>
      </c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ht="12.75" customHeight="1">
      <c r="A25" s="120"/>
      <c r="B25" s="119">
        <v>9.0</v>
      </c>
      <c r="C25" s="125" t="s">
        <v>273</v>
      </c>
      <c r="D25" s="125" t="s">
        <v>274</v>
      </c>
      <c r="E25" s="125" t="s">
        <v>275</v>
      </c>
      <c r="F25" s="123">
        <v>22111.0</v>
      </c>
      <c r="G25" s="119" t="str">
        <f t="shared" si="2"/>
        <v>мужской</v>
      </c>
      <c r="H25" s="126">
        <f t="shared" si="3"/>
        <v>65</v>
      </c>
      <c r="I25" s="119" t="str">
        <f t="shared" si="4"/>
        <v>да</v>
      </c>
      <c r="J25" s="123">
        <v>39242.0</v>
      </c>
      <c r="K25" s="123"/>
      <c r="L25" s="127" t="str">
        <f t="shared" si="5"/>
        <v>9г. 6 мес. 6 дн.</v>
      </c>
      <c r="M25" s="124" t="s">
        <v>248</v>
      </c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ht="12.75" customHeight="1">
      <c r="A26" s="120"/>
      <c r="B26" s="119">
        <v>10.0</v>
      </c>
      <c r="C26" s="125" t="s">
        <v>276</v>
      </c>
      <c r="D26" s="125" t="s">
        <v>277</v>
      </c>
      <c r="E26" s="125" t="s">
        <v>278</v>
      </c>
      <c r="F26" s="123">
        <v>18100.0</v>
      </c>
      <c r="G26" s="119" t="str">
        <f t="shared" si="2"/>
        <v>женский</v>
      </c>
      <c r="H26" s="126">
        <f t="shared" si="3"/>
        <v>76</v>
      </c>
      <c r="I26" s="119" t="str">
        <f t="shared" si="4"/>
        <v>да</v>
      </c>
      <c r="J26" s="123">
        <v>39818.0</v>
      </c>
      <c r="K26" s="123"/>
      <c r="L26" s="127" t="str">
        <f t="shared" si="5"/>
        <v>7г. 11 мес. 11 дн.</v>
      </c>
      <c r="M26" s="124" t="s">
        <v>248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ht="12.75" customHeight="1">
      <c r="A27" s="120"/>
      <c r="B27" s="119">
        <v>11.0</v>
      </c>
      <c r="C27" s="125" t="s">
        <v>279</v>
      </c>
      <c r="D27" s="125" t="s">
        <v>280</v>
      </c>
      <c r="E27" s="125" t="s">
        <v>281</v>
      </c>
      <c r="F27" s="123">
        <v>17302.0</v>
      </c>
      <c r="G27" s="119" t="str">
        <f t="shared" si="2"/>
        <v>мужской</v>
      </c>
      <c r="H27" s="126">
        <f t="shared" si="3"/>
        <v>78</v>
      </c>
      <c r="I27" s="119" t="str">
        <f t="shared" si="4"/>
        <v>да</v>
      </c>
      <c r="J27" s="123">
        <v>38922.0</v>
      </c>
      <c r="K27" s="123">
        <v>42059.0</v>
      </c>
      <c r="L27" s="127" t="str">
        <f t="shared" si="5"/>
        <v>8 г. 7 мес.7 дн.</v>
      </c>
      <c r="M27" s="124" t="s">
        <v>256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ht="12.75" customHeight="1">
      <c r="A28" s="120"/>
      <c r="B28" s="119">
        <v>12.0</v>
      </c>
      <c r="C28" s="125" t="s">
        <v>282</v>
      </c>
      <c r="D28" s="125" t="s">
        <v>283</v>
      </c>
      <c r="E28" s="125" t="s">
        <v>284</v>
      </c>
      <c r="F28" s="123">
        <v>21829.0</v>
      </c>
      <c r="G28" s="119" t="str">
        <f t="shared" si="2"/>
        <v>мужской</v>
      </c>
      <c r="H28" s="126">
        <f t="shared" si="3"/>
        <v>66</v>
      </c>
      <c r="I28" s="119" t="str">
        <f t="shared" si="4"/>
        <v>да</v>
      </c>
      <c r="J28" s="123">
        <v>37002.0</v>
      </c>
      <c r="K28" s="123"/>
      <c r="L28" s="127" t="str">
        <f t="shared" si="5"/>
        <v>15г. 8 мес. 8 дн.</v>
      </c>
      <c r="M28" s="124" t="s">
        <v>248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ht="12.75" customHeight="1">
      <c r="A29" s="120"/>
      <c r="B29" s="119">
        <v>13.0</v>
      </c>
      <c r="C29" s="125" t="s">
        <v>285</v>
      </c>
      <c r="D29" s="125" t="s">
        <v>286</v>
      </c>
      <c r="E29" s="125" t="s">
        <v>287</v>
      </c>
      <c r="F29" s="123">
        <v>19836.0</v>
      </c>
      <c r="G29" s="119" t="str">
        <f t="shared" si="2"/>
        <v>женский</v>
      </c>
      <c r="H29" s="126">
        <f t="shared" si="3"/>
        <v>71</v>
      </c>
      <c r="I29" s="119" t="str">
        <f t="shared" si="4"/>
        <v>да</v>
      </c>
      <c r="J29" s="123">
        <v>39786.0</v>
      </c>
      <c r="K29" s="123"/>
      <c r="L29" s="127" t="str">
        <f t="shared" si="5"/>
        <v>8г. 0 мес. 0 дн.</v>
      </c>
      <c r="M29" s="124" t="s">
        <v>248</v>
      </c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ht="12.75" customHeight="1">
      <c r="A30" s="120"/>
      <c r="B30" s="119">
        <v>14.0</v>
      </c>
      <c r="C30" s="125" t="s">
        <v>288</v>
      </c>
      <c r="D30" s="125" t="s">
        <v>289</v>
      </c>
      <c r="E30" s="125" t="s">
        <v>255</v>
      </c>
      <c r="F30" s="123">
        <v>29315.0</v>
      </c>
      <c r="G30" s="119" t="str">
        <f t="shared" si="2"/>
        <v>женский</v>
      </c>
      <c r="H30" s="126">
        <f t="shared" si="3"/>
        <v>45</v>
      </c>
      <c r="I30" s="119" t="str">
        <f t="shared" si="4"/>
        <v>нет</v>
      </c>
      <c r="J30" s="123">
        <v>38186.0</v>
      </c>
      <c r="K30" s="123">
        <v>40664.0</v>
      </c>
      <c r="L30" s="127" t="str">
        <f t="shared" si="5"/>
        <v>6 г. 9 мес.9 дн.</v>
      </c>
      <c r="M30" s="124" t="s">
        <v>256</v>
      </c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ht="12.75" customHeight="1">
      <c r="A31" s="120"/>
      <c r="B31" s="119">
        <v>15.0</v>
      </c>
      <c r="C31" s="125" t="s">
        <v>290</v>
      </c>
      <c r="D31" s="125" t="s">
        <v>291</v>
      </c>
      <c r="E31" s="125" t="s">
        <v>292</v>
      </c>
      <c r="F31" s="123">
        <v>21639.0</v>
      </c>
      <c r="G31" s="119" t="str">
        <f t="shared" si="2"/>
        <v>женский</v>
      </c>
      <c r="H31" s="126">
        <f t="shared" si="3"/>
        <v>66</v>
      </c>
      <c r="I31" s="119" t="str">
        <f t="shared" si="4"/>
        <v>да</v>
      </c>
      <c r="J31" s="123">
        <v>37194.0</v>
      </c>
      <c r="K31" s="123">
        <v>40058.0</v>
      </c>
      <c r="L31" s="127" t="str">
        <f t="shared" si="5"/>
        <v>7 г. 10 мес.10 дн.</v>
      </c>
      <c r="M31" s="124" t="s">
        <v>272</v>
      </c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ht="12.75" customHeight="1">
      <c r="A32" s="120"/>
      <c r="B32" s="119">
        <v>16.0</v>
      </c>
      <c r="C32" s="125" t="s">
        <v>293</v>
      </c>
      <c r="D32" s="125" t="s">
        <v>294</v>
      </c>
      <c r="E32" s="125" t="s">
        <v>295</v>
      </c>
      <c r="F32" s="123">
        <v>29904.0</v>
      </c>
      <c r="G32" s="119" t="str">
        <f t="shared" si="2"/>
        <v>мужской</v>
      </c>
      <c r="H32" s="126">
        <f t="shared" si="3"/>
        <v>44</v>
      </c>
      <c r="I32" s="119" t="str">
        <f t="shared" si="4"/>
        <v>нет</v>
      </c>
      <c r="J32" s="123">
        <v>39978.0</v>
      </c>
      <c r="K32" s="123"/>
      <c r="L32" s="127" t="str">
        <f t="shared" si="5"/>
        <v>7г. 6 мес. 6 дн.</v>
      </c>
      <c r="M32" s="124" t="s">
        <v>248</v>
      </c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ht="12.75" customHeight="1">
      <c r="A33" s="120"/>
      <c r="B33" s="119">
        <v>17.0</v>
      </c>
      <c r="C33" s="125" t="s">
        <v>296</v>
      </c>
      <c r="D33" s="125" t="s">
        <v>297</v>
      </c>
      <c r="E33" s="125" t="s">
        <v>298</v>
      </c>
      <c r="F33" s="123">
        <v>17352.0</v>
      </c>
      <c r="G33" s="119" t="str">
        <f t="shared" si="2"/>
        <v>мужской</v>
      </c>
      <c r="H33" s="126">
        <f t="shared" si="3"/>
        <v>78</v>
      </c>
      <c r="I33" s="119" t="str">
        <f t="shared" si="4"/>
        <v>да</v>
      </c>
      <c r="J33" s="123">
        <v>37610.0</v>
      </c>
      <c r="K33" s="123">
        <v>40879.0</v>
      </c>
      <c r="L33" s="127" t="str">
        <f t="shared" si="5"/>
        <v>8 г. 11 мес.11 дн.</v>
      </c>
      <c r="M33" s="124" t="s">
        <v>256</v>
      </c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ht="12.75" customHeight="1">
      <c r="A34" s="120"/>
      <c r="B34" s="119">
        <v>18.0</v>
      </c>
      <c r="C34" s="125" t="s">
        <v>299</v>
      </c>
      <c r="D34" s="125" t="s">
        <v>300</v>
      </c>
      <c r="E34" s="125" t="s">
        <v>301</v>
      </c>
      <c r="F34" s="123">
        <v>32049.0</v>
      </c>
      <c r="G34" s="119" t="str">
        <f t="shared" si="2"/>
        <v>женский</v>
      </c>
      <c r="H34" s="126">
        <f t="shared" si="3"/>
        <v>38</v>
      </c>
      <c r="I34" s="119" t="str">
        <f t="shared" si="4"/>
        <v>нет</v>
      </c>
      <c r="J34" s="123">
        <v>38410.0</v>
      </c>
      <c r="K34" s="123">
        <v>41609.0</v>
      </c>
      <c r="L34" s="127" t="str">
        <f t="shared" si="5"/>
        <v>8 г. 9 мес.9 дн.</v>
      </c>
      <c r="M34" s="124" t="s">
        <v>302</v>
      </c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ht="12.75" customHeight="1">
      <c r="A35" s="120"/>
      <c r="B35" s="119">
        <v>19.0</v>
      </c>
      <c r="C35" s="125" t="s">
        <v>303</v>
      </c>
      <c r="D35" s="125" t="s">
        <v>304</v>
      </c>
      <c r="E35" s="125" t="s">
        <v>305</v>
      </c>
      <c r="F35" s="123">
        <v>19004.0</v>
      </c>
      <c r="G35" s="119" t="str">
        <f t="shared" si="2"/>
        <v>женский</v>
      </c>
      <c r="H35" s="126">
        <f t="shared" si="3"/>
        <v>73</v>
      </c>
      <c r="I35" s="119" t="str">
        <f t="shared" si="4"/>
        <v>да</v>
      </c>
      <c r="J35" s="123">
        <v>38730.0</v>
      </c>
      <c r="K35" s="123">
        <v>42302.0</v>
      </c>
      <c r="L35" s="127" t="str">
        <f t="shared" si="5"/>
        <v>9 г. 9 мес.9 дн.</v>
      </c>
      <c r="M35" s="124" t="s">
        <v>252</v>
      </c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ht="12.75" customHeight="1">
      <c r="A36" s="120"/>
      <c r="B36" s="119">
        <v>20.0</v>
      </c>
      <c r="C36" s="125" t="s">
        <v>306</v>
      </c>
      <c r="D36" s="125" t="s">
        <v>307</v>
      </c>
      <c r="E36" s="125" t="s">
        <v>262</v>
      </c>
      <c r="F36" s="123">
        <v>16524.0</v>
      </c>
      <c r="G36" s="119" t="str">
        <f t="shared" si="2"/>
        <v>мужской</v>
      </c>
      <c r="H36" s="126">
        <f t="shared" si="3"/>
        <v>80</v>
      </c>
      <c r="I36" s="119" t="str">
        <f t="shared" si="4"/>
        <v>да</v>
      </c>
      <c r="J36" s="123">
        <v>40042.0</v>
      </c>
      <c r="K36" s="123"/>
      <c r="L36" s="127" t="str">
        <f t="shared" si="5"/>
        <v>7г. 4 мес. 4 дн.</v>
      </c>
      <c r="M36" s="124" t="s">
        <v>248</v>
      </c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ht="12.75" customHeight="1">
      <c r="A37" s="120"/>
      <c r="B37" s="119">
        <v>21.0</v>
      </c>
      <c r="C37" s="125" t="s">
        <v>308</v>
      </c>
      <c r="D37" s="125" t="s">
        <v>309</v>
      </c>
      <c r="E37" s="125" t="s">
        <v>287</v>
      </c>
      <c r="F37" s="123">
        <v>21981.0</v>
      </c>
      <c r="G37" s="119" t="str">
        <f t="shared" si="2"/>
        <v>женский</v>
      </c>
      <c r="H37" s="126">
        <f t="shared" si="3"/>
        <v>65</v>
      </c>
      <c r="I37" s="119" t="str">
        <f t="shared" si="4"/>
        <v>да</v>
      </c>
      <c r="J37" s="123">
        <v>38602.0</v>
      </c>
      <c r="K37" s="123">
        <v>39373.0</v>
      </c>
      <c r="L37" s="127" t="str">
        <f t="shared" si="5"/>
        <v>2 г. 1 мес.1 дн.</v>
      </c>
      <c r="M37" s="124" t="s">
        <v>310</v>
      </c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ht="12.75" customHeight="1">
      <c r="A38" s="120"/>
      <c r="B38" s="119">
        <v>22.0</v>
      </c>
      <c r="C38" s="125" t="s">
        <v>311</v>
      </c>
      <c r="D38" s="125" t="s">
        <v>312</v>
      </c>
      <c r="E38" s="125" t="s">
        <v>313</v>
      </c>
      <c r="F38" s="123">
        <v>19150.0</v>
      </c>
      <c r="G38" s="119" t="str">
        <f t="shared" si="2"/>
        <v>мужской</v>
      </c>
      <c r="H38" s="126">
        <f t="shared" si="3"/>
        <v>73</v>
      </c>
      <c r="I38" s="119" t="str">
        <f t="shared" si="4"/>
        <v>да</v>
      </c>
      <c r="J38" s="123">
        <v>38378.0</v>
      </c>
      <c r="K38" s="123">
        <v>41743.0</v>
      </c>
      <c r="L38" s="127" t="str">
        <f t="shared" si="5"/>
        <v>9 г. 2 мес.2 дн.</v>
      </c>
      <c r="M38" s="124" t="s">
        <v>252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ht="12.75" customHeight="1">
      <c r="A39" s="120"/>
      <c r="B39" s="119">
        <v>23.0</v>
      </c>
      <c r="C39" s="125" t="s">
        <v>314</v>
      </c>
      <c r="D39" s="125" t="s">
        <v>315</v>
      </c>
      <c r="E39" s="125" t="s">
        <v>316</v>
      </c>
      <c r="F39" s="123">
        <v>14840.0</v>
      </c>
      <c r="G39" s="119" t="str">
        <f t="shared" si="2"/>
        <v>мужской</v>
      </c>
      <c r="H39" s="126">
        <f t="shared" si="3"/>
        <v>85</v>
      </c>
      <c r="I39" s="119" t="str">
        <f t="shared" si="4"/>
        <v>да</v>
      </c>
      <c r="J39" s="123">
        <v>39562.0</v>
      </c>
      <c r="K39" s="123">
        <v>39894.0</v>
      </c>
      <c r="L39" s="127" t="str">
        <f t="shared" si="5"/>
        <v>0 г. 10 мес.10 дн.</v>
      </c>
      <c r="M39" s="124" t="s">
        <v>272</v>
      </c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ht="12.75" customHeight="1">
      <c r="A40" s="120"/>
      <c r="B40" s="119">
        <v>24.0</v>
      </c>
      <c r="C40" s="125" t="s">
        <v>317</v>
      </c>
      <c r="D40" s="125" t="s">
        <v>283</v>
      </c>
      <c r="E40" s="125" t="s">
        <v>318</v>
      </c>
      <c r="F40" s="123">
        <v>29138.0</v>
      </c>
      <c r="G40" s="119" t="str">
        <f t="shared" si="2"/>
        <v>мужской</v>
      </c>
      <c r="H40" s="126">
        <f t="shared" si="3"/>
        <v>46</v>
      </c>
      <c r="I40" s="119" t="str">
        <f t="shared" si="4"/>
        <v>нет</v>
      </c>
      <c r="J40" s="123">
        <v>38890.0</v>
      </c>
      <c r="K40" s="123">
        <v>41031.0</v>
      </c>
      <c r="L40" s="127" t="str">
        <f t="shared" si="5"/>
        <v>5 г. 10 мес.10 дн.</v>
      </c>
      <c r="M40" s="124" t="s">
        <v>310</v>
      </c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ht="12.75" customHeight="1">
      <c r="A41" s="120"/>
      <c r="B41" s="119">
        <v>25.0</v>
      </c>
      <c r="C41" s="125" t="s">
        <v>319</v>
      </c>
      <c r="D41" s="125" t="s">
        <v>320</v>
      </c>
      <c r="E41" s="125" t="s">
        <v>268</v>
      </c>
      <c r="F41" s="123">
        <v>31739.0</v>
      </c>
      <c r="G41" s="119" t="str">
        <f t="shared" si="2"/>
        <v>женский</v>
      </c>
      <c r="H41" s="126">
        <f t="shared" si="3"/>
        <v>39</v>
      </c>
      <c r="I41" s="119" t="str">
        <f t="shared" si="4"/>
        <v>нет</v>
      </c>
      <c r="J41" s="123">
        <v>39498.0</v>
      </c>
      <c r="K41" s="123"/>
      <c r="L41" s="127" t="str">
        <f t="shared" si="5"/>
        <v>8г. 10 мес. 10 дн.</v>
      </c>
      <c r="M41" s="124" t="s">
        <v>248</v>
      </c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ht="12.75" customHeight="1">
      <c r="A42" s="120"/>
      <c r="B42" s="119">
        <v>26.0</v>
      </c>
      <c r="C42" s="125" t="s">
        <v>321</v>
      </c>
      <c r="D42" s="125" t="s">
        <v>304</v>
      </c>
      <c r="E42" s="125" t="s">
        <v>322</v>
      </c>
      <c r="F42" s="123">
        <v>25462.0</v>
      </c>
      <c r="G42" s="119" t="str">
        <f t="shared" si="2"/>
        <v>женский</v>
      </c>
      <c r="H42" s="126">
        <f t="shared" si="3"/>
        <v>56</v>
      </c>
      <c r="I42" s="119" t="str">
        <f t="shared" si="4"/>
        <v>да</v>
      </c>
      <c r="J42" s="123">
        <v>37962.0</v>
      </c>
      <c r="K42" s="123">
        <v>40138.0</v>
      </c>
      <c r="L42" s="127" t="str">
        <f t="shared" si="5"/>
        <v>5 г. 11 мес.11 дн.</v>
      </c>
      <c r="M42" s="124" t="s">
        <v>256</v>
      </c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ht="12.75" customHeight="1">
      <c r="A43" s="120"/>
      <c r="B43" s="119">
        <v>27.0</v>
      </c>
      <c r="C43" s="125" t="s">
        <v>323</v>
      </c>
      <c r="D43" s="125" t="s">
        <v>324</v>
      </c>
      <c r="E43" s="125" t="s">
        <v>325</v>
      </c>
      <c r="F43" s="123">
        <v>24240.0</v>
      </c>
      <c r="G43" s="119" t="str">
        <f t="shared" si="2"/>
        <v>женский</v>
      </c>
      <c r="H43" s="126">
        <f t="shared" si="3"/>
        <v>59</v>
      </c>
      <c r="I43" s="119" t="str">
        <f t="shared" si="4"/>
        <v>да</v>
      </c>
      <c r="J43" s="123">
        <v>37258.0</v>
      </c>
      <c r="K43" s="123">
        <v>37370.0</v>
      </c>
      <c r="L43" s="127" t="str">
        <f t="shared" si="5"/>
        <v>0 г. 3 мес.3 дн.</v>
      </c>
      <c r="M43" s="124" t="s">
        <v>310</v>
      </c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2.75" customHeight="1">
      <c r="A44" s="120"/>
      <c r="B44" s="119">
        <v>28.0</v>
      </c>
      <c r="C44" s="125" t="s">
        <v>326</v>
      </c>
      <c r="D44" s="125" t="s">
        <v>324</v>
      </c>
      <c r="E44" s="125" t="s">
        <v>327</v>
      </c>
      <c r="F44" s="123">
        <v>25775.0</v>
      </c>
      <c r="G44" s="119" t="str">
        <f t="shared" si="2"/>
        <v>женский</v>
      </c>
      <c r="H44" s="126">
        <f t="shared" si="3"/>
        <v>55</v>
      </c>
      <c r="I44" s="119" t="str">
        <f t="shared" si="4"/>
        <v>да</v>
      </c>
      <c r="J44" s="123">
        <v>37162.0</v>
      </c>
      <c r="K44" s="123"/>
      <c r="L44" s="127" t="str">
        <f t="shared" si="5"/>
        <v>15г. 3 мес. 3 дн.</v>
      </c>
      <c r="M44" s="124" t="s">
        <v>248</v>
      </c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12.75" customHeight="1">
      <c r="A45" s="120"/>
      <c r="B45" s="119">
        <v>29.0</v>
      </c>
      <c r="C45" s="125" t="s">
        <v>328</v>
      </c>
      <c r="D45" s="125" t="s">
        <v>329</v>
      </c>
      <c r="E45" s="125" t="s">
        <v>330</v>
      </c>
      <c r="F45" s="123">
        <v>31703.0</v>
      </c>
      <c r="G45" s="119" t="str">
        <f t="shared" si="2"/>
        <v>мужской</v>
      </c>
      <c r="H45" s="126">
        <f t="shared" si="3"/>
        <v>39</v>
      </c>
      <c r="I45" s="119" t="str">
        <f t="shared" si="4"/>
        <v>нет</v>
      </c>
      <c r="J45" s="123">
        <v>37706.0</v>
      </c>
      <c r="K45" s="123">
        <v>37718.0</v>
      </c>
      <c r="L45" s="127" t="str">
        <f t="shared" si="5"/>
        <v>0 г. 0 мес.0 дн.</v>
      </c>
      <c r="M45" s="124" t="s">
        <v>256</v>
      </c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12.75" customHeight="1">
      <c r="A46" s="120"/>
      <c r="B46" s="119">
        <v>30.0</v>
      </c>
      <c r="C46" s="125" t="s">
        <v>331</v>
      </c>
      <c r="D46" s="125" t="s">
        <v>332</v>
      </c>
      <c r="E46" s="125" t="s">
        <v>333</v>
      </c>
      <c r="F46" s="123">
        <v>31029.0</v>
      </c>
      <c r="G46" s="119" t="str">
        <f t="shared" si="2"/>
        <v>женский</v>
      </c>
      <c r="H46" s="126">
        <f t="shared" si="3"/>
        <v>41</v>
      </c>
      <c r="I46" s="119" t="str">
        <f t="shared" si="4"/>
        <v>нет</v>
      </c>
      <c r="J46" s="123">
        <v>37226.0</v>
      </c>
      <c r="K46" s="123"/>
      <c r="L46" s="127" t="str">
        <f t="shared" si="5"/>
        <v>15г. 1 мес. 1 дн.</v>
      </c>
      <c r="M46" s="124" t="s">
        <v>248</v>
      </c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2.75" customHeight="1">
      <c r="A47" s="120"/>
      <c r="B47" s="119">
        <v>31.0</v>
      </c>
      <c r="C47" s="125" t="s">
        <v>334</v>
      </c>
      <c r="D47" s="125" t="s">
        <v>335</v>
      </c>
      <c r="E47" s="125" t="s">
        <v>287</v>
      </c>
      <c r="F47" s="123">
        <v>23546.0</v>
      </c>
      <c r="G47" s="119" t="str">
        <f t="shared" si="2"/>
        <v>женский</v>
      </c>
      <c r="H47" s="126">
        <f t="shared" si="3"/>
        <v>61</v>
      </c>
      <c r="I47" s="119" t="str">
        <f t="shared" si="4"/>
        <v>да</v>
      </c>
      <c r="J47" s="123">
        <v>39146.0</v>
      </c>
      <c r="K47" s="123">
        <v>42078.0</v>
      </c>
      <c r="L47" s="127" t="str">
        <f t="shared" si="5"/>
        <v>8 г. 0 мес.0 дн.</v>
      </c>
      <c r="M47" s="124" t="s">
        <v>272</v>
      </c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2.75" customHeight="1">
      <c r="A48" s="120"/>
      <c r="B48" s="119">
        <v>32.0</v>
      </c>
      <c r="C48" s="125" t="s">
        <v>336</v>
      </c>
      <c r="D48" s="125" t="s">
        <v>337</v>
      </c>
      <c r="E48" s="125" t="s">
        <v>338</v>
      </c>
      <c r="F48" s="123">
        <v>25840.0</v>
      </c>
      <c r="G48" s="119" t="str">
        <f t="shared" si="2"/>
        <v>мужской</v>
      </c>
      <c r="H48" s="126">
        <f t="shared" si="3"/>
        <v>55</v>
      </c>
      <c r="I48" s="119" t="str">
        <f t="shared" si="4"/>
        <v>нет</v>
      </c>
      <c r="J48" s="123">
        <v>39306.0</v>
      </c>
      <c r="K48" s="123"/>
      <c r="L48" s="127" t="str">
        <f t="shared" si="5"/>
        <v>9г. 4 мес. 4 дн.</v>
      </c>
      <c r="M48" s="124" t="s">
        <v>248</v>
      </c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12.75" customHeight="1">
      <c r="A49" s="120"/>
      <c r="B49" s="119">
        <v>33.0</v>
      </c>
      <c r="C49" s="125" t="s">
        <v>339</v>
      </c>
      <c r="D49" s="125" t="s">
        <v>340</v>
      </c>
      <c r="E49" s="125" t="s">
        <v>341</v>
      </c>
      <c r="F49" s="123">
        <v>20324.0</v>
      </c>
      <c r="G49" s="119" t="str">
        <f t="shared" si="2"/>
        <v>мужской</v>
      </c>
      <c r="H49" s="126">
        <f t="shared" si="3"/>
        <v>70</v>
      </c>
      <c r="I49" s="119" t="str">
        <f t="shared" si="4"/>
        <v>да</v>
      </c>
      <c r="J49" s="123">
        <v>37482.0</v>
      </c>
      <c r="K49" s="123">
        <v>40022.0</v>
      </c>
      <c r="L49" s="127" t="str">
        <f t="shared" si="5"/>
        <v>6 г. 11 мес.11 дн.</v>
      </c>
      <c r="M49" s="124" t="s">
        <v>252</v>
      </c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2.75" customHeight="1">
      <c r="A50" s="120"/>
      <c r="B50" s="119">
        <v>34.0</v>
      </c>
      <c r="C50" s="125" t="s">
        <v>342</v>
      </c>
      <c r="D50" s="125" t="s">
        <v>274</v>
      </c>
      <c r="E50" s="125" t="s">
        <v>343</v>
      </c>
      <c r="F50" s="123">
        <v>19378.0</v>
      </c>
      <c r="G50" s="119" t="str">
        <f t="shared" si="2"/>
        <v>мужской</v>
      </c>
      <c r="H50" s="126">
        <f t="shared" si="3"/>
        <v>72</v>
      </c>
      <c r="I50" s="119" t="str">
        <f t="shared" si="4"/>
        <v>да</v>
      </c>
      <c r="J50" s="123">
        <v>39530.0</v>
      </c>
      <c r="K50" s="123">
        <v>41384.0</v>
      </c>
      <c r="L50" s="127" t="str">
        <f t="shared" si="5"/>
        <v>5 г. 0 мес.0 дн.</v>
      </c>
      <c r="M50" s="124" t="s">
        <v>256</v>
      </c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ht="12.75" customHeight="1">
      <c r="A51" s="120"/>
      <c r="B51" s="119">
        <v>35.0</v>
      </c>
      <c r="C51" s="125" t="s">
        <v>344</v>
      </c>
      <c r="D51" s="125" t="s">
        <v>345</v>
      </c>
      <c r="E51" s="125" t="s">
        <v>346</v>
      </c>
      <c r="F51" s="123">
        <v>23785.0</v>
      </c>
      <c r="G51" s="119" t="str">
        <f t="shared" si="2"/>
        <v>мужской</v>
      </c>
      <c r="H51" s="126">
        <f t="shared" si="3"/>
        <v>60</v>
      </c>
      <c r="I51" s="119" t="str">
        <f t="shared" si="4"/>
        <v>да</v>
      </c>
      <c r="J51" s="123">
        <v>38058.0</v>
      </c>
      <c r="K51" s="123">
        <v>41181.0</v>
      </c>
      <c r="L51" s="127" t="str">
        <f t="shared" si="5"/>
        <v>8 г. 6 мес.6 дн.</v>
      </c>
      <c r="M51" s="124" t="s">
        <v>256</v>
      </c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ht="12.75" customHeight="1">
      <c r="A52" s="120"/>
      <c r="B52" s="119">
        <v>36.0</v>
      </c>
      <c r="C52" s="125" t="s">
        <v>347</v>
      </c>
      <c r="D52" s="125" t="s">
        <v>348</v>
      </c>
      <c r="E52" s="125" t="s">
        <v>349</v>
      </c>
      <c r="F52" s="123">
        <v>22033.0</v>
      </c>
      <c r="G52" s="119" t="str">
        <f t="shared" si="2"/>
        <v>мужской</v>
      </c>
      <c r="H52" s="126">
        <f t="shared" si="3"/>
        <v>65</v>
      </c>
      <c r="I52" s="119" t="str">
        <f t="shared" si="4"/>
        <v>да</v>
      </c>
      <c r="J52" s="123">
        <v>38762.0</v>
      </c>
      <c r="K52" s="123">
        <v>41699.0</v>
      </c>
      <c r="L52" s="127" t="str">
        <f t="shared" si="5"/>
        <v>8 г. 0 мес.0 дн.</v>
      </c>
      <c r="M52" s="124" t="s">
        <v>350</v>
      </c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ht="12.75" customHeight="1">
      <c r="A53" s="120"/>
      <c r="B53" s="119">
        <v>37.0</v>
      </c>
      <c r="C53" s="125" t="s">
        <v>347</v>
      </c>
      <c r="D53" s="125" t="s">
        <v>264</v>
      </c>
      <c r="E53" s="125" t="s">
        <v>351</v>
      </c>
      <c r="F53" s="123">
        <v>11493.0</v>
      </c>
      <c r="G53" s="119" t="str">
        <f t="shared" si="2"/>
        <v>женский</v>
      </c>
      <c r="H53" s="126">
        <f t="shared" si="3"/>
        <v>94</v>
      </c>
      <c r="I53" s="119" t="str">
        <f t="shared" si="4"/>
        <v>да</v>
      </c>
      <c r="J53" s="123">
        <v>37802.0</v>
      </c>
      <c r="K53" s="123">
        <v>38159.0</v>
      </c>
      <c r="L53" s="127" t="str">
        <f t="shared" si="5"/>
        <v>0 г. 11 мес.11 дн.</v>
      </c>
      <c r="M53" s="124" t="s">
        <v>252</v>
      </c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ht="12.75" customHeight="1">
      <c r="A54" s="120"/>
      <c r="B54" s="119">
        <v>38.0</v>
      </c>
      <c r="C54" s="125" t="s">
        <v>352</v>
      </c>
      <c r="D54" s="125" t="s">
        <v>353</v>
      </c>
      <c r="E54" s="125" t="s">
        <v>354</v>
      </c>
      <c r="F54" s="123">
        <v>28718.0</v>
      </c>
      <c r="G54" s="119" t="str">
        <f t="shared" si="2"/>
        <v>мужской</v>
      </c>
      <c r="H54" s="126">
        <f t="shared" si="3"/>
        <v>47</v>
      </c>
      <c r="I54" s="119" t="str">
        <f t="shared" si="4"/>
        <v>нет</v>
      </c>
      <c r="J54" s="123">
        <v>38442.0</v>
      </c>
      <c r="K54" s="123"/>
      <c r="L54" s="127" t="str">
        <f t="shared" si="5"/>
        <v>11г. 9 мес. 9 дн.</v>
      </c>
      <c r="M54" s="124" t="s">
        <v>248</v>
      </c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ht="12.75" customHeight="1">
      <c r="A55" s="120"/>
      <c r="B55" s="119">
        <v>39.0</v>
      </c>
      <c r="C55" s="125" t="s">
        <v>355</v>
      </c>
      <c r="D55" s="125" t="s">
        <v>356</v>
      </c>
      <c r="E55" s="125" t="s">
        <v>357</v>
      </c>
      <c r="F55" s="123">
        <v>23720.0</v>
      </c>
      <c r="G55" s="119" t="str">
        <f t="shared" si="2"/>
        <v>мужской</v>
      </c>
      <c r="H55" s="126">
        <f t="shared" si="3"/>
        <v>61</v>
      </c>
      <c r="I55" s="119" t="str">
        <f t="shared" si="4"/>
        <v>да</v>
      </c>
      <c r="J55" s="123">
        <v>36906.0</v>
      </c>
      <c r="K55" s="123">
        <v>37143.0</v>
      </c>
      <c r="L55" s="127" t="str">
        <f t="shared" si="5"/>
        <v>0 г. 7 мес.7 дн.</v>
      </c>
      <c r="M55" s="124" t="s">
        <v>252</v>
      </c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ht="12.75" customHeight="1">
      <c r="A56" s="120"/>
      <c r="B56" s="119">
        <v>40.0</v>
      </c>
      <c r="C56" s="125" t="s">
        <v>358</v>
      </c>
      <c r="D56" s="125" t="s">
        <v>359</v>
      </c>
      <c r="E56" s="125" t="s">
        <v>262</v>
      </c>
      <c r="F56" s="123">
        <v>22404.0</v>
      </c>
      <c r="G56" s="119" t="str">
        <f t="shared" si="2"/>
        <v>мужской</v>
      </c>
      <c r="H56" s="126">
        <f t="shared" si="3"/>
        <v>64</v>
      </c>
      <c r="I56" s="119" t="str">
        <f t="shared" si="4"/>
        <v>да</v>
      </c>
      <c r="J56" s="123">
        <v>38698.0</v>
      </c>
      <c r="K56" s="123">
        <v>41920.0</v>
      </c>
      <c r="L56" s="127" t="str">
        <f t="shared" si="5"/>
        <v>8 г. 9 мес.9 дн.</v>
      </c>
      <c r="M56" s="124" t="s">
        <v>302</v>
      </c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ht="12.75" customHeight="1">
      <c r="A57" s="120"/>
      <c r="B57" s="119">
        <v>41.0</v>
      </c>
      <c r="C57" s="125" t="s">
        <v>360</v>
      </c>
      <c r="D57" s="125" t="s">
        <v>361</v>
      </c>
      <c r="E57" s="125" t="s">
        <v>362</v>
      </c>
      <c r="F57" s="123">
        <v>31286.0</v>
      </c>
      <c r="G57" s="119" t="str">
        <f t="shared" si="2"/>
        <v>мужской</v>
      </c>
      <c r="H57" s="126">
        <f t="shared" si="3"/>
        <v>40</v>
      </c>
      <c r="I57" s="119" t="str">
        <f t="shared" si="4"/>
        <v>нет</v>
      </c>
      <c r="J57" s="123">
        <v>37322.0</v>
      </c>
      <c r="K57" s="123">
        <v>37507.0</v>
      </c>
      <c r="L57" s="127" t="str">
        <f t="shared" si="5"/>
        <v>0 г. 6 мес.6 дн.</v>
      </c>
      <c r="M57" s="124" t="s">
        <v>272</v>
      </c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ht="12.75" customHeight="1">
      <c r="A58" s="120"/>
      <c r="B58" s="119">
        <v>42.0</v>
      </c>
      <c r="C58" s="125" t="s">
        <v>363</v>
      </c>
      <c r="D58" s="125" t="s">
        <v>364</v>
      </c>
      <c r="E58" s="125" t="s">
        <v>365</v>
      </c>
      <c r="F58" s="123">
        <v>19519.0</v>
      </c>
      <c r="G58" s="119" t="str">
        <f t="shared" si="2"/>
        <v>мужской</v>
      </c>
      <c r="H58" s="126">
        <f t="shared" si="3"/>
        <v>72</v>
      </c>
      <c r="I58" s="119" t="str">
        <f t="shared" si="4"/>
        <v>да</v>
      </c>
      <c r="J58" s="123">
        <v>37994.0</v>
      </c>
      <c r="K58" s="123">
        <v>40458.0</v>
      </c>
      <c r="L58" s="127" t="str">
        <f t="shared" si="5"/>
        <v>6 г. 8 мес.8 дн.</v>
      </c>
      <c r="M58" s="124" t="s">
        <v>252</v>
      </c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ht="12.75" customHeight="1">
      <c r="A59" s="120"/>
      <c r="B59" s="119">
        <v>43.0</v>
      </c>
      <c r="C59" s="125" t="s">
        <v>366</v>
      </c>
      <c r="D59" s="125" t="s">
        <v>367</v>
      </c>
      <c r="E59" s="125" t="s">
        <v>368</v>
      </c>
      <c r="F59" s="123">
        <v>26904.0</v>
      </c>
      <c r="G59" s="119" t="str">
        <f t="shared" si="2"/>
        <v>женский</v>
      </c>
      <c r="H59" s="126">
        <f t="shared" si="3"/>
        <v>52</v>
      </c>
      <c r="I59" s="119" t="str">
        <f t="shared" si="4"/>
        <v>нет</v>
      </c>
      <c r="J59" s="123">
        <v>39466.0</v>
      </c>
      <c r="K59" s="123">
        <v>39958.0</v>
      </c>
      <c r="L59" s="127" t="str">
        <f t="shared" si="5"/>
        <v>1 г. 4 мес.4 дн.</v>
      </c>
      <c r="M59" s="124" t="s">
        <v>350</v>
      </c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ht="12.75" customHeight="1">
      <c r="A60" s="120"/>
      <c r="B60" s="119">
        <v>44.0</v>
      </c>
      <c r="C60" s="125" t="s">
        <v>369</v>
      </c>
      <c r="D60" s="125" t="s">
        <v>370</v>
      </c>
      <c r="E60" s="125" t="s">
        <v>287</v>
      </c>
      <c r="F60" s="123">
        <v>13403.0</v>
      </c>
      <c r="G60" s="119" t="str">
        <f t="shared" si="2"/>
        <v>женский</v>
      </c>
      <c r="H60" s="126">
        <f t="shared" si="3"/>
        <v>89</v>
      </c>
      <c r="I60" s="119" t="str">
        <f t="shared" si="4"/>
        <v>да</v>
      </c>
      <c r="J60" s="123">
        <v>39274.0</v>
      </c>
      <c r="K60" s="123"/>
      <c r="L60" s="127" t="str">
        <f t="shared" si="5"/>
        <v>9г. 5 мес. 5 дн.</v>
      </c>
      <c r="M60" s="124" t="s">
        <v>248</v>
      </c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ht="12.75" customHeight="1">
      <c r="A61" s="120"/>
      <c r="B61" s="119">
        <v>45.0</v>
      </c>
      <c r="C61" s="125" t="s">
        <v>371</v>
      </c>
      <c r="D61" s="125" t="s">
        <v>372</v>
      </c>
      <c r="E61" s="125" t="s">
        <v>373</v>
      </c>
      <c r="F61" s="123">
        <v>24497.0</v>
      </c>
      <c r="G61" s="119" t="str">
        <f t="shared" si="2"/>
        <v>мужской</v>
      </c>
      <c r="H61" s="126">
        <f t="shared" si="3"/>
        <v>58</v>
      </c>
      <c r="I61" s="119" t="str">
        <f t="shared" si="4"/>
        <v>нет</v>
      </c>
      <c r="J61" s="123">
        <v>39850.0</v>
      </c>
      <c r="K61" s="123"/>
      <c r="L61" s="127" t="str">
        <f t="shared" si="5"/>
        <v>7г. 10 мес. 10 дн.</v>
      </c>
      <c r="M61" s="124" t="s">
        <v>248</v>
      </c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ht="12.75" customHeight="1">
      <c r="A62" s="120"/>
      <c r="B62" s="119">
        <v>46.0</v>
      </c>
      <c r="C62" s="125" t="s">
        <v>374</v>
      </c>
      <c r="D62" s="125" t="s">
        <v>375</v>
      </c>
      <c r="E62" s="125" t="s">
        <v>287</v>
      </c>
      <c r="F62" s="123">
        <v>21735.0</v>
      </c>
      <c r="G62" s="119" t="str">
        <f t="shared" si="2"/>
        <v>женский</v>
      </c>
      <c r="H62" s="126">
        <f t="shared" si="3"/>
        <v>66</v>
      </c>
      <c r="I62" s="119" t="str">
        <f t="shared" si="4"/>
        <v>да</v>
      </c>
      <c r="J62" s="123">
        <v>37930.0</v>
      </c>
      <c r="K62" s="123"/>
      <c r="L62" s="127" t="str">
        <f t="shared" si="5"/>
        <v>13г. 1 мес. 1 дн.</v>
      </c>
      <c r="M62" s="124" t="s">
        <v>248</v>
      </c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ht="12.75" customHeight="1">
      <c r="A63" s="120"/>
      <c r="B63" s="119">
        <v>47.0</v>
      </c>
      <c r="C63" s="125" t="s">
        <v>376</v>
      </c>
      <c r="D63" s="125" t="s">
        <v>377</v>
      </c>
      <c r="E63" s="125" t="s">
        <v>378</v>
      </c>
      <c r="F63" s="123">
        <v>19802.0</v>
      </c>
      <c r="G63" s="119" t="str">
        <f t="shared" si="2"/>
        <v>женский</v>
      </c>
      <c r="H63" s="126">
        <f t="shared" si="3"/>
        <v>71</v>
      </c>
      <c r="I63" s="119" t="str">
        <f t="shared" si="4"/>
        <v>да</v>
      </c>
      <c r="J63" s="123">
        <v>37066.0</v>
      </c>
      <c r="K63" s="123"/>
      <c r="L63" s="127" t="str">
        <f t="shared" si="5"/>
        <v>15г. 6 мес. 6 дн.</v>
      </c>
      <c r="M63" s="124" t="s">
        <v>248</v>
      </c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ht="12.75" customHeight="1">
      <c r="A64" s="120"/>
      <c r="B64" s="119">
        <v>48.0</v>
      </c>
      <c r="C64" s="125" t="s">
        <v>379</v>
      </c>
      <c r="D64" s="125" t="s">
        <v>380</v>
      </c>
      <c r="E64" s="125" t="s">
        <v>381</v>
      </c>
      <c r="F64" s="123">
        <v>26682.0</v>
      </c>
      <c r="G64" s="119" t="str">
        <f t="shared" si="2"/>
        <v>женский</v>
      </c>
      <c r="H64" s="126">
        <f t="shared" si="3"/>
        <v>52</v>
      </c>
      <c r="I64" s="119" t="str">
        <f t="shared" si="4"/>
        <v>нет</v>
      </c>
      <c r="J64" s="123">
        <v>39210.0</v>
      </c>
      <c r="K64" s="123"/>
      <c r="L64" s="127" t="str">
        <f t="shared" si="5"/>
        <v>9г. 7 мес. 7 дн.</v>
      </c>
      <c r="M64" s="124" t="s">
        <v>248</v>
      </c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ht="12.75" customHeight="1">
      <c r="A65" s="120"/>
      <c r="B65" s="119">
        <v>49.0</v>
      </c>
      <c r="C65" s="125" t="s">
        <v>382</v>
      </c>
      <c r="D65" s="125" t="s">
        <v>375</v>
      </c>
      <c r="E65" s="125" t="s">
        <v>383</v>
      </c>
      <c r="F65" s="123">
        <v>31394.0</v>
      </c>
      <c r="G65" s="119" t="str">
        <f t="shared" si="2"/>
        <v>женский</v>
      </c>
      <c r="H65" s="126">
        <f t="shared" si="3"/>
        <v>40</v>
      </c>
      <c r="I65" s="119" t="str">
        <f t="shared" si="4"/>
        <v>нет</v>
      </c>
      <c r="J65" s="123">
        <v>37386.0</v>
      </c>
      <c r="K65" s="123">
        <v>39490.0</v>
      </c>
      <c r="L65" s="127" t="str">
        <f t="shared" si="5"/>
        <v>5 г. 9 мес.9 дн.</v>
      </c>
      <c r="M65" s="124" t="s">
        <v>256</v>
      </c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ht="12.75" customHeight="1">
      <c r="A66" s="120"/>
      <c r="B66" s="119">
        <v>50.0</v>
      </c>
      <c r="C66" s="125" t="s">
        <v>382</v>
      </c>
      <c r="D66" s="125" t="s">
        <v>324</v>
      </c>
      <c r="E66" s="125" t="s">
        <v>384</v>
      </c>
      <c r="F66" s="123">
        <v>27986.0</v>
      </c>
      <c r="G66" s="119" t="str">
        <f t="shared" si="2"/>
        <v>женский</v>
      </c>
      <c r="H66" s="126">
        <f t="shared" si="3"/>
        <v>49</v>
      </c>
      <c r="I66" s="119" t="str">
        <f t="shared" si="4"/>
        <v>нет</v>
      </c>
      <c r="J66" s="123">
        <v>38154.0</v>
      </c>
      <c r="K66" s="123">
        <v>38402.0</v>
      </c>
      <c r="L66" s="127" t="str">
        <f t="shared" si="5"/>
        <v>0 г. 8 мес.8 дн.</v>
      </c>
      <c r="M66" s="124" t="s">
        <v>302</v>
      </c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ht="12.75" customHeight="1">
      <c r="A67" s="120"/>
      <c r="B67" s="119">
        <v>51.0</v>
      </c>
      <c r="C67" s="125" t="s">
        <v>385</v>
      </c>
      <c r="D67" s="125" t="s">
        <v>280</v>
      </c>
      <c r="E67" s="125" t="s">
        <v>386</v>
      </c>
      <c r="F67" s="123">
        <v>26235.0</v>
      </c>
      <c r="G67" s="119" t="str">
        <f t="shared" si="2"/>
        <v>мужской</v>
      </c>
      <c r="H67" s="126">
        <f t="shared" si="3"/>
        <v>54</v>
      </c>
      <c r="I67" s="119" t="str">
        <f t="shared" si="4"/>
        <v>нет</v>
      </c>
      <c r="J67" s="123">
        <v>39114.0</v>
      </c>
      <c r="K67" s="123">
        <v>41754.0</v>
      </c>
      <c r="L67" s="127" t="str">
        <f t="shared" si="5"/>
        <v>7 г. 2 мес.2 дн.</v>
      </c>
      <c r="M67" s="124" t="s">
        <v>310</v>
      </c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ht="12.75" customHeight="1">
      <c r="A68" s="120"/>
      <c r="B68" s="119">
        <v>52.0</v>
      </c>
      <c r="C68" s="125" t="s">
        <v>387</v>
      </c>
      <c r="D68" s="125" t="s">
        <v>388</v>
      </c>
      <c r="E68" s="125" t="s">
        <v>389</v>
      </c>
      <c r="F68" s="123">
        <v>20690.0</v>
      </c>
      <c r="G68" s="119" t="str">
        <f t="shared" si="2"/>
        <v>женский</v>
      </c>
      <c r="H68" s="126">
        <f t="shared" si="3"/>
        <v>69</v>
      </c>
      <c r="I68" s="119" t="str">
        <f t="shared" si="4"/>
        <v>да</v>
      </c>
      <c r="J68" s="123">
        <v>39882.0</v>
      </c>
      <c r="K68" s="123"/>
      <c r="L68" s="127" t="str">
        <f t="shared" si="5"/>
        <v>7г. 9 мес. 9 дн.</v>
      </c>
      <c r="M68" s="124" t="s">
        <v>248</v>
      </c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ht="12.75" customHeight="1">
      <c r="A69" s="120"/>
      <c r="B69" s="119">
        <v>53.0</v>
      </c>
      <c r="C69" s="125" t="s">
        <v>390</v>
      </c>
      <c r="D69" s="125" t="s">
        <v>391</v>
      </c>
      <c r="E69" s="125" t="s">
        <v>287</v>
      </c>
      <c r="F69" s="123">
        <v>27866.0</v>
      </c>
      <c r="G69" s="119" t="str">
        <f t="shared" si="2"/>
        <v>женский</v>
      </c>
      <c r="H69" s="126">
        <f t="shared" si="3"/>
        <v>49</v>
      </c>
      <c r="I69" s="119" t="str">
        <f t="shared" si="4"/>
        <v>нет</v>
      </c>
      <c r="J69" s="123">
        <v>38026.0</v>
      </c>
      <c r="K69" s="123">
        <v>41692.0</v>
      </c>
      <c r="L69" s="127" t="str">
        <f t="shared" si="5"/>
        <v>10 г. 0 мес.0 дн.</v>
      </c>
      <c r="M69" s="124" t="s">
        <v>256</v>
      </c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ht="12.75" customHeight="1">
      <c r="A70" s="120"/>
      <c r="B70" s="119">
        <v>54.0</v>
      </c>
      <c r="C70" s="125" t="s">
        <v>392</v>
      </c>
      <c r="D70" s="125" t="s">
        <v>393</v>
      </c>
      <c r="E70" s="125" t="s">
        <v>394</v>
      </c>
      <c r="F70" s="123">
        <v>25687.0</v>
      </c>
      <c r="G70" s="119" t="str">
        <f t="shared" si="2"/>
        <v>мужской</v>
      </c>
      <c r="H70" s="126">
        <f t="shared" si="3"/>
        <v>55</v>
      </c>
      <c r="I70" s="119" t="str">
        <f t="shared" si="4"/>
        <v>нет</v>
      </c>
      <c r="J70" s="123">
        <v>39722.0</v>
      </c>
      <c r="K70" s="123"/>
      <c r="L70" s="127" t="str">
        <f t="shared" si="5"/>
        <v>8г. 3 мес. 3 дн.</v>
      </c>
      <c r="M70" s="124" t="s">
        <v>248</v>
      </c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ht="12.75" customHeight="1">
      <c r="A71" s="120"/>
      <c r="B71" s="119">
        <v>55.0</v>
      </c>
      <c r="C71" s="125" t="s">
        <v>395</v>
      </c>
      <c r="D71" s="125" t="s">
        <v>396</v>
      </c>
      <c r="E71" s="125" t="s">
        <v>397</v>
      </c>
      <c r="F71" s="123">
        <v>28423.0</v>
      </c>
      <c r="G71" s="119" t="str">
        <f t="shared" si="2"/>
        <v>женский</v>
      </c>
      <c r="H71" s="126">
        <f t="shared" si="3"/>
        <v>48</v>
      </c>
      <c r="I71" s="119" t="str">
        <f t="shared" si="4"/>
        <v>нет</v>
      </c>
      <c r="J71" s="123">
        <v>39178.0</v>
      </c>
      <c r="K71" s="123">
        <v>39453.0</v>
      </c>
      <c r="L71" s="127" t="str">
        <f t="shared" si="5"/>
        <v>0 г. 9 мес.9 дн.</v>
      </c>
      <c r="M71" s="124" t="s">
        <v>256</v>
      </c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ht="12.75" customHeight="1">
      <c r="A72" s="120"/>
      <c r="B72" s="119">
        <v>56.0</v>
      </c>
      <c r="C72" s="125" t="s">
        <v>398</v>
      </c>
      <c r="D72" s="125" t="s">
        <v>399</v>
      </c>
      <c r="E72" s="125" t="s">
        <v>400</v>
      </c>
      <c r="F72" s="123">
        <v>19795.0</v>
      </c>
      <c r="G72" s="119" t="str">
        <f t="shared" si="2"/>
        <v>мужской</v>
      </c>
      <c r="H72" s="126">
        <f t="shared" si="3"/>
        <v>71</v>
      </c>
      <c r="I72" s="119" t="str">
        <f t="shared" si="4"/>
        <v>да</v>
      </c>
      <c r="J72" s="123">
        <v>37770.0</v>
      </c>
      <c r="K72" s="123"/>
      <c r="L72" s="127" t="str">
        <f t="shared" si="5"/>
        <v>13г. 7 мес. 7 дн.</v>
      </c>
      <c r="M72" s="124" t="s">
        <v>248</v>
      </c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ht="12.75" customHeight="1">
      <c r="A73" s="120"/>
      <c r="B73" s="119">
        <v>57.0</v>
      </c>
      <c r="C73" s="125" t="s">
        <v>401</v>
      </c>
      <c r="D73" s="125" t="s">
        <v>307</v>
      </c>
      <c r="E73" s="125" t="s">
        <v>262</v>
      </c>
      <c r="F73" s="123">
        <v>21955.0</v>
      </c>
      <c r="G73" s="119" t="str">
        <f t="shared" si="2"/>
        <v>мужской</v>
      </c>
      <c r="H73" s="126">
        <f t="shared" si="3"/>
        <v>65</v>
      </c>
      <c r="I73" s="119" t="str">
        <f t="shared" si="4"/>
        <v>да</v>
      </c>
      <c r="J73" s="123">
        <v>38666.0</v>
      </c>
      <c r="K73" s="123">
        <v>40320.0</v>
      </c>
      <c r="L73" s="127" t="str">
        <f t="shared" si="5"/>
        <v>4 г. 6 мес.6 дн.</v>
      </c>
      <c r="M73" s="124" t="s">
        <v>256</v>
      </c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ht="12.75" customHeight="1">
      <c r="A74" s="120"/>
      <c r="B74" s="119">
        <v>58.0</v>
      </c>
      <c r="C74" s="125" t="s">
        <v>402</v>
      </c>
      <c r="D74" s="125" t="s">
        <v>403</v>
      </c>
      <c r="E74" s="125" t="s">
        <v>404</v>
      </c>
      <c r="F74" s="123">
        <v>26150.0</v>
      </c>
      <c r="G74" s="119" t="str">
        <f t="shared" si="2"/>
        <v>женский</v>
      </c>
      <c r="H74" s="126">
        <f t="shared" si="3"/>
        <v>54</v>
      </c>
      <c r="I74" s="119" t="str">
        <f t="shared" si="4"/>
        <v>нет</v>
      </c>
      <c r="J74" s="123">
        <v>37098.0</v>
      </c>
      <c r="K74" s="123"/>
      <c r="L74" s="127" t="str">
        <f t="shared" si="5"/>
        <v>15г. 5 мес. 5 дн.</v>
      </c>
      <c r="M74" s="124" t="s">
        <v>248</v>
      </c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ht="12.75" customHeight="1">
      <c r="A75" s="120"/>
      <c r="B75" s="119">
        <v>59.0</v>
      </c>
      <c r="C75" s="125" t="s">
        <v>405</v>
      </c>
      <c r="D75" s="125" t="s">
        <v>283</v>
      </c>
      <c r="E75" s="125" t="s">
        <v>318</v>
      </c>
      <c r="F75" s="123">
        <v>30491.0</v>
      </c>
      <c r="G75" s="119" t="str">
        <f t="shared" si="2"/>
        <v>мужской</v>
      </c>
      <c r="H75" s="126">
        <f t="shared" si="3"/>
        <v>42</v>
      </c>
      <c r="I75" s="119" t="str">
        <f t="shared" si="4"/>
        <v>нет</v>
      </c>
      <c r="J75" s="123">
        <v>38090.0</v>
      </c>
      <c r="K75" s="123"/>
      <c r="L75" s="127" t="str">
        <f t="shared" si="5"/>
        <v>12г. 8 мес. 8 дн.</v>
      </c>
      <c r="M75" s="124" t="s">
        <v>248</v>
      </c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ht="12.75" customHeight="1">
      <c r="A76" s="120"/>
      <c r="B76" s="119">
        <v>60.0</v>
      </c>
      <c r="C76" s="125" t="s">
        <v>406</v>
      </c>
      <c r="D76" s="125" t="s">
        <v>407</v>
      </c>
      <c r="E76" s="125" t="s">
        <v>408</v>
      </c>
      <c r="F76" s="123">
        <v>22360.0</v>
      </c>
      <c r="G76" s="119" t="str">
        <f t="shared" si="2"/>
        <v>мужской</v>
      </c>
      <c r="H76" s="126">
        <f t="shared" si="3"/>
        <v>64</v>
      </c>
      <c r="I76" s="119" t="str">
        <f t="shared" si="4"/>
        <v>да</v>
      </c>
      <c r="J76" s="123">
        <v>38794.0</v>
      </c>
      <c r="K76" s="123"/>
      <c r="L76" s="127" t="str">
        <f t="shared" si="5"/>
        <v>10г. 9 мес. 9 дн.</v>
      </c>
      <c r="M76" s="124" t="s">
        <v>248</v>
      </c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ht="12.75" customHeight="1">
      <c r="A77" s="120"/>
      <c r="B77" s="119">
        <v>61.0</v>
      </c>
      <c r="C77" s="125" t="s">
        <v>409</v>
      </c>
      <c r="D77" s="125" t="s">
        <v>410</v>
      </c>
      <c r="E77" s="125" t="s">
        <v>411</v>
      </c>
      <c r="F77" s="123">
        <v>27782.0</v>
      </c>
      <c r="G77" s="119" t="str">
        <f t="shared" si="2"/>
        <v>женский</v>
      </c>
      <c r="H77" s="126">
        <f t="shared" si="3"/>
        <v>49</v>
      </c>
      <c r="I77" s="119" t="str">
        <f t="shared" si="4"/>
        <v>нет</v>
      </c>
      <c r="J77" s="123">
        <v>38346.0</v>
      </c>
      <c r="K77" s="123"/>
      <c r="L77" s="127" t="str">
        <f t="shared" si="5"/>
        <v>12г. 0 мес. 0 дн.</v>
      </c>
      <c r="M77" s="124" t="s">
        <v>248</v>
      </c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ht="12.75" customHeight="1">
      <c r="A78" s="120"/>
      <c r="B78" s="119">
        <v>62.0</v>
      </c>
      <c r="C78" s="125" t="s">
        <v>412</v>
      </c>
      <c r="D78" s="125" t="s">
        <v>304</v>
      </c>
      <c r="E78" s="125" t="s">
        <v>305</v>
      </c>
      <c r="F78" s="123">
        <v>14871.0</v>
      </c>
      <c r="G78" s="119" t="str">
        <f t="shared" si="2"/>
        <v>женский</v>
      </c>
      <c r="H78" s="126">
        <f t="shared" si="3"/>
        <v>85</v>
      </c>
      <c r="I78" s="119" t="str">
        <f t="shared" si="4"/>
        <v>да</v>
      </c>
      <c r="J78" s="123">
        <v>38218.0</v>
      </c>
      <c r="K78" s="123"/>
      <c r="L78" s="127" t="str">
        <f t="shared" si="5"/>
        <v>12г. 4 мес. 4 дн.</v>
      </c>
      <c r="M78" s="124" t="s">
        <v>248</v>
      </c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ht="12.75" customHeight="1">
      <c r="A79" s="120"/>
      <c r="B79" s="119">
        <v>63.0</v>
      </c>
      <c r="C79" s="125" t="s">
        <v>412</v>
      </c>
      <c r="D79" s="125" t="s">
        <v>304</v>
      </c>
      <c r="E79" s="125" t="s">
        <v>413</v>
      </c>
      <c r="F79" s="123">
        <v>21731.0</v>
      </c>
      <c r="G79" s="119" t="str">
        <f t="shared" si="2"/>
        <v>женский</v>
      </c>
      <c r="H79" s="126">
        <f t="shared" si="3"/>
        <v>66</v>
      </c>
      <c r="I79" s="119" t="str">
        <f t="shared" si="4"/>
        <v>да</v>
      </c>
      <c r="J79" s="123">
        <v>37290.0</v>
      </c>
      <c r="K79" s="123"/>
      <c r="L79" s="127" t="str">
        <f t="shared" si="5"/>
        <v>14г. 10 мес. 10 дн.</v>
      </c>
      <c r="M79" s="124" t="s">
        <v>248</v>
      </c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ht="12.75" customHeight="1">
      <c r="A80" s="120"/>
      <c r="B80" s="119">
        <v>64.0</v>
      </c>
      <c r="C80" s="125" t="s">
        <v>414</v>
      </c>
      <c r="D80" s="125" t="s">
        <v>415</v>
      </c>
      <c r="E80" s="125" t="s">
        <v>416</v>
      </c>
      <c r="F80" s="123">
        <v>21518.0</v>
      </c>
      <c r="G80" s="119" t="str">
        <f t="shared" si="2"/>
        <v>мужской</v>
      </c>
      <c r="H80" s="126">
        <f t="shared" si="3"/>
        <v>67</v>
      </c>
      <c r="I80" s="119" t="str">
        <f t="shared" si="4"/>
        <v>да</v>
      </c>
      <c r="J80" s="123">
        <v>39914.0</v>
      </c>
      <c r="K80" s="123">
        <v>40435.0</v>
      </c>
      <c r="L80" s="127" t="str">
        <f t="shared" si="5"/>
        <v>1 г. 5 мес.5 дн.</v>
      </c>
      <c r="M80" s="124" t="s">
        <v>256</v>
      </c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ht="12.75" customHeight="1">
      <c r="A81" s="120"/>
      <c r="B81" s="119">
        <v>65.0</v>
      </c>
      <c r="C81" s="125" t="s">
        <v>417</v>
      </c>
      <c r="D81" s="125" t="s">
        <v>418</v>
      </c>
      <c r="E81" s="125" t="s">
        <v>419</v>
      </c>
      <c r="F81" s="123">
        <v>24631.0</v>
      </c>
      <c r="G81" s="119" t="str">
        <f t="shared" si="2"/>
        <v>мужской</v>
      </c>
      <c r="H81" s="126">
        <f t="shared" si="3"/>
        <v>58</v>
      </c>
      <c r="I81" s="119" t="str">
        <f t="shared" si="4"/>
        <v>нет</v>
      </c>
      <c r="J81" s="123">
        <v>39434.0</v>
      </c>
      <c r="K81" s="123">
        <v>39975.0</v>
      </c>
      <c r="L81" s="127" t="str">
        <f t="shared" si="5"/>
        <v>1 г. 5 мес.5 дн.</v>
      </c>
      <c r="M81" s="124" t="s">
        <v>252</v>
      </c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ht="12.75" customHeight="1">
      <c r="A82" s="120"/>
      <c r="B82" s="119">
        <v>66.0</v>
      </c>
      <c r="C82" s="125" t="s">
        <v>420</v>
      </c>
      <c r="D82" s="125" t="s">
        <v>421</v>
      </c>
      <c r="E82" s="125" t="s">
        <v>422</v>
      </c>
      <c r="F82" s="123">
        <v>26333.0</v>
      </c>
      <c r="G82" s="119" t="str">
        <f t="shared" si="2"/>
        <v>мужской</v>
      </c>
      <c r="H82" s="126">
        <f t="shared" si="3"/>
        <v>53</v>
      </c>
      <c r="I82" s="119" t="str">
        <f t="shared" si="4"/>
        <v>нет</v>
      </c>
      <c r="J82" s="123">
        <v>38282.0</v>
      </c>
      <c r="K82" s="123">
        <v>39792.0</v>
      </c>
      <c r="L82" s="127" t="str">
        <f t="shared" si="5"/>
        <v>4 г. 1 мес.1 дн.</v>
      </c>
      <c r="M82" s="124" t="s">
        <v>256</v>
      </c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ht="12.75" customHeight="1">
      <c r="A83" s="120"/>
      <c r="B83" s="119">
        <v>67.0</v>
      </c>
      <c r="C83" s="125" t="s">
        <v>423</v>
      </c>
      <c r="D83" s="125" t="s">
        <v>424</v>
      </c>
      <c r="E83" s="125" t="s">
        <v>313</v>
      </c>
      <c r="F83" s="123">
        <v>29164.0</v>
      </c>
      <c r="G83" s="119" t="str">
        <f t="shared" si="2"/>
        <v>мужской</v>
      </c>
      <c r="H83" s="126">
        <f t="shared" si="3"/>
        <v>46</v>
      </c>
      <c r="I83" s="119" t="str">
        <f t="shared" si="4"/>
        <v>нет</v>
      </c>
      <c r="J83" s="123">
        <v>38954.0</v>
      </c>
      <c r="K83" s="123">
        <v>39427.0</v>
      </c>
      <c r="L83" s="127" t="str">
        <f t="shared" si="5"/>
        <v>1 г. 3 мес.3 дн.</v>
      </c>
      <c r="M83" s="124" t="s">
        <v>256</v>
      </c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ht="12.75" customHeight="1">
      <c r="A84" s="120"/>
      <c r="B84" s="119">
        <v>68.0</v>
      </c>
      <c r="C84" s="125" t="s">
        <v>425</v>
      </c>
      <c r="D84" s="125" t="s">
        <v>426</v>
      </c>
      <c r="E84" s="125" t="s">
        <v>427</v>
      </c>
      <c r="F84" s="123">
        <v>32440.0</v>
      </c>
      <c r="G84" s="119" t="str">
        <f t="shared" si="2"/>
        <v>женский</v>
      </c>
      <c r="H84" s="126">
        <f t="shared" si="3"/>
        <v>37</v>
      </c>
      <c r="I84" s="119" t="str">
        <f t="shared" si="4"/>
        <v>нет</v>
      </c>
      <c r="J84" s="123">
        <v>37546.0</v>
      </c>
      <c r="K84" s="123">
        <v>41268.0</v>
      </c>
      <c r="L84" s="127" t="str">
        <f t="shared" si="5"/>
        <v>10 г. 2 мес.2 дн.</v>
      </c>
      <c r="M84" s="124" t="s">
        <v>310</v>
      </c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ht="12.75" customHeight="1">
      <c r="A85" s="120"/>
      <c r="B85" s="119">
        <v>69.0</v>
      </c>
      <c r="C85" s="125" t="s">
        <v>428</v>
      </c>
      <c r="D85" s="125" t="s">
        <v>429</v>
      </c>
      <c r="E85" s="125" t="s">
        <v>430</v>
      </c>
      <c r="F85" s="123">
        <v>27683.0</v>
      </c>
      <c r="G85" s="119" t="str">
        <f t="shared" si="2"/>
        <v>мужской</v>
      </c>
      <c r="H85" s="126">
        <f t="shared" si="3"/>
        <v>50</v>
      </c>
      <c r="I85" s="119" t="str">
        <f t="shared" si="4"/>
        <v>нет</v>
      </c>
      <c r="J85" s="123">
        <v>37130.0</v>
      </c>
      <c r="K85" s="123"/>
      <c r="L85" s="127" t="str">
        <f t="shared" si="5"/>
        <v>15г. 4 мес. 4 дн.</v>
      </c>
      <c r="M85" s="124" t="s">
        <v>248</v>
      </c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ht="12.75" customHeight="1">
      <c r="A86" s="120"/>
      <c r="B86" s="119">
        <v>70.0</v>
      </c>
      <c r="C86" s="125" t="s">
        <v>431</v>
      </c>
      <c r="D86" s="125" t="s">
        <v>294</v>
      </c>
      <c r="E86" s="125" t="s">
        <v>432</v>
      </c>
      <c r="F86" s="123">
        <v>24856.0</v>
      </c>
      <c r="G86" s="119" t="str">
        <f t="shared" si="2"/>
        <v>мужской</v>
      </c>
      <c r="H86" s="126">
        <f t="shared" si="3"/>
        <v>57</v>
      </c>
      <c r="I86" s="119" t="str">
        <f t="shared" si="4"/>
        <v>нет</v>
      </c>
      <c r="J86" s="123">
        <v>37834.0</v>
      </c>
      <c r="K86" s="123">
        <v>39769.0</v>
      </c>
      <c r="L86" s="127" t="str">
        <f t="shared" si="5"/>
        <v>5 г. 3 мес.3 дн.</v>
      </c>
      <c r="M86" s="124" t="s">
        <v>272</v>
      </c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ht="12.75" customHeight="1">
      <c r="A87" s="120"/>
      <c r="B87" s="119">
        <v>71.0</v>
      </c>
      <c r="C87" s="125" t="s">
        <v>433</v>
      </c>
      <c r="D87" s="125" t="s">
        <v>434</v>
      </c>
      <c r="E87" s="125" t="s">
        <v>435</v>
      </c>
      <c r="F87" s="123">
        <v>25391.0</v>
      </c>
      <c r="G87" s="119" t="str">
        <f t="shared" si="2"/>
        <v>женский</v>
      </c>
      <c r="H87" s="126">
        <f t="shared" si="3"/>
        <v>56</v>
      </c>
      <c r="I87" s="119" t="str">
        <f t="shared" si="4"/>
        <v>да</v>
      </c>
      <c r="J87" s="123">
        <v>39402.0</v>
      </c>
      <c r="K87" s="123">
        <v>39582.0</v>
      </c>
      <c r="L87" s="127" t="str">
        <f t="shared" si="5"/>
        <v>0 г. 5 мес.5 дн.</v>
      </c>
      <c r="M87" s="124" t="s">
        <v>252</v>
      </c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ht="12.75" customHeight="1">
      <c r="A88" s="120"/>
      <c r="B88" s="119">
        <v>72.0</v>
      </c>
      <c r="C88" s="125" t="s">
        <v>436</v>
      </c>
      <c r="D88" s="125" t="s">
        <v>437</v>
      </c>
      <c r="E88" s="125" t="s">
        <v>438</v>
      </c>
      <c r="F88" s="123">
        <v>31756.0</v>
      </c>
      <c r="G88" s="119" t="str">
        <f t="shared" si="2"/>
        <v>мужской</v>
      </c>
      <c r="H88" s="126">
        <f t="shared" si="3"/>
        <v>39</v>
      </c>
      <c r="I88" s="119" t="str">
        <f t="shared" si="4"/>
        <v>нет</v>
      </c>
      <c r="J88" s="123">
        <v>37738.0</v>
      </c>
      <c r="K88" s="123">
        <v>39740.0</v>
      </c>
      <c r="L88" s="127" t="str">
        <f t="shared" si="5"/>
        <v>5 г. 5 мес.5 дн.</v>
      </c>
      <c r="M88" s="124" t="s">
        <v>272</v>
      </c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ht="12.75" customHeight="1">
      <c r="A89" s="120"/>
      <c r="B89" s="119">
        <v>73.0</v>
      </c>
      <c r="C89" s="125" t="s">
        <v>439</v>
      </c>
      <c r="D89" s="125" t="s">
        <v>440</v>
      </c>
      <c r="E89" s="125" t="s">
        <v>441</v>
      </c>
      <c r="F89" s="123">
        <v>29731.0</v>
      </c>
      <c r="G89" s="119" t="str">
        <f t="shared" si="2"/>
        <v>женский</v>
      </c>
      <c r="H89" s="126">
        <f t="shared" si="3"/>
        <v>44</v>
      </c>
      <c r="I89" s="119" t="str">
        <f t="shared" si="4"/>
        <v>нет</v>
      </c>
      <c r="J89" s="123">
        <v>38826.0</v>
      </c>
      <c r="K89" s="123">
        <v>41417.0</v>
      </c>
      <c r="L89" s="127" t="str">
        <f t="shared" si="5"/>
        <v>7 г. 1 мес.1 дн.</v>
      </c>
      <c r="M89" s="124" t="s">
        <v>272</v>
      </c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ht="12.75" customHeight="1">
      <c r="A90" s="120"/>
      <c r="B90" s="119">
        <v>74.0</v>
      </c>
      <c r="C90" s="125" t="s">
        <v>439</v>
      </c>
      <c r="D90" s="125" t="s">
        <v>307</v>
      </c>
      <c r="E90" s="125" t="s">
        <v>262</v>
      </c>
      <c r="F90" s="123">
        <v>19868.0</v>
      </c>
      <c r="G90" s="119" t="str">
        <f t="shared" si="2"/>
        <v>мужской</v>
      </c>
      <c r="H90" s="126">
        <f t="shared" si="3"/>
        <v>71</v>
      </c>
      <c r="I90" s="119" t="str">
        <f t="shared" si="4"/>
        <v>да</v>
      </c>
      <c r="J90" s="123">
        <v>38538.0</v>
      </c>
      <c r="K90" s="123"/>
      <c r="L90" s="127" t="str">
        <f t="shared" si="5"/>
        <v>11г. 5 мес. 5 дн.</v>
      </c>
      <c r="M90" s="124" t="s">
        <v>248</v>
      </c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ht="12.75" customHeight="1">
      <c r="A91" s="120"/>
      <c r="B91" s="119">
        <v>75.0</v>
      </c>
      <c r="C91" s="125" t="s">
        <v>439</v>
      </c>
      <c r="D91" s="125" t="s">
        <v>286</v>
      </c>
      <c r="E91" s="125" t="s">
        <v>287</v>
      </c>
      <c r="F91" s="123">
        <v>14108.0</v>
      </c>
      <c r="G91" s="119" t="str">
        <f t="shared" si="2"/>
        <v>женский</v>
      </c>
      <c r="H91" s="126">
        <f t="shared" si="3"/>
        <v>87</v>
      </c>
      <c r="I91" s="119" t="str">
        <f t="shared" si="4"/>
        <v>да</v>
      </c>
      <c r="J91" s="123">
        <v>37034.0</v>
      </c>
      <c r="K91" s="123">
        <v>40783.0</v>
      </c>
      <c r="L91" s="127" t="str">
        <f t="shared" si="5"/>
        <v>10 г. 3 мес.3 дн.</v>
      </c>
      <c r="M91" s="124" t="s">
        <v>272</v>
      </c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ht="12.75" customHeight="1">
      <c r="A92" s="120"/>
      <c r="B92" s="119">
        <v>76.0</v>
      </c>
      <c r="C92" s="125" t="s">
        <v>442</v>
      </c>
      <c r="D92" s="125" t="s">
        <v>443</v>
      </c>
      <c r="E92" s="125" t="s">
        <v>444</v>
      </c>
      <c r="F92" s="123">
        <v>21437.0</v>
      </c>
      <c r="G92" s="119" t="str">
        <f t="shared" si="2"/>
        <v>женский</v>
      </c>
      <c r="H92" s="126">
        <f t="shared" si="3"/>
        <v>67</v>
      </c>
      <c r="I92" s="119" t="str">
        <f t="shared" si="4"/>
        <v>да</v>
      </c>
      <c r="J92" s="123">
        <v>39754.0</v>
      </c>
      <c r="K92" s="123"/>
      <c r="L92" s="127" t="str">
        <f t="shared" si="5"/>
        <v>8г. 1 мес. 1 дн.</v>
      </c>
      <c r="M92" s="124" t="s">
        <v>248</v>
      </c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ht="12.75" customHeight="1">
      <c r="A93" s="120"/>
      <c r="B93" s="119">
        <v>77.0</v>
      </c>
      <c r="C93" s="125" t="s">
        <v>445</v>
      </c>
      <c r="D93" s="125" t="s">
        <v>446</v>
      </c>
      <c r="E93" s="125" t="s">
        <v>411</v>
      </c>
      <c r="F93" s="123">
        <v>31184.0</v>
      </c>
      <c r="G93" s="119" t="str">
        <f t="shared" si="2"/>
        <v>женский</v>
      </c>
      <c r="H93" s="126">
        <f t="shared" si="3"/>
        <v>40</v>
      </c>
      <c r="I93" s="119" t="str">
        <f t="shared" si="4"/>
        <v>нет</v>
      </c>
      <c r="J93" s="123">
        <v>38986.0</v>
      </c>
      <c r="K93" s="123">
        <v>41121.0</v>
      </c>
      <c r="L93" s="127" t="str">
        <f t="shared" si="5"/>
        <v>5 г. 10 мес.10 дн.</v>
      </c>
      <c r="M93" s="124" t="s">
        <v>256</v>
      </c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ht="12.75" customHeight="1">
      <c r="A94" s="120"/>
      <c r="B94" s="119">
        <v>78.0</v>
      </c>
      <c r="C94" s="125" t="s">
        <v>447</v>
      </c>
      <c r="D94" s="125" t="s">
        <v>448</v>
      </c>
      <c r="E94" s="125" t="s">
        <v>449</v>
      </c>
      <c r="F94" s="123">
        <v>14874.0</v>
      </c>
      <c r="G94" s="119" t="str">
        <f t="shared" si="2"/>
        <v>мужской</v>
      </c>
      <c r="H94" s="126">
        <f t="shared" si="3"/>
        <v>85</v>
      </c>
      <c r="I94" s="119" t="str">
        <f t="shared" si="4"/>
        <v>да</v>
      </c>
      <c r="J94" s="123">
        <v>39594.0</v>
      </c>
      <c r="K94" s="123"/>
      <c r="L94" s="127" t="str">
        <f t="shared" si="5"/>
        <v>8г. 7 мес. 7 дн.</v>
      </c>
      <c r="M94" s="124" t="s">
        <v>248</v>
      </c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ht="12.75" customHeight="1">
      <c r="A95" s="120"/>
      <c r="B95" s="119">
        <v>79.0</v>
      </c>
      <c r="C95" s="125" t="s">
        <v>450</v>
      </c>
      <c r="D95" s="125" t="s">
        <v>280</v>
      </c>
      <c r="E95" s="125" t="s">
        <v>451</v>
      </c>
      <c r="F95" s="123">
        <v>17832.0</v>
      </c>
      <c r="G95" s="119" t="str">
        <f t="shared" si="2"/>
        <v>мужской</v>
      </c>
      <c r="H95" s="126">
        <f t="shared" si="3"/>
        <v>77</v>
      </c>
      <c r="I95" s="119" t="str">
        <f t="shared" si="4"/>
        <v>да</v>
      </c>
      <c r="J95" s="123">
        <v>39946.0</v>
      </c>
      <c r="K95" s="123">
        <v>41725.0</v>
      </c>
      <c r="L95" s="127" t="str">
        <f t="shared" si="5"/>
        <v>4 г. 10 мес.10 дн.</v>
      </c>
      <c r="M95" s="124" t="s">
        <v>256</v>
      </c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ht="12.75" customHeight="1">
      <c r="A96" s="120"/>
      <c r="B96" s="119">
        <v>80.0</v>
      </c>
      <c r="C96" s="125" t="s">
        <v>452</v>
      </c>
      <c r="D96" s="125" t="s">
        <v>453</v>
      </c>
      <c r="E96" s="125" t="s">
        <v>454</v>
      </c>
      <c r="F96" s="123">
        <v>25005.0</v>
      </c>
      <c r="G96" s="119" t="str">
        <f t="shared" si="2"/>
        <v>мужской</v>
      </c>
      <c r="H96" s="126">
        <f t="shared" si="3"/>
        <v>57</v>
      </c>
      <c r="I96" s="119" t="str">
        <f t="shared" si="4"/>
        <v>нет</v>
      </c>
      <c r="J96" s="123">
        <v>37642.0</v>
      </c>
      <c r="K96" s="123">
        <v>39008.0</v>
      </c>
      <c r="L96" s="127" t="str">
        <f t="shared" si="5"/>
        <v>3 г. 8 мес.8 дн.</v>
      </c>
      <c r="M96" s="124" t="s">
        <v>256</v>
      </c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ht="12.75" customHeight="1">
      <c r="A97" s="120"/>
      <c r="B97" s="119">
        <v>81.0</v>
      </c>
      <c r="C97" s="125" t="s">
        <v>455</v>
      </c>
      <c r="D97" s="125" t="s">
        <v>403</v>
      </c>
      <c r="E97" s="125" t="s">
        <v>404</v>
      </c>
      <c r="F97" s="123">
        <v>30080.0</v>
      </c>
      <c r="G97" s="119" t="str">
        <f t="shared" si="2"/>
        <v>женский</v>
      </c>
      <c r="H97" s="126">
        <f t="shared" si="3"/>
        <v>43</v>
      </c>
      <c r="I97" s="119" t="str">
        <f t="shared" si="4"/>
        <v>нет</v>
      </c>
      <c r="J97" s="123">
        <v>39082.0</v>
      </c>
      <c r="K97" s="123">
        <v>39987.0</v>
      </c>
      <c r="L97" s="127" t="str">
        <f t="shared" si="5"/>
        <v>2 г. 5 мес.5 дн.</v>
      </c>
      <c r="M97" s="124" t="s">
        <v>252</v>
      </c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ht="12.75" customHeight="1">
      <c r="A98" s="120"/>
      <c r="B98" s="119">
        <v>82.0</v>
      </c>
      <c r="C98" s="125" t="s">
        <v>456</v>
      </c>
      <c r="D98" s="125" t="s">
        <v>457</v>
      </c>
      <c r="E98" s="125" t="s">
        <v>316</v>
      </c>
      <c r="F98" s="123">
        <v>30317.0</v>
      </c>
      <c r="G98" s="119" t="str">
        <f t="shared" si="2"/>
        <v>мужской</v>
      </c>
      <c r="H98" s="126">
        <f t="shared" si="3"/>
        <v>42</v>
      </c>
      <c r="I98" s="119" t="str">
        <f t="shared" si="4"/>
        <v>нет</v>
      </c>
      <c r="J98" s="123">
        <v>37450.0</v>
      </c>
      <c r="K98" s="123"/>
      <c r="L98" s="127" t="str">
        <f t="shared" si="5"/>
        <v>14г. 5 мес. 5 дн.</v>
      </c>
      <c r="M98" s="124" t="s">
        <v>248</v>
      </c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ht="12.75" customHeight="1">
      <c r="A99" s="120"/>
      <c r="B99" s="119">
        <v>83.0</v>
      </c>
      <c r="C99" s="125" t="s">
        <v>458</v>
      </c>
      <c r="D99" s="125" t="s">
        <v>459</v>
      </c>
      <c r="E99" s="125" t="s">
        <v>373</v>
      </c>
      <c r="F99" s="123">
        <v>13201.0</v>
      </c>
      <c r="G99" s="119" t="str">
        <f t="shared" si="2"/>
        <v>мужской</v>
      </c>
      <c r="H99" s="126">
        <f t="shared" si="3"/>
        <v>89</v>
      </c>
      <c r="I99" s="119" t="str">
        <f t="shared" si="4"/>
        <v>да</v>
      </c>
      <c r="J99" s="123">
        <v>38506.0</v>
      </c>
      <c r="K99" s="123">
        <v>41853.0</v>
      </c>
      <c r="L99" s="127" t="str">
        <f t="shared" si="5"/>
        <v>9 г. 1 мес.1 дн.</v>
      </c>
      <c r="M99" s="124" t="s">
        <v>256</v>
      </c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  <row r="100" ht="12.75" customHeight="1">
      <c r="A100" s="120"/>
      <c r="B100" s="119">
        <v>84.0</v>
      </c>
      <c r="C100" s="125" t="s">
        <v>460</v>
      </c>
      <c r="D100" s="125" t="s">
        <v>461</v>
      </c>
      <c r="E100" s="125" t="s">
        <v>462</v>
      </c>
      <c r="F100" s="123">
        <v>26829.0</v>
      </c>
      <c r="G100" s="119" t="str">
        <f t="shared" si="2"/>
        <v>мужской</v>
      </c>
      <c r="H100" s="126">
        <f t="shared" si="3"/>
        <v>52</v>
      </c>
      <c r="I100" s="119" t="str">
        <f t="shared" si="4"/>
        <v>нет</v>
      </c>
      <c r="J100" s="123">
        <v>38634.0</v>
      </c>
      <c r="K100" s="123">
        <v>40387.0</v>
      </c>
      <c r="L100" s="127" t="str">
        <f t="shared" si="5"/>
        <v>4 г. 9 мес.9 дн.</v>
      </c>
      <c r="M100" s="124" t="s">
        <v>256</v>
      </c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</row>
    <row r="101" ht="12.75" customHeight="1">
      <c r="A101" s="120"/>
      <c r="B101" s="119">
        <v>85.0</v>
      </c>
      <c r="C101" s="125" t="s">
        <v>463</v>
      </c>
      <c r="D101" s="125" t="s">
        <v>407</v>
      </c>
      <c r="E101" s="125" t="s">
        <v>464</v>
      </c>
      <c r="F101" s="123">
        <v>26747.0</v>
      </c>
      <c r="G101" s="119" t="str">
        <f t="shared" si="2"/>
        <v>мужской</v>
      </c>
      <c r="H101" s="126">
        <f t="shared" si="3"/>
        <v>52</v>
      </c>
      <c r="I101" s="119" t="str">
        <f t="shared" si="4"/>
        <v>нет</v>
      </c>
      <c r="J101" s="123">
        <v>39626.0</v>
      </c>
      <c r="K101" s="123"/>
      <c r="L101" s="127" t="str">
        <f t="shared" si="5"/>
        <v>8г. 6 мес. 6 дн.</v>
      </c>
      <c r="M101" s="124" t="s">
        <v>248</v>
      </c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</row>
    <row r="102" ht="12.75" customHeight="1">
      <c r="A102" s="120"/>
      <c r="B102" s="119">
        <v>86.0</v>
      </c>
      <c r="C102" s="125" t="s">
        <v>465</v>
      </c>
      <c r="D102" s="125" t="s">
        <v>466</v>
      </c>
      <c r="E102" s="125" t="s">
        <v>467</v>
      </c>
      <c r="F102" s="123">
        <v>30917.0</v>
      </c>
      <c r="G102" s="119" t="str">
        <f t="shared" si="2"/>
        <v>женский</v>
      </c>
      <c r="H102" s="126">
        <f t="shared" si="3"/>
        <v>41</v>
      </c>
      <c r="I102" s="119" t="str">
        <f t="shared" si="4"/>
        <v>нет</v>
      </c>
      <c r="J102" s="123">
        <v>39370.0</v>
      </c>
      <c r="K102" s="123"/>
      <c r="L102" s="127" t="str">
        <f t="shared" si="5"/>
        <v>9г. 2 мес. 2 дн.</v>
      </c>
      <c r="M102" s="124" t="s">
        <v>248</v>
      </c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</row>
    <row r="103" ht="12.75" customHeight="1">
      <c r="A103" s="120"/>
      <c r="B103" s="119">
        <v>87.0</v>
      </c>
      <c r="C103" s="125" t="s">
        <v>468</v>
      </c>
      <c r="D103" s="125" t="s">
        <v>469</v>
      </c>
      <c r="E103" s="125" t="s">
        <v>470</v>
      </c>
      <c r="F103" s="123">
        <v>18280.0</v>
      </c>
      <c r="G103" s="119" t="str">
        <f t="shared" si="2"/>
        <v>женский</v>
      </c>
      <c r="H103" s="126">
        <f t="shared" si="3"/>
        <v>75</v>
      </c>
      <c r="I103" s="119" t="str">
        <f t="shared" si="4"/>
        <v>да</v>
      </c>
      <c r="J103" s="123">
        <v>36938.0</v>
      </c>
      <c r="K103" s="123"/>
      <c r="L103" s="127" t="str">
        <f t="shared" si="5"/>
        <v>15г. 10 мес. 10 дн.</v>
      </c>
      <c r="M103" s="124" t="s">
        <v>248</v>
      </c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</row>
    <row r="104" ht="12.75" customHeight="1">
      <c r="A104" s="120"/>
      <c r="B104" s="119">
        <v>88.0</v>
      </c>
      <c r="C104" s="125" t="s">
        <v>471</v>
      </c>
      <c r="D104" s="125" t="s">
        <v>283</v>
      </c>
      <c r="E104" s="125" t="s">
        <v>472</v>
      </c>
      <c r="F104" s="123">
        <v>24503.0</v>
      </c>
      <c r="G104" s="119" t="str">
        <f t="shared" si="2"/>
        <v>мужской</v>
      </c>
      <c r="H104" s="126">
        <f t="shared" si="3"/>
        <v>58</v>
      </c>
      <c r="I104" s="119" t="str">
        <f t="shared" si="4"/>
        <v>нет</v>
      </c>
      <c r="J104" s="123">
        <v>37898.0</v>
      </c>
      <c r="K104" s="123">
        <v>41813.0</v>
      </c>
      <c r="L104" s="127" t="str">
        <f t="shared" si="5"/>
        <v>10 г. 8 мес.8 дн.</v>
      </c>
      <c r="M104" s="124" t="s">
        <v>272</v>
      </c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</row>
    <row r="105" ht="12.75" customHeight="1">
      <c r="A105" s="120"/>
      <c r="B105" s="119">
        <v>89.0</v>
      </c>
      <c r="C105" s="125" t="s">
        <v>473</v>
      </c>
      <c r="D105" s="125" t="s">
        <v>280</v>
      </c>
      <c r="E105" s="125" t="s">
        <v>474</v>
      </c>
      <c r="F105" s="123">
        <v>28298.0</v>
      </c>
      <c r="G105" s="119" t="str">
        <f t="shared" si="2"/>
        <v>мужской</v>
      </c>
      <c r="H105" s="126">
        <f t="shared" si="3"/>
        <v>48</v>
      </c>
      <c r="I105" s="119" t="str">
        <f t="shared" si="4"/>
        <v>нет</v>
      </c>
      <c r="J105" s="123">
        <v>38122.0</v>
      </c>
      <c r="K105" s="123"/>
      <c r="L105" s="127" t="str">
        <f t="shared" si="5"/>
        <v>12г. 7 мес. 7 дн.</v>
      </c>
      <c r="M105" s="124" t="s">
        <v>248</v>
      </c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</row>
    <row r="106" ht="12.75" customHeight="1">
      <c r="A106" s="120"/>
      <c r="B106" s="119">
        <v>90.0</v>
      </c>
      <c r="C106" s="125" t="s">
        <v>475</v>
      </c>
      <c r="D106" s="125" t="s">
        <v>476</v>
      </c>
      <c r="E106" s="125" t="s">
        <v>477</v>
      </c>
      <c r="F106" s="123">
        <v>27663.0</v>
      </c>
      <c r="G106" s="119" t="str">
        <f t="shared" si="2"/>
        <v>мужской</v>
      </c>
      <c r="H106" s="126">
        <f t="shared" si="3"/>
        <v>50</v>
      </c>
      <c r="I106" s="119" t="str">
        <f t="shared" si="4"/>
        <v>нет</v>
      </c>
      <c r="J106" s="123">
        <v>37674.0</v>
      </c>
      <c r="K106" s="123">
        <v>37939.0</v>
      </c>
      <c r="L106" s="127" t="str">
        <f t="shared" si="5"/>
        <v>0 г. 8 мес.8 дн.</v>
      </c>
      <c r="M106" s="124" t="s">
        <v>272</v>
      </c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</row>
    <row r="107" ht="12.75" customHeight="1">
      <c r="A107" s="120"/>
      <c r="B107" s="119">
        <v>91.0</v>
      </c>
      <c r="C107" s="125" t="s">
        <v>478</v>
      </c>
      <c r="D107" s="125" t="s">
        <v>280</v>
      </c>
      <c r="E107" s="125" t="s">
        <v>479</v>
      </c>
      <c r="F107" s="123">
        <v>20753.0</v>
      </c>
      <c r="G107" s="119" t="str">
        <f t="shared" si="2"/>
        <v>мужской</v>
      </c>
      <c r="H107" s="126">
        <f t="shared" si="3"/>
        <v>69</v>
      </c>
      <c r="I107" s="119" t="str">
        <f t="shared" si="4"/>
        <v>да</v>
      </c>
      <c r="J107" s="123">
        <v>40074.0</v>
      </c>
      <c r="K107" s="123">
        <v>41603.0</v>
      </c>
      <c r="L107" s="127" t="str">
        <f t="shared" si="5"/>
        <v>4 г. 2 мес.2 дн.</v>
      </c>
      <c r="M107" s="124" t="s">
        <v>256</v>
      </c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</row>
    <row r="108" ht="12.75" customHeight="1">
      <c r="A108" s="120"/>
      <c r="B108" s="119">
        <v>92.0</v>
      </c>
      <c r="C108" s="125" t="s">
        <v>480</v>
      </c>
      <c r="D108" s="125" t="s">
        <v>283</v>
      </c>
      <c r="E108" s="125" t="s">
        <v>262</v>
      </c>
      <c r="F108" s="123">
        <v>29509.0</v>
      </c>
      <c r="G108" s="119" t="str">
        <f t="shared" si="2"/>
        <v>мужской</v>
      </c>
      <c r="H108" s="126">
        <f t="shared" si="3"/>
        <v>45</v>
      </c>
      <c r="I108" s="119" t="str">
        <f t="shared" si="4"/>
        <v>нет</v>
      </c>
      <c r="J108" s="123">
        <v>38314.0</v>
      </c>
      <c r="K108" s="123">
        <v>42300.0</v>
      </c>
      <c r="L108" s="127" t="str">
        <f t="shared" si="5"/>
        <v>10 г. 11 мес.11 дн.</v>
      </c>
      <c r="M108" s="124" t="s">
        <v>302</v>
      </c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</row>
    <row r="109" ht="12.75" customHeight="1">
      <c r="A109" s="120"/>
      <c r="B109" s="119">
        <v>93.0</v>
      </c>
      <c r="C109" s="125" t="s">
        <v>480</v>
      </c>
      <c r="D109" s="125" t="s">
        <v>380</v>
      </c>
      <c r="E109" s="125" t="s">
        <v>444</v>
      </c>
      <c r="F109" s="123">
        <v>30537.0</v>
      </c>
      <c r="G109" s="119" t="str">
        <f t="shared" si="2"/>
        <v>женский</v>
      </c>
      <c r="H109" s="126">
        <f t="shared" si="3"/>
        <v>42</v>
      </c>
      <c r="I109" s="119" t="str">
        <f t="shared" si="4"/>
        <v>нет</v>
      </c>
      <c r="J109" s="123">
        <v>39050.0</v>
      </c>
      <c r="K109" s="123"/>
      <c r="L109" s="127" t="str">
        <f t="shared" si="5"/>
        <v>10г. 1 мес. 1 дн.</v>
      </c>
      <c r="M109" s="124" t="s">
        <v>248</v>
      </c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</row>
    <row r="110" ht="12.75" customHeight="1">
      <c r="A110" s="120"/>
      <c r="B110" s="119">
        <v>94.0</v>
      </c>
      <c r="C110" s="125" t="s">
        <v>481</v>
      </c>
      <c r="D110" s="125" t="s">
        <v>482</v>
      </c>
      <c r="E110" s="125" t="s">
        <v>470</v>
      </c>
      <c r="F110" s="123">
        <v>19403.0</v>
      </c>
      <c r="G110" s="119" t="str">
        <f t="shared" si="2"/>
        <v>женский</v>
      </c>
      <c r="H110" s="126">
        <f t="shared" si="3"/>
        <v>72</v>
      </c>
      <c r="I110" s="119" t="str">
        <f t="shared" si="4"/>
        <v>да</v>
      </c>
      <c r="J110" s="123">
        <v>38474.0</v>
      </c>
      <c r="K110" s="123">
        <v>40449.0</v>
      </c>
      <c r="L110" s="127" t="str">
        <f t="shared" si="5"/>
        <v>5 г. 4 мес.4 дн.</v>
      </c>
      <c r="M110" s="124" t="s">
        <v>252</v>
      </c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ht="12.75" customHeight="1">
      <c r="A111" s="120"/>
      <c r="B111" s="119">
        <v>95.0</v>
      </c>
      <c r="C111" s="125" t="s">
        <v>483</v>
      </c>
      <c r="D111" s="125" t="s">
        <v>348</v>
      </c>
      <c r="E111" s="125" t="s">
        <v>313</v>
      </c>
      <c r="F111" s="123">
        <v>27634.0</v>
      </c>
      <c r="G111" s="119" t="str">
        <f t="shared" si="2"/>
        <v>мужской</v>
      </c>
      <c r="H111" s="126">
        <f t="shared" si="3"/>
        <v>50</v>
      </c>
      <c r="I111" s="119" t="str">
        <f t="shared" si="4"/>
        <v>нет</v>
      </c>
      <c r="J111" s="123">
        <v>37578.0</v>
      </c>
      <c r="K111" s="123">
        <v>40650.0</v>
      </c>
      <c r="L111" s="127" t="str">
        <f t="shared" si="5"/>
        <v>8 г. 4 мес.4 дн.</v>
      </c>
      <c r="M111" s="124" t="s">
        <v>272</v>
      </c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ht="12.75" customHeight="1">
      <c r="A112" s="120"/>
      <c r="B112" s="119">
        <v>96.0</v>
      </c>
      <c r="C112" s="125" t="s">
        <v>484</v>
      </c>
      <c r="D112" s="125" t="s">
        <v>291</v>
      </c>
      <c r="E112" s="125" t="s">
        <v>485</v>
      </c>
      <c r="F112" s="123">
        <v>26132.0</v>
      </c>
      <c r="G112" s="119" t="str">
        <f t="shared" si="2"/>
        <v>женский</v>
      </c>
      <c r="H112" s="126">
        <f t="shared" si="3"/>
        <v>54</v>
      </c>
      <c r="I112" s="119" t="str">
        <f t="shared" si="4"/>
        <v>нет</v>
      </c>
      <c r="J112" s="123">
        <v>38250.0</v>
      </c>
      <c r="K112" s="123">
        <v>41223.0</v>
      </c>
      <c r="L112" s="127" t="str">
        <f t="shared" si="5"/>
        <v>8 г. 1 мес.1 дн.</v>
      </c>
      <c r="M112" s="124" t="s">
        <v>256</v>
      </c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ht="12.75" customHeight="1">
      <c r="A113" s="120"/>
      <c r="B113" s="119">
        <v>97.0</v>
      </c>
      <c r="C113" s="125" t="s">
        <v>486</v>
      </c>
      <c r="D113" s="125" t="s">
        <v>487</v>
      </c>
      <c r="E113" s="125" t="s">
        <v>488</v>
      </c>
      <c r="F113" s="123">
        <v>21948.0</v>
      </c>
      <c r="G113" s="119" t="str">
        <f t="shared" si="2"/>
        <v>женский</v>
      </c>
      <c r="H113" s="126">
        <f t="shared" si="3"/>
        <v>65</v>
      </c>
      <c r="I113" s="119" t="str">
        <f t="shared" si="4"/>
        <v>да</v>
      </c>
      <c r="J113" s="123">
        <v>38570.0</v>
      </c>
      <c r="K113" s="123"/>
      <c r="L113" s="127" t="str">
        <f t="shared" si="5"/>
        <v>11г. 4 мес. 4 дн.</v>
      </c>
      <c r="M113" s="124" t="s">
        <v>248</v>
      </c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</row>
    <row r="114" ht="12.75" customHeight="1">
      <c r="A114" s="120"/>
      <c r="B114" s="119">
        <v>98.0</v>
      </c>
      <c r="C114" s="125" t="s">
        <v>489</v>
      </c>
      <c r="D114" s="125" t="s">
        <v>490</v>
      </c>
      <c r="E114" s="125" t="s">
        <v>491</v>
      </c>
      <c r="F114" s="123">
        <v>21199.0</v>
      </c>
      <c r="G114" s="119" t="str">
        <f t="shared" si="2"/>
        <v>женский</v>
      </c>
      <c r="H114" s="126">
        <f t="shared" si="3"/>
        <v>67</v>
      </c>
      <c r="I114" s="119" t="str">
        <f t="shared" si="4"/>
        <v>да</v>
      </c>
      <c r="J114" s="123">
        <v>40010.0</v>
      </c>
      <c r="K114" s="123">
        <v>40193.0</v>
      </c>
      <c r="L114" s="127" t="str">
        <f t="shared" si="5"/>
        <v>0 г. 5 мес.5 дн.</v>
      </c>
      <c r="M114" s="124" t="s">
        <v>252</v>
      </c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</row>
    <row r="115" ht="12.75" customHeight="1">
      <c r="A115" s="120"/>
      <c r="B115" s="119">
        <v>99.0</v>
      </c>
      <c r="C115" s="125" t="s">
        <v>492</v>
      </c>
      <c r="D115" s="125" t="s">
        <v>493</v>
      </c>
      <c r="E115" s="125" t="s">
        <v>494</v>
      </c>
      <c r="F115" s="123">
        <v>21383.0</v>
      </c>
      <c r="G115" s="119" t="str">
        <f t="shared" si="2"/>
        <v>женский</v>
      </c>
      <c r="H115" s="126">
        <f t="shared" si="3"/>
        <v>67</v>
      </c>
      <c r="I115" s="119" t="str">
        <f t="shared" si="4"/>
        <v>да</v>
      </c>
      <c r="J115" s="123">
        <v>36970.0</v>
      </c>
      <c r="K115" s="123"/>
      <c r="L115" s="127" t="str">
        <f t="shared" si="5"/>
        <v>15г. 9 мес. 9 дн.</v>
      </c>
      <c r="M115" s="124" t="s">
        <v>248</v>
      </c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</row>
    <row r="116" ht="12.75" customHeight="1">
      <c r="A116" s="120"/>
      <c r="B116" s="119">
        <v>100.0</v>
      </c>
      <c r="C116" s="125" t="s">
        <v>495</v>
      </c>
      <c r="D116" s="125" t="s">
        <v>280</v>
      </c>
      <c r="E116" s="125" t="s">
        <v>496</v>
      </c>
      <c r="F116" s="123">
        <v>22731.0</v>
      </c>
      <c r="G116" s="119" t="str">
        <f t="shared" si="2"/>
        <v>мужской</v>
      </c>
      <c r="H116" s="126">
        <f t="shared" si="3"/>
        <v>63</v>
      </c>
      <c r="I116" s="119" t="str">
        <f t="shared" si="4"/>
        <v>да</v>
      </c>
      <c r="J116" s="123">
        <v>37354.0</v>
      </c>
      <c r="K116" s="123">
        <v>39128.0</v>
      </c>
      <c r="L116" s="127" t="str">
        <f t="shared" si="5"/>
        <v>4 г. 10 мес.10 дн.</v>
      </c>
      <c r="M116" s="124" t="s">
        <v>256</v>
      </c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</row>
    <row r="117" ht="12.75" customHeight="1">
      <c r="A117" s="91"/>
      <c r="B117" s="92"/>
      <c r="C117" s="91"/>
      <c r="D117" s="91"/>
      <c r="E117" s="91"/>
      <c r="F117" s="92"/>
      <c r="G117" s="92"/>
      <c r="H117" s="92"/>
      <c r="I117" s="92"/>
      <c r="J117" s="92"/>
      <c r="K117" s="92"/>
      <c r="L117" s="92"/>
      <c r="M117" s="91"/>
      <c r="N117" s="91"/>
      <c r="O117" s="120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2.75" customHeight="1">
      <c r="A118" s="91"/>
      <c r="B118" s="92"/>
      <c r="C118" s="91"/>
      <c r="D118" s="91"/>
      <c r="E118" s="91"/>
      <c r="F118" s="92"/>
      <c r="G118" s="92"/>
      <c r="H118" s="92"/>
      <c r="I118" s="92"/>
      <c r="J118" s="92"/>
      <c r="K118" s="92"/>
      <c r="L118" s="92"/>
      <c r="M118" s="91"/>
      <c r="N118" s="91"/>
      <c r="O118" s="120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2.75" customHeight="1">
      <c r="A119" s="91"/>
      <c r="B119" s="92"/>
      <c r="C119" s="91"/>
      <c r="D119" s="91"/>
      <c r="E119" s="91"/>
      <c r="F119" s="92"/>
      <c r="G119" s="92"/>
      <c r="H119" s="92"/>
      <c r="I119" s="92"/>
      <c r="J119" s="92"/>
      <c r="K119" s="92"/>
      <c r="L119" s="92"/>
      <c r="M119" s="91"/>
      <c r="N119" s="91"/>
      <c r="O119" s="120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2.75" customHeight="1">
      <c r="A120" s="91"/>
      <c r="B120" s="92"/>
      <c r="C120" s="91"/>
      <c r="D120" s="91"/>
      <c r="E120" s="91"/>
      <c r="F120" s="92"/>
      <c r="G120" s="92"/>
      <c r="H120" s="92"/>
      <c r="I120" s="92"/>
      <c r="J120" s="92"/>
      <c r="K120" s="92"/>
      <c r="L120" s="92"/>
      <c r="M120" s="91"/>
      <c r="N120" s="91"/>
      <c r="O120" s="120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2.75" customHeight="1">
      <c r="A121" s="91"/>
      <c r="B121" s="92"/>
      <c r="C121" s="91"/>
      <c r="D121" s="91"/>
      <c r="E121" s="91"/>
      <c r="F121" s="92"/>
      <c r="G121" s="92"/>
      <c r="H121" s="92"/>
      <c r="I121" s="92"/>
      <c r="J121" s="92"/>
      <c r="K121" s="92"/>
      <c r="L121" s="92"/>
      <c r="M121" s="91"/>
      <c r="N121" s="91"/>
      <c r="O121" s="120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2.75" customHeight="1">
      <c r="A122" s="91"/>
      <c r="B122" s="92"/>
      <c r="C122" s="91"/>
      <c r="D122" s="91"/>
      <c r="E122" s="91"/>
      <c r="F122" s="92"/>
      <c r="G122" s="92"/>
      <c r="H122" s="92"/>
      <c r="I122" s="92"/>
      <c r="J122" s="92"/>
      <c r="K122" s="92"/>
      <c r="L122" s="92"/>
      <c r="M122" s="91"/>
      <c r="N122" s="91"/>
      <c r="O122" s="120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2.75" customHeight="1">
      <c r="A123" s="91"/>
      <c r="B123" s="92"/>
      <c r="C123" s="91"/>
      <c r="D123" s="91"/>
      <c r="E123" s="91"/>
      <c r="F123" s="92"/>
      <c r="G123" s="92"/>
      <c r="H123" s="92"/>
      <c r="I123" s="92"/>
      <c r="J123" s="92"/>
      <c r="K123" s="92"/>
      <c r="L123" s="92"/>
      <c r="M123" s="91"/>
      <c r="N123" s="91"/>
      <c r="O123" s="120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2.75" customHeight="1">
      <c r="A124" s="91"/>
      <c r="B124" s="92"/>
      <c r="C124" s="91"/>
      <c r="D124" s="91"/>
      <c r="E124" s="91"/>
      <c r="F124" s="92"/>
      <c r="G124" s="92"/>
      <c r="H124" s="92"/>
      <c r="I124" s="92"/>
      <c r="J124" s="92"/>
      <c r="K124" s="92"/>
      <c r="L124" s="92"/>
      <c r="M124" s="91"/>
      <c r="N124" s="91"/>
      <c r="O124" s="120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2.75" customHeight="1">
      <c r="A125" s="91"/>
      <c r="B125" s="92"/>
      <c r="C125" s="91"/>
      <c r="D125" s="91"/>
      <c r="E125" s="91"/>
      <c r="F125" s="92"/>
      <c r="G125" s="92"/>
      <c r="H125" s="92"/>
      <c r="I125" s="92"/>
      <c r="J125" s="92"/>
      <c r="K125" s="92"/>
      <c r="L125" s="92"/>
      <c r="M125" s="91"/>
      <c r="N125" s="91"/>
      <c r="O125" s="120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2.75" customHeight="1">
      <c r="A126" s="91"/>
      <c r="B126" s="92"/>
      <c r="C126" s="91"/>
      <c r="D126" s="91"/>
      <c r="E126" s="91"/>
      <c r="F126" s="92"/>
      <c r="G126" s="92"/>
      <c r="H126" s="92"/>
      <c r="I126" s="92"/>
      <c r="J126" s="92"/>
      <c r="K126" s="92"/>
      <c r="L126" s="92"/>
      <c r="M126" s="91"/>
      <c r="N126" s="91"/>
      <c r="O126" s="120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2.75" customHeight="1">
      <c r="A127" s="91"/>
      <c r="B127" s="92"/>
      <c r="C127" s="91"/>
      <c r="D127" s="91"/>
      <c r="E127" s="91"/>
      <c r="F127" s="92"/>
      <c r="G127" s="92"/>
      <c r="H127" s="92"/>
      <c r="I127" s="92"/>
      <c r="J127" s="92"/>
      <c r="K127" s="92"/>
      <c r="L127" s="92"/>
      <c r="M127" s="91"/>
      <c r="N127" s="91"/>
      <c r="O127" s="120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2.75" customHeight="1">
      <c r="A128" s="91"/>
      <c r="B128" s="92"/>
      <c r="C128" s="91"/>
      <c r="D128" s="91"/>
      <c r="E128" s="91"/>
      <c r="F128" s="92"/>
      <c r="G128" s="92"/>
      <c r="H128" s="92"/>
      <c r="I128" s="92"/>
      <c r="J128" s="92"/>
      <c r="K128" s="92"/>
      <c r="L128" s="92"/>
      <c r="M128" s="91"/>
      <c r="N128" s="91"/>
      <c r="O128" s="120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2.75" customHeight="1">
      <c r="A129" s="91"/>
      <c r="B129" s="92"/>
      <c r="C129" s="91"/>
      <c r="D129" s="91"/>
      <c r="E129" s="91"/>
      <c r="F129" s="92"/>
      <c r="G129" s="92"/>
      <c r="H129" s="92"/>
      <c r="I129" s="92"/>
      <c r="J129" s="92"/>
      <c r="K129" s="92"/>
      <c r="L129" s="92"/>
      <c r="M129" s="91"/>
      <c r="N129" s="91"/>
      <c r="O129" s="120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2.75" customHeight="1">
      <c r="A130" s="91"/>
      <c r="B130" s="92"/>
      <c r="C130" s="91"/>
      <c r="D130" s="91"/>
      <c r="E130" s="91"/>
      <c r="F130" s="92"/>
      <c r="G130" s="92"/>
      <c r="H130" s="92"/>
      <c r="I130" s="92"/>
      <c r="J130" s="92"/>
      <c r="K130" s="92"/>
      <c r="L130" s="92"/>
      <c r="M130" s="91"/>
      <c r="N130" s="91"/>
      <c r="O130" s="120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2.75" customHeight="1">
      <c r="A131" s="91"/>
      <c r="B131" s="92"/>
      <c r="C131" s="91"/>
      <c r="D131" s="91"/>
      <c r="E131" s="91"/>
      <c r="F131" s="92"/>
      <c r="G131" s="92"/>
      <c r="H131" s="92"/>
      <c r="I131" s="92"/>
      <c r="J131" s="92"/>
      <c r="K131" s="92"/>
      <c r="L131" s="92"/>
      <c r="M131" s="91"/>
      <c r="N131" s="91"/>
      <c r="O131" s="120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2.75" customHeight="1">
      <c r="A132" s="91"/>
      <c r="B132" s="92"/>
      <c r="C132" s="91"/>
      <c r="D132" s="91"/>
      <c r="E132" s="91"/>
      <c r="F132" s="92"/>
      <c r="G132" s="92"/>
      <c r="H132" s="92"/>
      <c r="I132" s="92"/>
      <c r="J132" s="92"/>
      <c r="K132" s="92"/>
      <c r="L132" s="92"/>
      <c r="M132" s="91"/>
      <c r="N132" s="91"/>
      <c r="O132" s="120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2.75" customHeight="1">
      <c r="A133" s="91"/>
      <c r="B133" s="92"/>
      <c r="C133" s="91"/>
      <c r="D133" s="91"/>
      <c r="E133" s="91"/>
      <c r="F133" s="92"/>
      <c r="G133" s="92"/>
      <c r="H133" s="92"/>
      <c r="I133" s="92"/>
      <c r="J133" s="92"/>
      <c r="K133" s="92"/>
      <c r="L133" s="92"/>
      <c r="M133" s="91"/>
      <c r="N133" s="91"/>
      <c r="O133" s="120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2.75" customHeight="1">
      <c r="A134" s="91"/>
      <c r="B134" s="92"/>
      <c r="C134" s="91"/>
      <c r="D134" s="91"/>
      <c r="E134" s="91"/>
      <c r="F134" s="92"/>
      <c r="G134" s="92"/>
      <c r="H134" s="92"/>
      <c r="I134" s="92"/>
      <c r="J134" s="92"/>
      <c r="K134" s="92"/>
      <c r="L134" s="92"/>
      <c r="M134" s="91"/>
      <c r="N134" s="91"/>
      <c r="O134" s="120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2.75" customHeight="1">
      <c r="A135" s="91"/>
      <c r="B135" s="92"/>
      <c r="C135" s="91"/>
      <c r="D135" s="91"/>
      <c r="E135" s="91"/>
      <c r="F135" s="92"/>
      <c r="G135" s="92"/>
      <c r="H135" s="92"/>
      <c r="I135" s="92"/>
      <c r="J135" s="92"/>
      <c r="K135" s="92"/>
      <c r="L135" s="92"/>
      <c r="M135" s="91"/>
      <c r="N135" s="91"/>
      <c r="O135" s="120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2.75" customHeight="1">
      <c r="A136" s="91"/>
      <c r="B136" s="92"/>
      <c r="C136" s="91"/>
      <c r="D136" s="91"/>
      <c r="E136" s="91"/>
      <c r="F136" s="92"/>
      <c r="G136" s="92"/>
      <c r="H136" s="92"/>
      <c r="I136" s="92"/>
      <c r="J136" s="92"/>
      <c r="K136" s="92"/>
      <c r="L136" s="92"/>
      <c r="M136" s="91"/>
      <c r="N136" s="91"/>
      <c r="O136" s="120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2.75" customHeight="1">
      <c r="A137" s="91"/>
      <c r="B137" s="92"/>
      <c r="C137" s="91"/>
      <c r="D137" s="91"/>
      <c r="E137" s="91"/>
      <c r="F137" s="92"/>
      <c r="G137" s="92"/>
      <c r="H137" s="92"/>
      <c r="I137" s="92"/>
      <c r="J137" s="92"/>
      <c r="K137" s="92"/>
      <c r="L137" s="92"/>
      <c r="M137" s="91"/>
      <c r="N137" s="91"/>
      <c r="O137" s="120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2.75" customHeight="1">
      <c r="A138" s="91"/>
      <c r="B138" s="92"/>
      <c r="C138" s="91"/>
      <c r="D138" s="91"/>
      <c r="E138" s="91"/>
      <c r="F138" s="92"/>
      <c r="G138" s="92"/>
      <c r="H138" s="92"/>
      <c r="I138" s="92"/>
      <c r="J138" s="92"/>
      <c r="K138" s="92"/>
      <c r="L138" s="92"/>
      <c r="M138" s="91"/>
      <c r="N138" s="91"/>
      <c r="O138" s="120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2.75" customHeight="1">
      <c r="A139" s="91"/>
      <c r="B139" s="92"/>
      <c r="C139" s="91"/>
      <c r="D139" s="91"/>
      <c r="E139" s="91"/>
      <c r="F139" s="92"/>
      <c r="G139" s="92"/>
      <c r="H139" s="92"/>
      <c r="I139" s="92"/>
      <c r="J139" s="92"/>
      <c r="K139" s="92"/>
      <c r="L139" s="92"/>
      <c r="M139" s="91"/>
      <c r="N139" s="91"/>
      <c r="O139" s="120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2.75" customHeight="1">
      <c r="A140" s="91"/>
      <c r="B140" s="92"/>
      <c r="C140" s="91"/>
      <c r="D140" s="91"/>
      <c r="E140" s="91"/>
      <c r="F140" s="92"/>
      <c r="G140" s="92"/>
      <c r="H140" s="92"/>
      <c r="I140" s="92"/>
      <c r="J140" s="92"/>
      <c r="K140" s="92"/>
      <c r="L140" s="92"/>
      <c r="M140" s="91"/>
      <c r="N140" s="91"/>
      <c r="O140" s="120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2.75" customHeight="1">
      <c r="A141" s="91"/>
      <c r="B141" s="92"/>
      <c r="C141" s="91"/>
      <c r="D141" s="91"/>
      <c r="E141" s="91"/>
      <c r="F141" s="92"/>
      <c r="G141" s="92"/>
      <c r="H141" s="92"/>
      <c r="I141" s="92"/>
      <c r="J141" s="92"/>
      <c r="K141" s="92"/>
      <c r="L141" s="92"/>
      <c r="M141" s="91"/>
      <c r="N141" s="91"/>
      <c r="O141" s="120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2.75" customHeight="1">
      <c r="A142" s="91"/>
      <c r="B142" s="92"/>
      <c r="C142" s="91"/>
      <c r="D142" s="91"/>
      <c r="E142" s="91"/>
      <c r="F142" s="92"/>
      <c r="G142" s="92"/>
      <c r="H142" s="92"/>
      <c r="I142" s="92"/>
      <c r="J142" s="92"/>
      <c r="K142" s="92"/>
      <c r="L142" s="92"/>
      <c r="M142" s="91"/>
      <c r="N142" s="91"/>
      <c r="O142" s="120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2.75" customHeight="1">
      <c r="A143" s="91"/>
      <c r="B143" s="92"/>
      <c r="C143" s="91"/>
      <c r="D143" s="91"/>
      <c r="E143" s="91"/>
      <c r="F143" s="92"/>
      <c r="G143" s="92"/>
      <c r="H143" s="92"/>
      <c r="I143" s="92"/>
      <c r="J143" s="92"/>
      <c r="K143" s="92"/>
      <c r="L143" s="92"/>
      <c r="M143" s="91"/>
      <c r="N143" s="91"/>
      <c r="O143" s="120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2.75" customHeight="1">
      <c r="A144" s="91"/>
      <c r="B144" s="92"/>
      <c r="C144" s="91"/>
      <c r="D144" s="91"/>
      <c r="E144" s="91"/>
      <c r="F144" s="92"/>
      <c r="G144" s="92"/>
      <c r="H144" s="92"/>
      <c r="I144" s="92"/>
      <c r="J144" s="92"/>
      <c r="K144" s="92"/>
      <c r="L144" s="92"/>
      <c r="M144" s="91"/>
      <c r="N144" s="91"/>
      <c r="O144" s="120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2.75" customHeight="1">
      <c r="A145" s="91"/>
      <c r="B145" s="92"/>
      <c r="C145" s="91"/>
      <c r="D145" s="91"/>
      <c r="E145" s="91"/>
      <c r="F145" s="92"/>
      <c r="G145" s="92"/>
      <c r="H145" s="92"/>
      <c r="I145" s="92"/>
      <c r="J145" s="92"/>
      <c r="K145" s="92"/>
      <c r="L145" s="92"/>
      <c r="M145" s="91"/>
      <c r="N145" s="91"/>
      <c r="O145" s="120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2.75" customHeight="1">
      <c r="A146" s="91"/>
      <c r="B146" s="92"/>
      <c r="C146" s="91"/>
      <c r="D146" s="91"/>
      <c r="E146" s="91"/>
      <c r="F146" s="92"/>
      <c r="G146" s="92"/>
      <c r="H146" s="92"/>
      <c r="I146" s="92"/>
      <c r="J146" s="92"/>
      <c r="K146" s="92"/>
      <c r="L146" s="92"/>
      <c r="M146" s="91"/>
      <c r="N146" s="91"/>
      <c r="O146" s="120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2.75" customHeight="1">
      <c r="A147" s="91"/>
      <c r="B147" s="92"/>
      <c r="C147" s="91"/>
      <c r="D147" s="91"/>
      <c r="E147" s="91"/>
      <c r="F147" s="92"/>
      <c r="G147" s="92"/>
      <c r="H147" s="92"/>
      <c r="I147" s="92"/>
      <c r="J147" s="92"/>
      <c r="K147" s="92"/>
      <c r="L147" s="92"/>
      <c r="M147" s="91"/>
      <c r="N147" s="91"/>
      <c r="O147" s="120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2.75" customHeight="1">
      <c r="A148" s="91"/>
      <c r="B148" s="92"/>
      <c r="C148" s="91"/>
      <c r="D148" s="91"/>
      <c r="E148" s="91"/>
      <c r="F148" s="92"/>
      <c r="G148" s="92"/>
      <c r="H148" s="92"/>
      <c r="I148" s="92"/>
      <c r="J148" s="92"/>
      <c r="K148" s="92"/>
      <c r="L148" s="92"/>
      <c r="M148" s="91"/>
      <c r="N148" s="91"/>
      <c r="O148" s="120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2.75" customHeight="1">
      <c r="A149" s="91"/>
      <c r="B149" s="92"/>
      <c r="C149" s="91"/>
      <c r="D149" s="91"/>
      <c r="E149" s="91"/>
      <c r="F149" s="92"/>
      <c r="G149" s="92"/>
      <c r="H149" s="92"/>
      <c r="I149" s="92"/>
      <c r="J149" s="92"/>
      <c r="K149" s="92"/>
      <c r="L149" s="92"/>
      <c r="M149" s="91"/>
      <c r="N149" s="91"/>
      <c r="O149" s="120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2.75" customHeight="1">
      <c r="A150" s="91"/>
      <c r="B150" s="92"/>
      <c r="C150" s="91"/>
      <c r="D150" s="91"/>
      <c r="E150" s="91"/>
      <c r="F150" s="92"/>
      <c r="G150" s="92"/>
      <c r="H150" s="92"/>
      <c r="I150" s="92"/>
      <c r="J150" s="92"/>
      <c r="K150" s="92"/>
      <c r="L150" s="92"/>
      <c r="M150" s="91"/>
      <c r="N150" s="91"/>
      <c r="O150" s="120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2.75" customHeight="1">
      <c r="A151" s="91"/>
      <c r="B151" s="92"/>
      <c r="C151" s="91"/>
      <c r="D151" s="91"/>
      <c r="E151" s="91"/>
      <c r="F151" s="92"/>
      <c r="G151" s="92"/>
      <c r="H151" s="92"/>
      <c r="I151" s="92"/>
      <c r="J151" s="92"/>
      <c r="K151" s="92"/>
      <c r="L151" s="92"/>
      <c r="M151" s="91"/>
      <c r="N151" s="91"/>
      <c r="O151" s="120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2.75" customHeight="1">
      <c r="A152" s="91"/>
      <c r="B152" s="92"/>
      <c r="C152" s="91"/>
      <c r="D152" s="91"/>
      <c r="E152" s="91"/>
      <c r="F152" s="92"/>
      <c r="G152" s="92"/>
      <c r="H152" s="92"/>
      <c r="I152" s="92"/>
      <c r="J152" s="92"/>
      <c r="K152" s="92"/>
      <c r="L152" s="92"/>
      <c r="M152" s="91"/>
      <c r="N152" s="91"/>
      <c r="O152" s="120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2.75" customHeight="1">
      <c r="A153" s="91"/>
      <c r="B153" s="92"/>
      <c r="C153" s="91"/>
      <c r="D153" s="91"/>
      <c r="E153" s="91"/>
      <c r="F153" s="92"/>
      <c r="G153" s="92"/>
      <c r="H153" s="92"/>
      <c r="I153" s="92"/>
      <c r="J153" s="92"/>
      <c r="K153" s="92"/>
      <c r="L153" s="92"/>
      <c r="M153" s="91"/>
      <c r="N153" s="91"/>
      <c r="O153" s="120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2.75" customHeight="1">
      <c r="A154" s="91"/>
      <c r="B154" s="92"/>
      <c r="C154" s="91"/>
      <c r="D154" s="91"/>
      <c r="E154" s="91"/>
      <c r="F154" s="92"/>
      <c r="G154" s="92"/>
      <c r="H154" s="92"/>
      <c r="I154" s="92"/>
      <c r="J154" s="92"/>
      <c r="K154" s="92"/>
      <c r="L154" s="92"/>
      <c r="M154" s="91"/>
      <c r="N154" s="91"/>
      <c r="O154" s="120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2.75" customHeight="1">
      <c r="A155" s="91"/>
      <c r="B155" s="92"/>
      <c r="C155" s="91"/>
      <c r="D155" s="91"/>
      <c r="E155" s="91"/>
      <c r="F155" s="92"/>
      <c r="G155" s="92"/>
      <c r="H155" s="92"/>
      <c r="I155" s="92"/>
      <c r="J155" s="92"/>
      <c r="K155" s="92"/>
      <c r="L155" s="92"/>
      <c r="M155" s="91"/>
      <c r="N155" s="91"/>
      <c r="O155" s="120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2.75" customHeight="1">
      <c r="A156" s="91"/>
      <c r="B156" s="92"/>
      <c r="C156" s="91"/>
      <c r="D156" s="91"/>
      <c r="E156" s="91"/>
      <c r="F156" s="92"/>
      <c r="G156" s="92"/>
      <c r="H156" s="92"/>
      <c r="I156" s="92"/>
      <c r="J156" s="92"/>
      <c r="K156" s="92"/>
      <c r="L156" s="92"/>
      <c r="M156" s="91"/>
      <c r="N156" s="91"/>
      <c r="O156" s="120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2.75" customHeight="1">
      <c r="A157" s="91"/>
      <c r="B157" s="92"/>
      <c r="C157" s="91"/>
      <c r="D157" s="91"/>
      <c r="E157" s="91"/>
      <c r="F157" s="92"/>
      <c r="G157" s="92"/>
      <c r="H157" s="92"/>
      <c r="I157" s="92"/>
      <c r="J157" s="92"/>
      <c r="K157" s="92"/>
      <c r="L157" s="92"/>
      <c r="M157" s="91"/>
      <c r="N157" s="91"/>
      <c r="O157" s="120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2.75" customHeight="1">
      <c r="A158" s="91"/>
      <c r="B158" s="92"/>
      <c r="C158" s="91"/>
      <c r="D158" s="91"/>
      <c r="E158" s="91"/>
      <c r="F158" s="92"/>
      <c r="G158" s="92"/>
      <c r="H158" s="92"/>
      <c r="I158" s="92"/>
      <c r="J158" s="92"/>
      <c r="K158" s="92"/>
      <c r="L158" s="92"/>
      <c r="M158" s="91"/>
      <c r="N158" s="91"/>
      <c r="O158" s="120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2.75" customHeight="1">
      <c r="A159" s="91"/>
      <c r="B159" s="92"/>
      <c r="C159" s="91"/>
      <c r="D159" s="91"/>
      <c r="E159" s="91"/>
      <c r="F159" s="92"/>
      <c r="G159" s="92"/>
      <c r="H159" s="92"/>
      <c r="I159" s="92"/>
      <c r="J159" s="92"/>
      <c r="K159" s="92"/>
      <c r="L159" s="92"/>
      <c r="M159" s="91"/>
      <c r="N159" s="91"/>
      <c r="O159" s="120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2.75" customHeight="1">
      <c r="A160" s="91"/>
      <c r="B160" s="92"/>
      <c r="C160" s="91"/>
      <c r="D160" s="91"/>
      <c r="E160" s="91"/>
      <c r="F160" s="92"/>
      <c r="G160" s="92"/>
      <c r="H160" s="92"/>
      <c r="I160" s="92"/>
      <c r="J160" s="92"/>
      <c r="K160" s="92"/>
      <c r="L160" s="92"/>
      <c r="M160" s="91"/>
      <c r="N160" s="91"/>
      <c r="O160" s="120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2.75" customHeight="1">
      <c r="A161" s="91"/>
      <c r="B161" s="92"/>
      <c r="C161" s="91"/>
      <c r="D161" s="91"/>
      <c r="E161" s="91"/>
      <c r="F161" s="92"/>
      <c r="G161" s="92"/>
      <c r="H161" s="92"/>
      <c r="I161" s="92"/>
      <c r="J161" s="92"/>
      <c r="K161" s="92"/>
      <c r="L161" s="92"/>
      <c r="M161" s="91"/>
      <c r="N161" s="91"/>
      <c r="O161" s="120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2.75" customHeight="1">
      <c r="A162" s="91"/>
      <c r="B162" s="92"/>
      <c r="C162" s="91"/>
      <c r="D162" s="91"/>
      <c r="E162" s="91"/>
      <c r="F162" s="92"/>
      <c r="G162" s="92"/>
      <c r="H162" s="92"/>
      <c r="I162" s="92"/>
      <c r="J162" s="92"/>
      <c r="K162" s="92"/>
      <c r="L162" s="92"/>
      <c r="M162" s="91"/>
      <c r="N162" s="91"/>
      <c r="O162" s="120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2.75" customHeight="1">
      <c r="A163" s="91"/>
      <c r="B163" s="92"/>
      <c r="C163" s="91"/>
      <c r="D163" s="91"/>
      <c r="E163" s="91"/>
      <c r="F163" s="92"/>
      <c r="G163" s="92"/>
      <c r="H163" s="92"/>
      <c r="I163" s="92"/>
      <c r="J163" s="92"/>
      <c r="K163" s="92"/>
      <c r="L163" s="92"/>
      <c r="M163" s="91"/>
      <c r="N163" s="91"/>
      <c r="O163" s="120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2.75" customHeight="1">
      <c r="A164" s="91"/>
      <c r="B164" s="92"/>
      <c r="C164" s="91"/>
      <c r="D164" s="91"/>
      <c r="E164" s="91"/>
      <c r="F164" s="92"/>
      <c r="G164" s="92"/>
      <c r="H164" s="92"/>
      <c r="I164" s="92"/>
      <c r="J164" s="92"/>
      <c r="K164" s="92"/>
      <c r="L164" s="92"/>
      <c r="M164" s="91"/>
      <c r="N164" s="91"/>
      <c r="O164" s="120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2.75" customHeight="1">
      <c r="A165" s="91"/>
      <c r="B165" s="92"/>
      <c r="C165" s="91"/>
      <c r="D165" s="91"/>
      <c r="E165" s="91"/>
      <c r="F165" s="92"/>
      <c r="G165" s="92"/>
      <c r="H165" s="92"/>
      <c r="I165" s="92"/>
      <c r="J165" s="92"/>
      <c r="K165" s="92"/>
      <c r="L165" s="92"/>
      <c r="M165" s="91"/>
      <c r="N165" s="91"/>
      <c r="O165" s="120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2.75" customHeight="1">
      <c r="A166" s="91"/>
      <c r="B166" s="92"/>
      <c r="C166" s="91"/>
      <c r="D166" s="91"/>
      <c r="E166" s="91"/>
      <c r="F166" s="92"/>
      <c r="G166" s="92"/>
      <c r="H166" s="92"/>
      <c r="I166" s="92"/>
      <c r="J166" s="92"/>
      <c r="K166" s="92"/>
      <c r="L166" s="92"/>
      <c r="M166" s="91"/>
      <c r="N166" s="91"/>
      <c r="O166" s="120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2.75" customHeight="1">
      <c r="A167" s="91"/>
      <c r="B167" s="92"/>
      <c r="C167" s="91"/>
      <c r="D167" s="91"/>
      <c r="E167" s="91"/>
      <c r="F167" s="92"/>
      <c r="G167" s="92"/>
      <c r="H167" s="92"/>
      <c r="I167" s="92"/>
      <c r="J167" s="92"/>
      <c r="K167" s="92"/>
      <c r="L167" s="92"/>
      <c r="M167" s="91"/>
      <c r="N167" s="91"/>
      <c r="O167" s="120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2.75" customHeight="1">
      <c r="A168" s="91"/>
      <c r="B168" s="92"/>
      <c r="C168" s="91"/>
      <c r="D168" s="91"/>
      <c r="E168" s="91"/>
      <c r="F168" s="92"/>
      <c r="G168" s="92"/>
      <c r="H168" s="92"/>
      <c r="I168" s="92"/>
      <c r="J168" s="92"/>
      <c r="K168" s="92"/>
      <c r="L168" s="92"/>
      <c r="M168" s="91"/>
      <c r="N168" s="91"/>
      <c r="O168" s="120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2.75" customHeight="1">
      <c r="A169" s="91"/>
      <c r="B169" s="92"/>
      <c r="C169" s="91"/>
      <c r="D169" s="91"/>
      <c r="E169" s="91"/>
      <c r="F169" s="92"/>
      <c r="G169" s="92"/>
      <c r="H169" s="92"/>
      <c r="I169" s="92"/>
      <c r="J169" s="92"/>
      <c r="K169" s="92"/>
      <c r="L169" s="92"/>
      <c r="M169" s="91"/>
      <c r="N169" s="91"/>
      <c r="O169" s="120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2.75" customHeight="1">
      <c r="A170" s="91"/>
      <c r="B170" s="92"/>
      <c r="C170" s="91"/>
      <c r="D170" s="91"/>
      <c r="E170" s="91"/>
      <c r="F170" s="92"/>
      <c r="G170" s="92"/>
      <c r="H170" s="92"/>
      <c r="I170" s="92"/>
      <c r="J170" s="92"/>
      <c r="K170" s="92"/>
      <c r="L170" s="92"/>
      <c r="M170" s="91"/>
      <c r="N170" s="91"/>
      <c r="O170" s="120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2.75" customHeight="1">
      <c r="A171" s="91"/>
      <c r="B171" s="92"/>
      <c r="C171" s="91"/>
      <c r="D171" s="91"/>
      <c r="E171" s="91"/>
      <c r="F171" s="92"/>
      <c r="G171" s="92"/>
      <c r="H171" s="92"/>
      <c r="I171" s="92"/>
      <c r="J171" s="92"/>
      <c r="K171" s="92"/>
      <c r="L171" s="92"/>
      <c r="M171" s="91"/>
      <c r="N171" s="91"/>
      <c r="O171" s="120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2.75" customHeight="1">
      <c r="A172" s="91"/>
      <c r="B172" s="92"/>
      <c r="C172" s="91"/>
      <c r="D172" s="91"/>
      <c r="E172" s="91"/>
      <c r="F172" s="92"/>
      <c r="G172" s="92"/>
      <c r="H172" s="92"/>
      <c r="I172" s="92"/>
      <c r="J172" s="92"/>
      <c r="K172" s="92"/>
      <c r="L172" s="92"/>
      <c r="M172" s="91"/>
      <c r="N172" s="91"/>
      <c r="O172" s="120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2.75" customHeight="1">
      <c r="A173" s="91"/>
      <c r="B173" s="92"/>
      <c r="C173" s="91"/>
      <c r="D173" s="91"/>
      <c r="E173" s="91"/>
      <c r="F173" s="92"/>
      <c r="G173" s="92"/>
      <c r="H173" s="92"/>
      <c r="I173" s="92"/>
      <c r="J173" s="92"/>
      <c r="K173" s="92"/>
      <c r="L173" s="92"/>
      <c r="M173" s="91"/>
      <c r="N173" s="91"/>
      <c r="O173" s="120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2.75" customHeight="1">
      <c r="A174" s="91"/>
      <c r="B174" s="92"/>
      <c r="C174" s="91"/>
      <c r="D174" s="91"/>
      <c r="E174" s="91"/>
      <c r="F174" s="92"/>
      <c r="G174" s="92"/>
      <c r="H174" s="92"/>
      <c r="I174" s="92"/>
      <c r="J174" s="92"/>
      <c r="K174" s="92"/>
      <c r="L174" s="92"/>
      <c r="M174" s="91"/>
      <c r="N174" s="91"/>
      <c r="O174" s="120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2.75" customHeight="1">
      <c r="A175" s="91"/>
      <c r="B175" s="92"/>
      <c r="C175" s="91"/>
      <c r="D175" s="91"/>
      <c r="E175" s="91"/>
      <c r="F175" s="92"/>
      <c r="G175" s="92"/>
      <c r="H175" s="92"/>
      <c r="I175" s="92"/>
      <c r="J175" s="92"/>
      <c r="K175" s="92"/>
      <c r="L175" s="92"/>
      <c r="M175" s="91"/>
      <c r="N175" s="91"/>
      <c r="O175" s="120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2.75" customHeight="1">
      <c r="A176" s="91"/>
      <c r="B176" s="92"/>
      <c r="C176" s="91"/>
      <c r="D176" s="91"/>
      <c r="E176" s="91"/>
      <c r="F176" s="92"/>
      <c r="G176" s="92"/>
      <c r="H176" s="92"/>
      <c r="I176" s="92"/>
      <c r="J176" s="92"/>
      <c r="K176" s="92"/>
      <c r="L176" s="92"/>
      <c r="M176" s="91"/>
      <c r="N176" s="91"/>
      <c r="O176" s="120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2.75" customHeight="1">
      <c r="A177" s="91"/>
      <c r="B177" s="92"/>
      <c r="C177" s="91"/>
      <c r="D177" s="91"/>
      <c r="E177" s="91"/>
      <c r="F177" s="92"/>
      <c r="G177" s="92"/>
      <c r="H177" s="92"/>
      <c r="I177" s="92"/>
      <c r="J177" s="92"/>
      <c r="K177" s="92"/>
      <c r="L177" s="92"/>
      <c r="M177" s="91"/>
      <c r="N177" s="91"/>
      <c r="O177" s="120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2.75" customHeight="1">
      <c r="A178" s="91"/>
      <c r="B178" s="92"/>
      <c r="C178" s="91"/>
      <c r="D178" s="91"/>
      <c r="E178" s="91"/>
      <c r="F178" s="92"/>
      <c r="G178" s="92"/>
      <c r="H178" s="92"/>
      <c r="I178" s="92"/>
      <c r="J178" s="92"/>
      <c r="K178" s="92"/>
      <c r="L178" s="92"/>
      <c r="M178" s="91"/>
      <c r="N178" s="91"/>
      <c r="O178" s="120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2.75" customHeight="1">
      <c r="A179" s="91"/>
      <c r="B179" s="92"/>
      <c r="C179" s="91"/>
      <c r="D179" s="91"/>
      <c r="E179" s="91"/>
      <c r="F179" s="92"/>
      <c r="G179" s="92"/>
      <c r="H179" s="92"/>
      <c r="I179" s="92"/>
      <c r="J179" s="92"/>
      <c r="K179" s="92"/>
      <c r="L179" s="92"/>
      <c r="M179" s="91"/>
      <c r="N179" s="91"/>
      <c r="O179" s="120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2.75" customHeight="1">
      <c r="A180" s="91"/>
      <c r="B180" s="92"/>
      <c r="C180" s="91"/>
      <c r="D180" s="91"/>
      <c r="E180" s="91"/>
      <c r="F180" s="92"/>
      <c r="G180" s="92"/>
      <c r="H180" s="92"/>
      <c r="I180" s="92"/>
      <c r="J180" s="92"/>
      <c r="K180" s="92"/>
      <c r="L180" s="92"/>
      <c r="M180" s="91"/>
      <c r="N180" s="91"/>
      <c r="O180" s="120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2.75" customHeight="1">
      <c r="A181" s="91"/>
      <c r="B181" s="92"/>
      <c r="C181" s="91"/>
      <c r="D181" s="91"/>
      <c r="E181" s="91"/>
      <c r="F181" s="92"/>
      <c r="G181" s="92"/>
      <c r="H181" s="92"/>
      <c r="I181" s="92"/>
      <c r="J181" s="92"/>
      <c r="K181" s="92"/>
      <c r="L181" s="92"/>
      <c r="M181" s="91"/>
      <c r="N181" s="91"/>
      <c r="O181" s="120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2.75" customHeight="1">
      <c r="A182" s="91"/>
      <c r="B182" s="92"/>
      <c r="C182" s="91"/>
      <c r="D182" s="91"/>
      <c r="E182" s="91"/>
      <c r="F182" s="92"/>
      <c r="G182" s="92"/>
      <c r="H182" s="92"/>
      <c r="I182" s="92"/>
      <c r="J182" s="92"/>
      <c r="K182" s="92"/>
      <c r="L182" s="92"/>
      <c r="M182" s="91"/>
      <c r="N182" s="91"/>
      <c r="O182" s="120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2.75" customHeight="1">
      <c r="A183" s="91"/>
      <c r="B183" s="92"/>
      <c r="C183" s="91"/>
      <c r="D183" s="91"/>
      <c r="E183" s="91"/>
      <c r="F183" s="92"/>
      <c r="G183" s="92"/>
      <c r="H183" s="92"/>
      <c r="I183" s="92"/>
      <c r="J183" s="92"/>
      <c r="K183" s="92"/>
      <c r="L183" s="92"/>
      <c r="M183" s="91"/>
      <c r="N183" s="91"/>
      <c r="O183" s="120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2.75" customHeight="1">
      <c r="A184" s="91"/>
      <c r="B184" s="92"/>
      <c r="C184" s="91"/>
      <c r="D184" s="91"/>
      <c r="E184" s="91"/>
      <c r="F184" s="92"/>
      <c r="G184" s="92"/>
      <c r="H184" s="92"/>
      <c r="I184" s="92"/>
      <c r="J184" s="92"/>
      <c r="K184" s="92"/>
      <c r="L184" s="92"/>
      <c r="M184" s="91"/>
      <c r="N184" s="91"/>
      <c r="O184" s="120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2.75" customHeight="1">
      <c r="A185" s="91"/>
      <c r="B185" s="92"/>
      <c r="C185" s="91"/>
      <c r="D185" s="91"/>
      <c r="E185" s="91"/>
      <c r="F185" s="92"/>
      <c r="G185" s="92"/>
      <c r="H185" s="92"/>
      <c r="I185" s="92"/>
      <c r="J185" s="92"/>
      <c r="K185" s="92"/>
      <c r="L185" s="92"/>
      <c r="M185" s="91"/>
      <c r="N185" s="91"/>
      <c r="O185" s="120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2.75" customHeight="1">
      <c r="A186" s="91"/>
      <c r="B186" s="92"/>
      <c r="C186" s="91"/>
      <c r="D186" s="91"/>
      <c r="E186" s="91"/>
      <c r="F186" s="92"/>
      <c r="G186" s="92"/>
      <c r="H186" s="92"/>
      <c r="I186" s="92"/>
      <c r="J186" s="92"/>
      <c r="K186" s="92"/>
      <c r="L186" s="92"/>
      <c r="M186" s="91"/>
      <c r="N186" s="91"/>
      <c r="O186" s="120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2.75" customHeight="1">
      <c r="A187" s="91"/>
      <c r="B187" s="92"/>
      <c r="C187" s="91"/>
      <c r="D187" s="91"/>
      <c r="E187" s="91"/>
      <c r="F187" s="92"/>
      <c r="G187" s="92"/>
      <c r="H187" s="92"/>
      <c r="I187" s="92"/>
      <c r="J187" s="92"/>
      <c r="K187" s="92"/>
      <c r="L187" s="92"/>
      <c r="M187" s="91"/>
      <c r="N187" s="91"/>
      <c r="O187" s="120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2.75" customHeight="1">
      <c r="A188" s="91"/>
      <c r="B188" s="92"/>
      <c r="C188" s="91"/>
      <c r="D188" s="91"/>
      <c r="E188" s="91"/>
      <c r="F188" s="92"/>
      <c r="G188" s="92"/>
      <c r="H188" s="92"/>
      <c r="I188" s="92"/>
      <c r="J188" s="92"/>
      <c r="K188" s="92"/>
      <c r="L188" s="92"/>
      <c r="M188" s="91"/>
      <c r="N188" s="91"/>
      <c r="O188" s="120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2.75" customHeight="1">
      <c r="A189" s="91"/>
      <c r="B189" s="92"/>
      <c r="C189" s="91"/>
      <c r="D189" s="91"/>
      <c r="E189" s="91"/>
      <c r="F189" s="92"/>
      <c r="G189" s="92"/>
      <c r="H189" s="92"/>
      <c r="I189" s="92"/>
      <c r="J189" s="92"/>
      <c r="K189" s="92"/>
      <c r="L189" s="92"/>
      <c r="M189" s="91"/>
      <c r="N189" s="91"/>
      <c r="O189" s="120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2.75" customHeight="1">
      <c r="A190" s="91"/>
      <c r="B190" s="92"/>
      <c r="C190" s="91"/>
      <c r="D190" s="91"/>
      <c r="E190" s="91"/>
      <c r="F190" s="92"/>
      <c r="G190" s="92"/>
      <c r="H190" s="92"/>
      <c r="I190" s="92"/>
      <c r="J190" s="92"/>
      <c r="K190" s="92"/>
      <c r="L190" s="92"/>
      <c r="M190" s="91"/>
      <c r="N190" s="91"/>
      <c r="O190" s="120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2.75" customHeight="1">
      <c r="A191" s="91"/>
      <c r="B191" s="92"/>
      <c r="C191" s="91"/>
      <c r="D191" s="91"/>
      <c r="E191" s="91"/>
      <c r="F191" s="92"/>
      <c r="G191" s="92"/>
      <c r="H191" s="92"/>
      <c r="I191" s="92"/>
      <c r="J191" s="92"/>
      <c r="K191" s="92"/>
      <c r="L191" s="92"/>
      <c r="M191" s="91"/>
      <c r="N191" s="91"/>
      <c r="O191" s="120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2.75" customHeight="1">
      <c r="A192" s="91"/>
      <c r="B192" s="92"/>
      <c r="C192" s="91"/>
      <c r="D192" s="91"/>
      <c r="E192" s="91"/>
      <c r="F192" s="92"/>
      <c r="G192" s="92"/>
      <c r="H192" s="92"/>
      <c r="I192" s="92"/>
      <c r="J192" s="92"/>
      <c r="K192" s="92"/>
      <c r="L192" s="92"/>
      <c r="M192" s="91"/>
      <c r="N192" s="91"/>
      <c r="O192" s="120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2.75" customHeight="1">
      <c r="A193" s="91"/>
      <c r="B193" s="92"/>
      <c r="C193" s="91"/>
      <c r="D193" s="91"/>
      <c r="E193" s="91"/>
      <c r="F193" s="92"/>
      <c r="G193" s="92"/>
      <c r="H193" s="92"/>
      <c r="I193" s="92"/>
      <c r="J193" s="92"/>
      <c r="K193" s="92"/>
      <c r="L193" s="92"/>
      <c r="M193" s="91"/>
      <c r="N193" s="91"/>
      <c r="O193" s="120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2.75" customHeight="1">
      <c r="A194" s="91"/>
      <c r="B194" s="92"/>
      <c r="C194" s="91"/>
      <c r="D194" s="91"/>
      <c r="E194" s="91"/>
      <c r="F194" s="92"/>
      <c r="G194" s="92"/>
      <c r="H194" s="92"/>
      <c r="I194" s="92"/>
      <c r="J194" s="92"/>
      <c r="K194" s="92"/>
      <c r="L194" s="92"/>
      <c r="M194" s="91"/>
      <c r="N194" s="91"/>
      <c r="O194" s="120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2.75" customHeight="1">
      <c r="A195" s="91"/>
      <c r="B195" s="92"/>
      <c r="C195" s="91"/>
      <c r="D195" s="91"/>
      <c r="E195" s="91"/>
      <c r="F195" s="92"/>
      <c r="G195" s="92"/>
      <c r="H195" s="92"/>
      <c r="I195" s="92"/>
      <c r="J195" s="92"/>
      <c r="K195" s="92"/>
      <c r="L195" s="92"/>
      <c r="M195" s="91"/>
      <c r="N195" s="91"/>
      <c r="O195" s="120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2.75" customHeight="1">
      <c r="A196" s="91"/>
      <c r="B196" s="92"/>
      <c r="C196" s="91"/>
      <c r="D196" s="91"/>
      <c r="E196" s="91"/>
      <c r="F196" s="92"/>
      <c r="G196" s="92"/>
      <c r="H196" s="92"/>
      <c r="I196" s="92"/>
      <c r="J196" s="92"/>
      <c r="K196" s="92"/>
      <c r="L196" s="92"/>
      <c r="M196" s="91"/>
      <c r="N196" s="91"/>
      <c r="O196" s="120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2.75" customHeight="1">
      <c r="A197" s="91"/>
      <c r="B197" s="92"/>
      <c r="C197" s="91"/>
      <c r="D197" s="91"/>
      <c r="E197" s="91"/>
      <c r="F197" s="92"/>
      <c r="G197" s="92"/>
      <c r="H197" s="92"/>
      <c r="I197" s="92"/>
      <c r="J197" s="92"/>
      <c r="K197" s="92"/>
      <c r="L197" s="92"/>
      <c r="M197" s="91"/>
      <c r="N197" s="91"/>
      <c r="O197" s="120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2.75" customHeight="1">
      <c r="A198" s="91"/>
      <c r="B198" s="92"/>
      <c r="C198" s="91"/>
      <c r="D198" s="91"/>
      <c r="E198" s="91"/>
      <c r="F198" s="92"/>
      <c r="G198" s="92"/>
      <c r="H198" s="92"/>
      <c r="I198" s="92"/>
      <c r="J198" s="92"/>
      <c r="K198" s="92"/>
      <c r="L198" s="92"/>
      <c r="M198" s="91"/>
      <c r="N198" s="91"/>
      <c r="O198" s="120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2.75" customHeight="1">
      <c r="A199" s="91"/>
      <c r="B199" s="92"/>
      <c r="C199" s="91"/>
      <c r="D199" s="91"/>
      <c r="E199" s="91"/>
      <c r="F199" s="92"/>
      <c r="G199" s="92"/>
      <c r="H199" s="92"/>
      <c r="I199" s="92"/>
      <c r="J199" s="92"/>
      <c r="K199" s="92"/>
      <c r="L199" s="92"/>
      <c r="M199" s="91"/>
      <c r="N199" s="91"/>
      <c r="O199" s="120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2.75" customHeight="1">
      <c r="A200" s="91"/>
      <c r="B200" s="92"/>
      <c r="C200" s="91"/>
      <c r="D200" s="91"/>
      <c r="E200" s="91"/>
      <c r="F200" s="92"/>
      <c r="G200" s="92"/>
      <c r="H200" s="92"/>
      <c r="I200" s="92"/>
      <c r="J200" s="92"/>
      <c r="K200" s="92"/>
      <c r="L200" s="92"/>
      <c r="M200" s="91"/>
      <c r="N200" s="91"/>
      <c r="O200" s="120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2.75" customHeight="1">
      <c r="A201" s="91"/>
      <c r="B201" s="92"/>
      <c r="C201" s="91"/>
      <c r="D201" s="91"/>
      <c r="E201" s="91"/>
      <c r="F201" s="92"/>
      <c r="G201" s="92"/>
      <c r="H201" s="92"/>
      <c r="I201" s="92"/>
      <c r="J201" s="92"/>
      <c r="K201" s="92"/>
      <c r="L201" s="92"/>
      <c r="M201" s="91"/>
      <c r="N201" s="91"/>
      <c r="O201" s="120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2.75" customHeight="1">
      <c r="A202" s="91"/>
      <c r="B202" s="92"/>
      <c r="C202" s="91"/>
      <c r="D202" s="91"/>
      <c r="E202" s="91"/>
      <c r="F202" s="92"/>
      <c r="G202" s="92"/>
      <c r="H202" s="92"/>
      <c r="I202" s="92"/>
      <c r="J202" s="92"/>
      <c r="K202" s="92"/>
      <c r="L202" s="92"/>
      <c r="M202" s="91"/>
      <c r="N202" s="91"/>
      <c r="O202" s="120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2.75" customHeight="1">
      <c r="A203" s="91"/>
      <c r="B203" s="92"/>
      <c r="C203" s="91"/>
      <c r="D203" s="91"/>
      <c r="E203" s="91"/>
      <c r="F203" s="92"/>
      <c r="G203" s="92"/>
      <c r="H203" s="92"/>
      <c r="I203" s="92"/>
      <c r="J203" s="92"/>
      <c r="K203" s="92"/>
      <c r="L203" s="92"/>
      <c r="M203" s="91"/>
      <c r="N203" s="91"/>
      <c r="O203" s="120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2.75" customHeight="1">
      <c r="A204" s="91"/>
      <c r="B204" s="92"/>
      <c r="C204" s="91"/>
      <c r="D204" s="91"/>
      <c r="E204" s="91"/>
      <c r="F204" s="92"/>
      <c r="G204" s="92"/>
      <c r="H204" s="92"/>
      <c r="I204" s="92"/>
      <c r="J204" s="92"/>
      <c r="K204" s="92"/>
      <c r="L204" s="92"/>
      <c r="M204" s="91"/>
      <c r="N204" s="91"/>
      <c r="O204" s="120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2.75" customHeight="1">
      <c r="A205" s="91"/>
      <c r="B205" s="92"/>
      <c r="C205" s="91"/>
      <c r="D205" s="91"/>
      <c r="E205" s="91"/>
      <c r="F205" s="92"/>
      <c r="G205" s="92"/>
      <c r="H205" s="92"/>
      <c r="I205" s="92"/>
      <c r="J205" s="92"/>
      <c r="K205" s="92"/>
      <c r="L205" s="92"/>
      <c r="M205" s="91"/>
      <c r="N205" s="91"/>
      <c r="O205" s="120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2.75" customHeight="1">
      <c r="A206" s="91"/>
      <c r="B206" s="92"/>
      <c r="C206" s="91"/>
      <c r="D206" s="91"/>
      <c r="E206" s="91"/>
      <c r="F206" s="92"/>
      <c r="G206" s="92"/>
      <c r="H206" s="92"/>
      <c r="I206" s="92"/>
      <c r="J206" s="92"/>
      <c r="K206" s="92"/>
      <c r="L206" s="92"/>
      <c r="M206" s="91"/>
      <c r="N206" s="91"/>
      <c r="O206" s="120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2.75" customHeight="1">
      <c r="A207" s="91"/>
      <c r="B207" s="92"/>
      <c r="C207" s="91"/>
      <c r="D207" s="91"/>
      <c r="E207" s="91"/>
      <c r="F207" s="92"/>
      <c r="G207" s="92"/>
      <c r="H207" s="92"/>
      <c r="I207" s="92"/>
      <c r="J207" s="92"/>
      <c r="K207" s="92"/>
      <c r="L207" s="92"/>
      <c r="M207" s="91"/>
      <c r="N207" s="91"/>
      <c r="O207" s="120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2.75" customHeight="1">
      <c r="A208" s="91"/>
      <c r="B208" s="92"/>
      <c r="C208" s="91"/>
      <c r="D208" s="91"/>
      <c r="E208" s="91"/>
      <c r="F208" s="92"/>
      <c r="G208" s="92"/>
      <c r="H208" s="92"/>
      <c r="I208" s="92"/>
      <c r="J208" s="92"/>
      <c r="K208" s="92"/>
      <c r="L208" s="92"/>
      <c r="M208" s="91"/>
      <c r="N208" s="91"/>
      <c r="O208" s="120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2.75" customHeight="1">
      <c r="A209" s="91"/>
      <c r="B209" s="92"/>
      <c r="C209" s="91"/>
      <c r="D209" s="91"/>
      <c r="E209" s="91"/>
      <c r="F209" s="92"/>
      <c r="G209" s="92"/>
      <c r="H209" s="92"/>
      <c r="I209" s="92"/>
      <c r="J209" s="92"/>
      <c r="K209" s="92"/>
      <c r="L209" s="92"/>
      <c r="M209" s="91"/>
      <c r="N209" s="91"/>
      <c r="O209" s="120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2.75" customHeight="1">
      <c r="A210" s="91"/>
      <c r="B210" s="92"/>
      <c r="C210" s="91"/>
      <c r="D210" s="91"/>
      <c r="E210" s="91"/>
      <c r="F210" s="92"/>
      <c r="G210" s="92"/>
      <c r="H210" s="92"/>
      <c r="I210" s="92"/>
      <c r="J210" s="92"/>
      <c r="K210" s="92"/>
      <c r="L210" s="92"/>
      <c r="M210" s="91"/>
      <c r="N210" s="91"/>
      <c r="O210" s="120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2.75" customHeight="1">
      <c r="A211" s="91"/>
      <c r="B211" s="92"/>
      <c r="C211" s="91"/>
      <c r="D211" s="91"/>
      <c r="E211" s="91"/>
      <c r="F211" s="92"/>
      <c r="G211" s="92"/>
      <c r="H211" s="92"/>
      <c r="I211" s="92"/>
      <c r="J211" s="92"/>
      <c r="K211" s="92"/>
      <c r="L211" s="92"/>
      <c r="M211" s="91"/>
      <c r="N211" s="91"/>
      <c r="O211" s="120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2.75" customHeight="1">
      <c r="A212" s="91"/>
      <c r="B212" s="92"/>
      <c r="C212" s="91"/>
      <c r="D212" s="91"/>
      <c r="E212" s="91"/>
      <c r="F212" s="92"/>
      <c r="G212" s="92"/>
      <c r="H212" s="92"/>
      <c r="I212" s="92"/>
      <c r="J212" s="92"/>
      <c r="K212" s="92"/>
      <c r="L212" s="92"/>
      <c r="M212" s="91"/>
      <c r="N212" s="91"/>
      <c r="O212" s="120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2.75" customHeight="1">
      <c r="A213" s="91"/>
      <c r="B213" s="92"/>
      <c r="C213" s="91"/>
      <c r="D213" s="91"/>
      <c r="E213" s="91"/>
      <c r="F213" s="92"/>
      <c r="G213" s="92"/>
      <c r="H213" s="92"/>
      <c r="I213" s="92"/>
      <c r="J213" s="92"/>
      <c r="K213" s="92"/>
      <c r="L213" s="92"/>
      <c r="M213" s="91"/>
      <c r="N213" s="91"/>
      <c r="O213" s="120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2.75" customHeight="1">
      <c r="A214" s="91"/>
      <c r="B214" s="92"/>
      <c r="C214" s="91"/>
      <c r="D214" s="91"/>
      <c r="E214" s="91"/>
      <c r="F214" s="92"/>
      <c r="G214" s="92"/>
      <c r="H214" s="92"/>
      <c r="I214" s="92"/>
      <c r="J214" s="92"/>
      <c r="K214" s="92"/>
      <c r="L214" s="92"/>
      <c r="M214" s="91"/>
      <c r="N214" s="91"/>
      <c r="O214" s="120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2.75" customHeight="1">
      <c r="A215" s="91"/>
      <c r="B215" s="92"/>
      <c r="C215" s="91"/>
      <c r="D215" s="91"/>
      <c r="E215" s="91"/>
      <c r="F215" s="92"/>
      <c r="G215" s="92"/>
      <c r="H215" s="92"/>
      <c r="I215" s="92"/>
      <c r="J215" s="92"/>
      <c r="K215" s="92"/>
      <c r="L215" s="92"/>
      <c r="M215" s="91"/>
      <c r="N215" s="91"/>
      <c r="O215" s="120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2.75" customHeight="1">
      <c r="A216" s="91"/>
      <c r="B216" s="92"/>
      <c r="C216" s="91"/>
      <c r="D216" s="91"/>
      <c r="E216" s="91"/>
      <c r="F216" s="92"/>
      <c r="G216" s="92"/>
      <c r="H216" s="92"/>
      <c r="I216" s="92"/>
      <c r="J216" s="92"/>
      <c r="K216" s="92"/>
      <c r="L216" s="92"/>
      <c r="M216" s="91"/>
      <c r="N216" s="91"/>
      <c r="O216" s="120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2.75" customHeight="1">
      <c r="A217" s="91"/>
      <c r="B217" s="92"/>
      <c r="C217" s="91"/>
      <c r="D217" s="91"/>
      <c r="E217" s="91"/>
      <c r="F217" s="92"/>
      <c r="G217" s="92"/>
      <c r="H217" s="92"/>
      <c r="I217" s="92"/>
      <c r="J217" s="92"/>
      <c r="K217" s="92"/>
      <c r="L217" s="92"/>
      <c r="M217" s="91"/>
      <c r="N217" s="91"/>
      <c r="O217" s="120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2.75" customHeight="1">
      <c r="A218" s="91"/>
      <c r="B218" s="92"/>
      <c r="C218" s="91"/>
      <c r="D218" s="91"/>
      <c r="E218" s="91"/>
      <c r="F218" s="92"/>
      <c r="G218" s="92"/>
      <c r="H218" s="92"/>
      <c r="I218" s="92"/>
      <c r="J218" s="92"/>
      <c r="K218" s="92"/>
      <c r="L218" s="92"/>
      <c r="M218" s="91"/>
      <c r="N218" s="91"/>
      <c r="O218" s="120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2.75" customHeight="1">
      <c r="A219" s="91"/>
      <c r="B219" s="92"/>
      <c r="C219" s="91"/>
      <c r="D219" s="91"/>
      <c r="E219" s="91"/>
      <c r="F219" s="92"/>
      <c r="G219" s="92"/>
      <c r="H219" s="92"/>
      <c r="I219" s="92"/>
      <c r="J219" s="92"/>
      <c r="K219" s="92"/>
      <c r="L219" s="92"/>
      <c r="M219" s="91"/>
      <c r="N219" s="91"/>
      <c r="O219" s="120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2.75" customHeight="1">
      <c r="A220" s="91"/>
      <c r="B220" s="92"/>
      <c r="C220" s="91"/>
      <c r="D220" s="91"/>
      <c r="E220" s="91"/>
      <c r="F220" s="92"/>
      <c r="G220" s="92"/>
      <c r="H220" s="92"/>
      <c r="I220" s="92"/>
      <c r="J220" s="92"/>
      <c r="K220" s="92"/>
      <c r="L220" s="92"/>
      <c r="M220" s="91"/>
      <c r="N220" s="91"/>
      <c r="O220" s="120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2.75" customHeight="1">
      <c r="A221" s="91"/>
      <c r="B221" s="92"/>
      <c r="C221" s="91"/>
      <c r="D221" s="91"/>
      <c r="E221" s="91"/>
      <c r="F221" s="92"/>
      <c r="G221" s="92"/>
      <c r="H221" s="92"/>
      <c r="I221" s="92"/>
      <c r="J221" s="92"/>
      <c r="K221" s="92"/>
      <c r="L221" s="92"/>
      <c r="M221" s="91"/>
      <c r="N221" s="91"/>
      <c r="O221" s="120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2.75" customHeight="1">
      <c r="A222" s="91"/>
      <c r="B222" s="92"/>
      <c r="C222" s="91"/>
      <c r="D222" s="91"/>
      <c r="E222" s="91"/>
      <c r="F222" s="92"/>
      <c r="G222" s="92"/>
      <c r="H222" s="92"/>
      <c r="I222" s="92"/>
      <c r="J222" s="92"/>
      <c r="K222" s="92"/>
      <c r="L222" s="92"/>
      <c r="M222" s="91"/>
      <c r="N222" s="91"/>
      <c r="O222" s="120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2.75" customHeight="1">
      <c r="A223" s="91"/>
      <c r="B223" s="92"/>
      <c r="C223" s="91"/>
      <c r="D223" s="91"/>
      <c r="E223" s="91"/>
      <c r="F223" s="92"/>
      <c r="G223" s="92"/>
      <c r="H223" s="92"/>
      <c r="I223" s="92"/>
      <c r="J223" s="92"/>
      <c r="K223" s="92"/>
      <c r="L223" s="92"/>
      <c r="M223" s="91"/>
      <c r="N223" s="91"/>
      <c r="O223" s="120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2.75" customHeight="1">
      <c r="A224" s="91"/>
      <c r="B224" s="92"/>
      <c r="C224" s="91"/>
      <c r="D224" s="91"/>
      <c r="E224" s="91"/>
      <c r="F224" s="92"/>
      <c r="G224" s="92"/>
      <c r="H224" s="92"/>
      <c r="I224" s="92"/>
      <c r="J224" s="92"/>
      <c r="K224" s="92"/>
      <c r="L224" s="92"/>
      <c r="M224" s="91"/>
      <c r="N224" s="91"/>
      <c r="O224" s="120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2.75" customHeight="1">
      <c r="A225" s="91"/>
      <c r="B225" s="92"/>
      <c r="C225" s="91"/>
      <c r="D225" s="91"/>
      <c r="E225" s="91"/>
      <c r="F225" s="92"/>
      <c r="G225" s="92"/>
      <c r="H225" s="92"/>
      <c r="I225" s="92"/>
      <c r="J225" s="92"/>
      <c r="K225" s="92"/>
      <c r="L225" s="92"/>
      <c r="M225" s="91"/>
      <c r="N225" s="91"/>
      <c r="O225" s="120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2.75" customHeight="1">
      <c r="A226" s="91"/>
      <c r="B226" s="92"/>
      <c r="C226" s="91"/>
      <c r="D226" s="91"/>
      <c r="E226" s="91"/>
      <c r="F226" s="92"/>
      <c r="G226" s="92"/>
      <c r="H226" s="92"/>
      <c r="I226" s="92"/>
      <c r="J226" s="92"/>
      <c r="K226" s="92"/>
      <c r="L226" s="92"/>
      <c r="M226" s="91"/>
      <c r="N226" s="91"/>
      <c r="O226" s="120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2.75" customHeight="1">
      <c r="A227" s="91"/>
      <c r="B227" s="92"/>
      <c r="C227" s="91"/>
      <c r="D227" s="91"/>
      <c r="E227" s="91"/>
      <c r="F227" s="92"/>
      <c r="G227" s="92"/>
      <c r="H227" s="92"/>
      <c r="I227" s="92"/>
      <c r="J227" s="92"/>
      <c r="K227" s="92"/>
      <c r="L227" s="92"/>
      <c r="M227" s="91"/>
      <c r="N227" s="91"/>
      <c r="O227" s="120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2.75" customHeight="1">
      <c r="A228" s="91"/>
      <c r="B228" s="92"/>
      <c r="C228" s="91"/>
      <c r="D228" s="91"/>
      <c r="E228" s="91"/>
      <c r="F228" s="92"/>
      <c r="G228" s="92"/>
      <c r="H228" s="92"/>
      <c r="I228" s="92"/>
      <c r="J228" s="92"/>
      <c r="K228" s="92"/>
      <c r="L228" s="92"/>
      <c r="M228" s="91"/>
      <c r="N228" s="91"/>
      <c r="O228" s="120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2.75" customHeight="1">
      <c r="A229" s="91"/>
      <c r="B229" s="92"/>
      <c r="C229" s="91"/>
      <c r="D229" s="91"/>
      <c r="E229" s="91"/>
      <c r="F229" s="92"/>
      <c r="G229" s="92"/>
      <c r="H229" s="92"/>
      <c r="I229" s="92"/>
      <c r="J229" s="92"/>
      <c r="K229" s="92"/>
      <c r="L229" s="92"/>
      <c r="M229" s="91"/>
      <c r="N229" s="91"/>
      <c r="O229" s="120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2.75" customHeight="1">
      <c r="A230" s="91"/>
      <c r="B230" s="92"/>
      <c r="C230" s="91"/>
      <c r="D230" s="91"/>
      <c r="E230" s="91"/>
      <c r="F230" s="92"/>
      <c r="G230" s="92"/>
      <c r="H230" s="92"/>
      <c r="I230" s="92"/>
      <c r="J230" s="92"/>
      <c r="K230" s="92"/>
      <c r="L230" s="92"/>
      <c r="M230" s="91"/>
      <c r="N230" s="91"/>
      <c r="O230" s="120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2.75" customHeight="1">
      <c r="A231" s="91"/>
      <c r="B231" s="92"/>
      <c r="C231" s="91"/>
      <c r="D231" s="91"/>
      <c r="E231" s="91"/>
      <c r="F231" s="92"/>
      <c r="G231" s="92"/>
      <c r="H231" s="92"/>
      <c r="I231" s="92"/>
      <c r="J231" s="92"/>
      <c r="K231" s="92"/>
      <c r="L231" s="92"/>
      <c r="M231" s="91"/>
      <c r="N231" s="91"/>
      <c r="O231" s="120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2.75" customHeight="1">
      <c r="A232" s="91"/>
      <c r="B232" s="92"/>
      <c r="C232" s="91"/>
      <c r="D232" s="91"/>
      <c r="E232" s="91"/>
      <c r="F232" s="92"/>
      <c r="G232" s="92"/>
      <c r="H232" s="92"/>
      <c r="I232" s="92"/>
      <c r="J232" s="92"/>
      <c r="K232" s="92"/>
      <c r="L232" s="92"/>
      <c r="M232" s="91"/>
      <c r="N232" s="91"/>
      <c r="O232" s="120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2.75" customHeight="1">
      <c r="A233" s="91"/>
      <c r="B233" s="92"/>
      <c r="C233" s="91"/>
      <c r="D233" s="91"/>
      <c r="E233" s="91"/>
      <c r="F233" s="92"/>
      <c r="G233" s="92"/>
      <c r="H233" s="92"/>
      <c r="I233" s="92"/>
      <c r="J233" s="92"/>
      <c r="K233" s="92"/>
      <c r="L233" s="92"/>
      <c r="M233" s="91"/>
      <c r="N233" s="91"/>
      <c r="O233" s="120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2.75" customHeight="1">
      <c r="A234" s="91"/>
      <c r="B234" s="92"/>
      <c r="C234" s="91"/>
      <c r="D234" s="91"/>
      <c r="E234" s="91"/>
      <c r="F234" s="92"/>
      <c r="G234" s="92"/>
      <c r="H234" s="92"/>
      <c r="I234" s="92"/>
      <c r="J234" s="92"/>
      <c r="K234" s="92"/>
      <c r="L234" s="92"/>
      <c r="M234" s="91"/>
      <c r="N234" s="91"/>
      <c r="O234" s="120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2.75" customHeight="1">
      <c r="A235" s="91"/>
      <c r="B235" s="92"/>
      <c r="C235" s="91"/>
      <c r="D235" s="91"/>
      <c r="E235" s="91"/>
      <c r="F235" s="92"/>
      <c r="G235" s="92"/>
      <c r="H235" s="92"/>
      <c r="I235" s="92"/>
      <c r="J235" s="92"/>
      <c r="K235" s="92"/>
      <c r="L235" s="92"/>
      <c r="M235" s="91"/>
      <c r="N235" s="91"/>
      <c r="O235" s="120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2.75" customHeight="1">
      <c r="A236" s="91"/>
      <c r="B236" s="92"/>
      <c r="C236" s="91"/>
      <c r="D236" s="91"/>
      <c r="E236" s="91"/>
      <c r="F236" s="92"/>
      <c r="G236" s="92"/>
      <c r="H236" s="92"/>
      <c r="I236" s="92"/>
      <c r="J236" s="92"/>
      <c r="K236" s="92"/>
      <c r="L236" s="92"/>
      <c r="M236" s="91"/>
      <c r="N236" s="91"/>
      <c r="O236" s="120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2.75" customHeight="1">
      <c r="A237" s="91"/>
      <c r="B237" s="92"/>
      <c r="C237" s="91"/>
      <c r="D237" s="91"/>
      <c r="E237" s="91"/>
      <c r="F237" s="92"/>
      <c r="G237" s="92"/>
      <c r="H237" s="92"/>
      <c r="I237" s="92"/>
      <c r="J237" s="92"/>
      <c r="K237" s="92"/>
      <c r="L237" s="92"/>
      <c r="M237" s="91"/>
      <c r="N237" s="91"/>
      <c r="O237" s="120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2.75" customHeight="1">
      <c r="A238" s="91"/>
      <c r="B238" s="92"/>
      <c r="C238" s="91"/>
      <c r="D238" s="91"/>
      <c r="E238" s="91"/>
      <c r="F238" s="92"/>
      <c r="G238" s="92"/>
      <c r="H238" s="92"/>
      <c r="I238" s="92"/>
      <c r="J238" s="92"/>
      <c r="K238" s="92"/>
      <c r="L238" s="92"/>
      <c r="M238" s="91"/>
      <c r="N238" s="91"/>
      <c r="O238" s="120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2.75" customHeight="1">
      <c r="A239" s="91"/>
      <c r="B239" s="92"/>
      <c r="C239" s="91"/>
      <c r="D239" s="91"/>
      <c r="E239" s="91"/>
      <c r="F239" s="92"/>
      <c r="G239" s="92"/>
      <c r="H239" s="92"/>
      <c r="I239" s="92"/>
      <c r="J239" s="92"/>
      <c r="K239" s="92"/>
      <c r="L239" s="92"/>
      <c r="M239" s="91"/>
      <c r="N239" s="91"/>
      <c r="O239" s="120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2.75" customHeight="1">
      <c r="A240" s="91"/>
      <c r="B240" s="92"/>
      <c r="C240" s="91"/>
      <c r="D240" s="91"/>
      <c r="E240" s="91"/>
      <c r="F240" s="92"/>
      <c r="G240" s="92"/>
      <c r="H240" s="92"/>
      <c r="I240" s="92"/>
      <c r="J240" s="92"/>
      <c r="K240" s="92"/>
      <c r="L240" s="92"/>
      <c r="M240" s="91"/>
      <c r="N240" s="91"/>
      <c r="O240" s="120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2.75" customHeight="1">
      <c r="A241" s="91"/>
      <c r="B241" s="92"/>
      <c r="C241" s="91"/>
      <c r="D241" s="91"/>
      <c r="E241" s="91"/>
      <c r="F241" s="92"/>
      <c r="G241" s="92"/>
      <c r="H241" s="92"/>
      <c r="I241" s="92"/>
      <c r="J241" s="92"/>
      <c r="K241" s="92"/>
      <c r="L241" s="92"/>
      <c r="M241" s="91"/>
      <c r="N241" s="91"/>
      <c r="O241" s="120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2.75" customHeight="1">
      <c r="A242" s="91"/>
      <c r="B242" s="92"/>
      <c r="C242" s="91"/>
      <c r="D242" s="91"/>
      <c r="E242" s="91"/>
      <c r="F242" s="92"/>
      <c r="G242" s="92"/>
      <c r="H242" s="92"/>
      <c r="I242" s="92"/>
      <c r="J242" s="92"/>
      <c r="K242" s="92"/>
      <c r="L242" s="92"/>
      <c r="M242" s="91"/>
      <c r="N242" s="91"/>
      <c r="O242" s="120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2.75" customHeight="1">
      <c r="A243" s="91"/>
      <c r="B243" s="92"/>
      <c r="C243" s="91"/>
      <c r="D243" s="91"/>
      <c r="E243" s="91"/>
      <c r="F243" s="92"/>
      <c r="G243" s="92"/>
      <c r="H243" s="92"/>
      <c r="I243" s="92"/>
      <c r="J243" s="92"/>
      <c r="K243" s="92"/>
      <c r="L243" s="92"/>
      <c r="M243" s="91"/>
      <c r="N243" s="91"/>
      <c r="O243" s="120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2.75" customHeight="1">
      <c r="A244" s="91"/>
      <c r="B244" s="92"/>
      <c r="C244" s="91"/>
      <c r="D244" s="91"/>
      <c r="E244" s="91"/>
      <c r="F244" s="92"/>
      <c r="G244" s="92"/>
      <c r="H244" s="92"/>
      <c r="I244" s="92"/>
      <c r="J244" s="92"/>
      <c r="K244" s="92"/>
      <c r="L244" s="92"/>
      <c r="M244" s="91"/>
      <c r="N244" s="91"/>
      <c r="O244" s="120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2.75" customHeight="1">
      <c r="A245" s="91"/>
      <c r="B245" s="92"/>
      <c r="C245" s="91"/>
      <c r="D245" s="91"/>
      <c r="E245" s="91"/>
      <c r="F245" s="92"/>
      <c r="G245" s="92"/>
      <c r="H245" s="92"/>
      <c r="I245" s="92"/>
      <c r="J245" s="92"/>
      <c r="K245" s="92"/>
      <c r="L245" s="92"/>
      <c r="M245" s="91"/>
      <c r="N245" s="91"/>
      <c r="O245" s="120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2.75" customHeight="1">
      <c r="A246" s="91"/>
      <c r="B246" s="92"/>
      <c r="C246" s="91"/>
      <c r="D246" s="91"/>
      <c r="E246" s="91"/>
      <c r="F246" s="92"/>
      <c r="G246" s="92"/>
      <c r="H246" s="92"/>
      <c r="I246" s="92"/>
      <c r="J246" s="92"/>
      <c r="K246" s="92"/>
      <c r="L246" s="92"/>
      <c r="M246" s="91"/>
      <c r="N246" s="91"/>
      <c r="O246" s="120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2.75" customHeight="1">
      <c r="A247" s="91"/>
      <c r="B247" s="92"/>
      <c r="C247" s="91"/>
      <c r="D247" s="91"/>
      <c r="E247" s="91"/>
      <c r="F247" s="92"/>
      <c r="G247" s="92"/>
      <c r="H247" s="92"/>
      <c r="I247" s="92"/>
      <c r="J247" s="92"/>
      <c r="K247" s="92"/>
      <c r="L247" s="92"/>
      <c r="M247" s="91"/>
      <c r="N247" s="91"/>
      <c r="O247" s="120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2.75" customHeight="1">
      <c r="A248" s="91"/>
      <c r="B248" s="92"/>
      <c r="C248" s="91"/>
      <c r="D248" s="91"/>
      <c r="E248" s="91"/>
      <c r="F248" s="92"/>
      <c r="G248" s="92"/>
      <c r="H248" s="92"/>
      <c r="I248" s="92"/>
      <c r="J248" s="92"/>
      <c r="K248" s="92"/>
      <c r="L248" s="92"/>
      <c r="M248" s="91"/>
      <c r="N248" s="91"/>
      <c r="O248" s="120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2.75" customHeight="1">
      <c r="A249" s="91"/>
      <c r="B249" s="92"/>
      <c r="C249" s="91"/>
      <c r="D249" s="91"/>
      <c r="E249" s="91"/>
      <c r="F249" s="92"/>
      <c r="G249" s="92"/>
      <c r="H249" s="92"/>
      <c r="I249" s="92"/>
      <c r="J249" s="92"/>
      <c r="K249" s="92"/>
      <c r="L249" s="92"/>
      <c r="M249" s="91"/>
      <c r="N249" s="91"/>
      <c r="O249" s="120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2.75" customHeight="1">
      <c r="A250" s="91"/>
      <c r="B250" s="92"/>
      <c r="C250" s="91"/>
      <c r="D250" s="91"/>
      <c r="E250" s="91"/>
      <c r="F250" s="92"/>
      <c r="G250" s="92"/>
      <c r="H250" s="92"/>
      <c r="I250" s="92"/>
      <c r="J250" s="92"/>
      <c r="K250" s="92"/>
      <c r="L250" s="92"/>
      <c r="M250" s="91"/>
      <c r="N250" s="91"/>
      <c r="O250" s="120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2.75" customHeight="1">
      <c r="A251" s="91"/>
      <c r="B251" s="92"/>
      <c r="C251" s="91"/>
      <c r="D251" s="91"/>
      <c r="E251" s="91"/>
      <c r="F251" s="92"/>
      <c r="G251" s="92"/>
      <c r="H251" s="92"/>
      <c r="I251" s="92"/>
      <c r="J251" s="92"/>
      <c r="K251" s="92"/>
      <c r="L251" s="92"/>
      <c r="M251" s="91"/>
      <c r="N251" s="91"/>
      <c r="O251" s="120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2.75" customHeight="1">
      <c r="A252" s="91"/>
      <c r="B252" s="92"/>
      <c r="C252" s="91"/>
      <c r="D252" s="91"/>
      <c r="E252" s="91"/>
      <c r="F252" s="92"/>
      <c r="G252" s="92"/>
      <c r="H252" s="92"/>
      <c r="I252" s="92"/>
      <c r="J252" s="92"/>
      <c r="K252" s="92"/>
      <c r="L252" s="92"/>
      <c r="M252" s="91"/>
      <c r="N252" s="91"/>
      <c r="O252" s="120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2.75" customHeight="1">
      <c r="A253" s="91"/>
      <c r="B253" s="92"/>
      <c r="C253" s="91"/>
      <c r="D253" s="91"/>
      <c r="E253" s="91"/>
      <c r="F253" s="92"/>
      <c r="G253" s="92"/>
      <c r="H253" s="92"/>
      <c r="I253" s="92"/>
      <c r="J253" s="92"/>
      <c r="K253" s="92"/>
      <c r="L253" s="92"/>
      <c r="M253" s="91"/>
      <c r="N253" s="91"/>
      <c r="O253" s="120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2.75" customHeight="1">
      <c r="A254" s="91"/>
      <c r="B254" s="92"/>
      <c r="C254" s="91"/>
      <c r="D254" s="91"/>
      <c r="E254" s="91"/>
      <c r="F254" s="92"/>
      <c r="G254" s="92"/>
      <c r="H254" s="92"/>
      <c r="I254" s="92"/>
      <c r="J254" s="92"/>
      <c r="K254" s="92"/>
      <c r="L254" s="92"/>
      <c r="M254" s="91"/>
      <c r="N254" s="91"/>
      <c r="O254" s="120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2.75" customHeight="1">
      <c r="A255" s="91"/>
      <c r="B255" s="92"/>
      <c r="C255" s="91"/>
      <c r="D255" s="91"/>
      <c r="E255" s="91"/>
      <c r="F255" s="92"/>
      <c r="G255" s="92"/>
      <c r="H255" s="92"/>
      <c r="I255" s="92"/>
      <c r="J255" s="92"/>
      <c r="K255" s="92"/>
      <c r="L255" s="92"/>
      <c r="M255" s="91"/>
      <c r="N255" s="91"/>
      <c r="O255" s="120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2.75" customHeight="1">
      <c r="A256" s="91"/>
      <c r="B256" s="92"/>
      <c r="C256" s="91"/>
      <c r="D256" s="91"/>
      <c r="E256" s="91"/>
      <c r="F256" s="92"/>
      <c r="G256" s="92"/>
      <c r="H256" s="92"/>
      <c r="I256" s="92"/>
      <c r="J256" s="92"/>
      <c r="K256" s="92"/>
      <c r="L256" s="92"/>
      <c r="M256" s="91"/>
      <c r="N256" s="91"/>
      <c r="O256" s="120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2.75" customHeight="1">
      <c r="A257" s="91"/>
      <c r="B257" s="92"/>
      <c r="C257" s="91"/>
      <c r="D257" s="91"/>
      <c r="E257" s="91"/>
      <c r="F257" s="92"/>
      <c r="G257" s="92"/>
      <c r="H257" s="92"/>
      <c r="I257" s="92"/>
      <c r="J257" s="92"/>
      <c r="K257" s="92"/>
      <c r="L257" s="92"/>
      <c r="M257" s="91"/>
      <c r="N257" s="91"/>
      <c r="O257" s="120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2.75" customHeight="1">
      <c r="A258" s="91"/>
      <c r="B258" s="92"/>
      <c r="C258" s="91"/>
      <c r="D258" s="91"/>
      <c r="E258" s="91"/>
      <c r="F258" s="92"/>
      <c r="G258" s="92"/>
      <c r="H258" s="92"/>
      <c r="I258" s="92"/>
      <c r="J258" s="92"/>
      <c r="K258" s="92"/>
      <c r="L258" s="92"/>
      <c r="M258" s="91"/>
      <c r="N258" s="91"/>
      <c r="O258" s="120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2.75" customHeight="1">
      <c r="A259" s="91"/>
      <c r="B259" s="92"/>
      <c r="C259" s="91"/>
      <c r="D259" s="91"/>
      <c r="E259" s="91"/>
      <c r="F259" s="92"/>
      <c r="G259" s="92"/>
      <c r="H259" s="92"/>
      <c r="I259" s="92"/>
      <c r="J259" s="92"/>
      <c r="K259" s="92"/>
      <c r="L259" s="92"/>
      <c r="M259" s="91"/>
      <c r="N259" s="91"/>
      <c r="O259" s="120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2.75" customHeight="1">
      <c r="A260" s="91"/>
      <c r="B260" s="92"/>
      <c r="C260" s="91"/>
      <c r="D260" s="91"/>
      <c r="E260" s="91"/>
      <c r="F260" s="92"/>
      <c r="G260" s="92"/>
      <c r="H260" s="92"/>
      <c r="I260" s="92"/>
      <c r="J260" s="92"/>
      <c r="K260" s="92"/>
      <c r="L260" s="92"/>
      <c r="M260" s="91"/>
      <c r="N260" s="91"/>
      <c r="O260" s="120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2.75" customHeight="1">
      <c r="A261" s="91"/>
      <c r="B261" s="92"/>
      <c r="C261" s="91"/>
      <c r="D261" s="91"/>
      <c r="E261" s="91"/>
      <c r="F261" s="92"/>
      <c r="G261" s="92"/>
      <c r="H261" s="92"/>
      <c r="I261" s="92"/>
      <c r="J261" s="92"/>
      <c r="K261" s="92"/>
      <c r="L261" s="92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2.75" customHeight="1">
      <c r="A262" s="91"/>
      <c r="B262" s="92"/>
      <c r="C262" s="91"/>
      <c r="D262" s="91"/>
      <c r="E262" s="91"/>
      <c r="F262" s="92"/>
      <c r="G262" s="92"/>
      <c r="H262" s="92"/>
      <c r="I262" s="92"/>
      <c r="J262" s="92"/>
      <c r="K262" s="92"/>
      <c r="L262" s="92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2.75" customHeight="1">
      <c r="A263" s="91"/>
      <c r="B263" s="92"/>
      <c r="C263" s="91"/>
      <c r="D263" s="91"/>
      <c r="E263" s="91"/>
      <c r="F263" s="92"/>
      <c r="G263" s="92"/>
      <c r="H263" s="92"/>
      <c r="I263" s="92"/>
      <c r="J263" s="92"/>
      <c r="K263" s="92"/>
      <c r="L263" s="92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2.75" customHeight="1">
      <c r="A264" s="91"/>
      <c r="B264" s="92"/>
      <c r="C264" s="91"/>
      <c r="D264" s="91"/>
      <c r="E264" s="91"/>
      <c r="F264" s="92"/>
      <c r="G264" s="92"/>
      <c r="H264" s="92"/>
      <c r="I264" s="92"/>
      <c r="J264" s="92"/>
      <c r="K264" s="92"/>
      <c r="L264" s="92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2.75" customHeight="1">
      <c r="A265" s="91"/>
      <c r="B265" s="92"/>
      <c r="C265" s="91"/>
      <c r="D265" s="91"/>
      <c r="E265" s="91"/>
      <c r="F265" s="92"/>
      <c r="G265" s="92"/>
      <c r="H265" s="92"/>
      <c r="I265" s="92"/>
      <c r="J265" s="92"/>
      <c r="K265" s="92"/>
      <c r="L265" s="92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2.75" customHeight="1">
      <c r="A266" s="91"/>
      <c r="B266" s="92"/>
      <c r="C266" s="91"/>
      <c r="D266" s="91"/>
      <c r="E266" s="91"/>
      <c r="F266" s="92"/>
      <c r="G266" s="92"/>
      <c r="H266" s="92"/>
      <c r="I266" s="92"/>
      <c r="J266" s="92"/>
      <c r="K266" s="92"/>
      <c r="L266" s="92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2.75" customHeight="1">
      <c r="A267" s="91"/>
      <c r="B267" s="92"/>
      <c r="C267" s="91"/>
      <c r="D267" s="91"/>
      <c r="E267" s="91"/>
      <c r="F267" s="92"/>
      <c r="G267" s="92"/>
      <c r="H267" s="92"/>
      <c r="I267" s="92"/>
      <c r="J267" s="92"/>
      <c r="K267" s="92"/>
      <c r="L267" s="92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2.75" customHeight="1">
      <c r="A268" s="91"/>
      <c r="B268" s="92"/>
      <c r="C268" s="91"/>
      <c r="D268" s="91"/>
      <c r="E268" s="91"/>
      <c r="F268" s="92"/>
      <c r="G268" s="92"/>
      <c r="H268" s="92"/>
      <c r="I268" s="92"/>
      <c r="J268" s="92"/>
      <c r="K268" s="92"/>
      <c r="L268" s="92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2.75" customHeight="1">
      <c r="A269" s="91"/>
      <c r="B269" s="92"/>
      <c r="C269" s="91"/>
      <c r="D269" s="91"/>
      <c r="E269" s="91"/>
      <c r="F269" s="92"/>
      <c r="G269" s="92"/>
      <c r="H269" s="92"/>
      <c r="I269" s="92"/>
      <c r="J269" s="92"/>
      <c r="K269" s="92"/>
      <c r="L269" s="92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2.75" customHeight="1">
      <c r="A270" s="91"/>
      <c r="B270" s="92"/>
      <c r="C270" s="91"/>
      <c r="D270" s="91"/>
      <c r="E270" s="91"/>
      <c r="F270" s="92"/>
      <c r="G270" s="92"/>
      <c r="H270" s="92"/>
      <c r="I270" s="92"/>
      <c r="J270" s="92"/>
      <c r="K270" s="92"/>
      <c r="L270" s="92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2.75" customHeight="1">
      <c r="A271" s="91"/>
      <c r="B271" s="92"/>
      <c r="C271" s="91"/>
      <c r="D271" s="91"/>
      <c r="E271" s="91"/>
      <c r="F271" s="92"/>
      <c r="G271" s="92"/>
      <c r="H271" s="92"/>
      <c r="I271" s="92"/>
      <c r="J271" s="92"/>
      <c r="K271" s="92"/>
      <c r="L271" s="92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2.75" customHeight="1">
      <c r="A272" s="91"/>
      <c r="B272" s="92"/>
      <c r="C272" s="91"/>
      <c r="D272" s="91"/>
      <c r="E272" s="91"/>
      <c r="F272" s="92"/>
      <c r="G272" s="92"/>
      <c r="H272" s="92"/>
      <c r="I272" s="92"/>
      <c r="J272" s="92"/>
      <c r="K272" s="92"/>
      <c r="L272" s="92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2.75" customHeight="1">
      <c r="A273" s="91"/>
      <c r="B273" s="92"/>
      <c r="C273" s="91"/>
      <c r="D273" s="91"/>
      <c r="E273" s="91"/>
      <c r="F273" s="92"/>
      <c r="G273" s="92"/>
      <c r="H273" s="92"/>
      <c r="I273" s="92"/>
      <c r="J273" s="92"/>
      <c r="K273" s="92"/>
      <c r="L273" s="92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2.75" customHeight="1">
      <c r="A274" s="91"/>
      <c r="B274" s="92"/>
      <c r="C274" s="91"/>
      <c r="D274" s="91"/>
      <c r="E274" s="91"/>
      <c r="F274" s="92"/>
      <c r="G274" s="92"/>
      <c r="H274" s="92"/>
      <c r="I274" s="92"/>
      <c r="J274" s="92"/>
      <c r="K274" s="92"/>
      <c r="L274" s="92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2.75" customHeight="1">
      <c r="A275" s="91"/>
      <c r="B275" s="92"/>
      <c r="C275" s="91"/>
      <c r="D275" s="91"/>
      <c r="E275" s="91"/>
      <c r="F275" s="92"/>
      <c r="G275" s="92"/>
      <c r="H275" s="92"/>
      <c r="I275" s="92"/>
      <c r="J275" s="92"/>
      <c r="K275" s="92"/>
      <c r="L275" s="92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2.75" customHeight="1">
      <c r="A276" s="91"/>
      <c r="B276" s="92"/>
      <c r="C276" s="91"/>
      <c r="D276" s="91"/>
      <c r="E276" s="91"/>
      <c r="F276" s="92"/>
      <c r="G276" s="92"/>
      <c r="H276" s="92"/>
      <c r="I276" s="92"/>
      <c r="J276" s="92"/>
      <c r="K276" s="92"/>
      <c r="L276" s="92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2.75" customHeight="1">
      <c r="A277" s="91"/>
      <c r="B277" s="92"/>
      <c r="C277" s="91"/>
      <c r="D277" s="91"/>
      <c r="E277" s="91"/>
      <c r="F277" s="92"/>
      <c r="G277" s="92"/>
      <c r="H277" s="92"/>
      <c r="I277" s="92"/>
      <c r="J277" s="92"/>
      <c r="K277" s="92"/>
      <c r="L277" s="92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2.75" customHeight="1">
      <c r="A278" s="91"/>
      <c r="B278" s="92"/>
      <c r="C278" s="91"/>
      <c r="D278" s="91"/>
      <c r="E278" s="91"/>
      <c r="F278" s="92"/>
      <c r="G278" s="92"/>
      <c r="H278" s="92"/>
      <c r="I278" s="92"/>
      <c r="J278" s="92"/>
      <c r="K278" s="92"/>
      <c r="L278" s="92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2.75" customHeight="1">
      <c r="A279" s="91"/>
      <c r="B279" s="92"/>
      <c r="C279" s="91"/>
      <c r="D279" s="91"/>
      <c r="E279" s="91"/>
      <c r="F279" s="92"/>
      <c r="G279" s="92"/>
      <c r="H279" s="92"/>
      <c r="I279" s="92"/>
      <c r="J279" s="92"/>
      <c r="K279" s="92"/>
      <c r="L279" s="92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2.75" customHeight="1">
      <c r="A280" s="91"/>
      <c r="B280" s="92"/>
      <c r="C280" s="91"/>
      <c r="D280" s="91"/>
      <c r="E280" s="91"/>
      <c r="F280" s="92"/>
      <c r="G280" s="92"/>
      <c r="H280" s="92"/>
      <c r="I280" s="92"/>
      <c r="J280" s="92"/>
      <c r="K280" s="92"/>
      <c r="L280" s="92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2.75" customHeight="1">
      <c r="A281" s="91"/>
      <c r="B281" s="92"/>
      <c r="C281" s="91"/>
      <c r="D281" s="91"/>
      <c r="E281" s="91"/>
      <c r="F281" s="92"/>
      <c r="G281" s="92"/>
      <c r="H281" s="92"/>
      <c r="I281" s="92"/>
      <c r="J281" s="92"/>
      <c r="K281" s="92"/>
      <c r="L281" s="92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2.75" customHeight="1">
      <c r="A282" s="91"/>
      <c r="B282" s="92"/>
      <c r="C282" s="91"/>
      <c r="D282" s="91"/>
      <c r="E282" s="91"/>
      <c r="F282" s="92"/>
      <c r="G282" s="92"/>
      <c r="H282" s="92"/>
      <c r="I282" s="92"/>
      <c r="J282" s="92"/>
      <c r="K282" s="92"/>
      <c r="L282" s="92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2.75" customHeight="1">
      <c r="A283" s="91"/>
      <c r="B283" s="92"/>
      <c r="C283" s="91"/>
      <c r="D283" s="91"/>
      <c r="E283" s="91"/>
      <c r="F283" s="92"/>
      <c r="G283" s="92"/>
      <c r="H283" s="92"/>
      <c r="I283" s="92"/>
      <c r="J283" s="92"/>
      <c r="K283" s="92"/>
      <c r="L283" s="92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2.75" customHeight="1">
      <c r="A284" s="91"/>
      <c r="B284" s="92"/>
      <c r="C284" s="91"/>
      <c r="D284" s="91"/>
      <c r="E284" s="91"/>
      <c r="F284" s="92"/>
      <c r="G284" s="92"/>
      <c r="H284" s="92"/>
      <c r="I284" s="92"/>
      <c r="J284" s="92"/>
      <c r="K284" s="92"/>
      <c r="L284" s="92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2.75" customHeight="1">
      <c r="A285" s="91"/>
      <c r="B285" s="92"/>
      <c r="C285" s="91"/>
      <c r="D285" s="91"/>
      <c r="E285" s="91"/>
      <c r="F285" s="92"/>
      <c r="G285" s="92"/>
      <c r="H285" s="92"/>
      <c r="I285" s="92"/>
      <c r="J285" s="92"/>
      <c r="K285" s="92"/>
      <c r="L285" s="92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2.75" customHeight="1">
      <c r="A286" s="91"/>
      <c r="B286" s="92"/>
      <c r="C286" s="91"/>
      <c r="D286" s="91"/>
      <c r="E286" s="91"/>
      <c r="F286" s="92"/>
      <c r="G286" s="92"/>
      <c r="H286" s="92"/>
      <c r="I286" s="92"/>
      <c r="J286" s="92"/>
      <c r="K286" s="92"/>
      <c r="L286" s="92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2.75" customHeight="1">
      <c r="A287" s="91"/>
      <c r="B287" s="92"/>
      <c r="C287" s="91"/>
      <c r="D287" s="91"/>
      <c r="E287" s="91"/>
      <c r="F287" s="92"/>
      <c r="G287" s="92"/>
      <c r="H287" s="92"/>
      <c r="I287" s="92"/>
      <c r="J287" s="92"/>
      <c r="K287" s="92"/>
      <c r="L287" s="92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2.75" customHeight="1">
      <c r="A288" s="91"/>
      <c r="B288" s="92"/>
      <c r="C288" s="91"/>
      <c r="D288" s="91"/>
      <c r="E288" s="91"/>
      <c r="F288" s="92"/>
      <c r="G288" s="92"/>
      <c r="H288" s="92"/>
      <c r="I288" s="92"/>
      <c r="J288" s="92"/>
      <c r="K288" s="92"/>
      <c r="L288" s="92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2.75" customHeight="1">
      <c r="A289" s="91"/>
      <c r="B289" s="92"/>
      <c r="C289" s="91"/>
      <c r="D289" s="91"/>
      <c r="E289" s="91"/>
      <c r="F289" s="92"/>
      <c r="G289" s="92"/>
      <c r="H289" s="92"/>
      <c r="I289" s="92"/>
      <c r="J289" s="92"/>
      <c r="K289" s="92"/>
      <c r="L289" s="92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2.75" customHeight="1">
      <c r="A290" s="91"/>
      <c r="B290" s="92"/>
      <c r="C290" s="91"/>
      <c r="D290" s="91"/>
      <c r="E290" s="91"/>
      <c r="F290" s="92"/>
      <c r="G290" s="92"/>
      <c r="H290" s="92"/>
      <c r="I290" s="92"/>
      <c r="J290" s="92"/>
      <c r="K290" s="92"/>
      <c r="L290" s="92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2.75" customHeight="1">
      <c r="A291" s="91"/>
      <c r="B291" s="92"/>
      <c r="C291" s="91"/>
      <c r="D291" s="91"/>
      <c r="E291" s="91"/>
      <c r="F291" s="92"/>
      <c r="G291" s="92"/>
      <c r="H291" s="92"/>
      <c r="I291" s="92"/>
      <c r="J291" s="92"/>
      <c r="K291" s="92"/>
      <c r="L291" s="92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2.75" customHeight="1">
      <c r="A292" s="91"/>
      <c r="B292" s="92"/>
      <c r="C292" s="91"/>
      <c r="D292" s="91"/>
      <c r="E292" s="91"/>
      <c r="F292" s="92"/>
      <c r="G292" s="92"/>
      <c r="H292" s="92"/>
      <c r="I292" s="92"/>
      <c r="J292" s="92"/>
      <c r="K292" s="92"/>
      <c r="L292" s="92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2.75" customHeight="1">
      <c r="A293" s="91"/>
      <c r="B293" s="92"/>
      <c r="C293" s="91"/>
      <c r="D293" s="91"/>
      <c r="E293" s="91"/>
      <c r="F293" s="92"/>
      <c r="G293" s="92"/>
      <c r="H293" s="92"/>
      <c r="I293" s="92"/>
      <c r="J293" s="92"/>
      <c r="K293" s="92"/>
      <c r="L293" s="92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2.75" customHeight="1">
      <c r="A294" s="91"/>
      <c r="B294" s="92"/>
      <c r="C294" s="91"/>
      <c r="D294" s="91"/>
      <c r="E294" s="91"/>
      <c r="F294" s="92"/>
      <c r="G294" s="92"/>
      <c r="H294" s="92"/>
      <c r="I294" s="92"/>
      <c r="J294" s="92"/>
      <c r="K294" s="92"/>
      <c r="L294" s="92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2.75" customHeight="1">
      <c r="A295" s="91"/>
      <c r="B295" s="92"/>
      <c r="C295" s="91"/>
      <c r="D295" s="91"/>
      <c r="E295" s="91"/>
      <c r="F295" s="92"/>
      <c r="G295" s="92"/>
      <c r="H295" s="92"/>
      <c r="I295" s="92"/>
      <c r="J295" s="92"/>
      <c r="K295" s="92"/>
      <c r="L295" s="92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2.75" customHeight="1">
      <c r="A296" s="91"/>
      <c r="B296" s="92"/>
      <c r="C296" s="91"/>
      <c r="D296" s="91"/>
      <c r="E296" s="91"/>
      <c r="F296" s="92"/>
      <c r="G296" s="92"/>
      <c r="H296" s="92"/>
      <c r="I296" s="92"/>
      <c r="J296" s="92"/>
      <c r="K296" s="92"/>
      <c r="L296" s="92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2.75" customHeight="1">
      <c r="A297" s="91"/>
      <c r="B297" s="92"/>
      <c r="C297" s="91"/>
      <c r="D297" s="91"/>
      <c r="E297" s="91"/>
      <c r="F297" s="92"/>
      <c r="G297" s="92"/>
      <c r="H297" s="92"/>
      <c r="I297" s="92"/>
      <c r="J297" s="92"/>
      <c r="K297" s="92"/>
      <c r="L297" s="92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2.75" customHeight="1">
      <c r="A298" s="91"/>
      <c r="B298" s="92"/>
      <c r="C298" s="91"/>
      <c r="D298" s="91"/>
      <c r="E298" s="91"/>
      <c r="F298" s="92"/>
      <c r="G298" s="92"/>
      <c r="H298" s="92"/>
      <c r="I298" s="92"/>
      <c r="J298" s="92"/>
      <c r="K298" s="92"/>
      <c r="L298" s="92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2.75" customHeight="1">
      <c r="A299" s="91"/>
      <c r="B299" s="92"/>
      <c r="C299" s="91"/>
      <c r="D299" s="91"/>
      <c r="E299" s="91"/>
      <c r="F299" s="92"/>
      <c r="G299" s="92"/>
      <c r="H299" s="92"/>
      <c r="I299" s="92"/>
      <c r="J299" s="92"/>
      <c r="K299" s="92"/>
      <c r="L299" s="92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2.75" customHeight="1">
      <c r="A300" s="91"/>
      <c r="B300" s="92"/>
      <c r="C300" s="91"/>
      <c r="D300" s="91"/>
      <c r="E300" s="91"/>
      <c r="F300" s="92"/>
      <c r="G300" s="92"/>
      <c r="H300" s="92"/>
      <c r="I300" s="92"/>
      <c r="J300" s="92"/>
      <c r="K300" s="92"/>
      <c r="L300" s="92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2.75" customHeight="1">
      <c r="A301" s="91"/>
      <c r="B301" s="92"/>
      <c r="C301" s="91"/>
      <c r="D301" s="91"/>
      <c r="E301" s="91"/>
      <c r="F301" s="92"/>
      <c r="G301" s="92"/>
      <c r="H301" s="92"/>
      <c r="I301" s="92"/>
      <c r="J301" s="92"/>
      <c r="K301" s="92"/>
      <c r="L301" s="92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2.75" customHeight="1">
      <c r="A302" s="91"/>
      <c r="B302" s="92"/>
      <c r="C302" s="91"/>
      <c r="D302" s="91"/>
      <c r="E302" s="91"/>
      <c r="F302" s="92"/>
      <c r="G302" s="92"/>
      <c r="H302" s="92"/>
      <c r="I302" s="92"/>
      <c r="J302" s="92"/>
      <c r="K302" s="92"/>
      <c r="L302" s="92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2.75" customHeight="1">
      <c r="A303" s="91"/>
      <c r="B303" s="92"/>
      <c r="C303" s="91"/>
      <c r="D303" s="91"/>
      <c r="E303" s="91"/>
      <c r="F303" s="92"/>
      <c r="G303" s="92"/>
      <c r="H303" s="92"/>
      <c r="I303" s="92"/>
      <c r="J303" s="92"/>
      <c r="K303" s="92"/>
      <c r="L303" s="92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2.75" customHeight="1">
      <c r="A304" s="91"/>
      <c r="B304" s="92"/>
      <c r="C304" s="91"/>
      <c r="D304" s="91"/>
      <c r="E304" s="91"/>
      <c r="F304" s="92"/>
      <c r="G304" s="92"/>
      <c r="H304" s="92"/>
      <c r="I304" s="92"/>
      <c r="J304" s="92"/>
      <c r="K304" s="92"/>
      <c r="L304" s="92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2.75" customHeight="1">
      <c r="A305" s="91"/>
      <c r="B305" s="92"/>
      <c r="C305" s="91"/>
      <c r="D305" s="91"/>
      <c r="E305" s="91"/>
      <c r="F305" s="92"/>
      <c r="G305" s="92"/>
      <c r="H305" s="92"/>
      <c r="I305" s="92"/>
      <c r="J305" s="92"/>
      <c r="K305" s="92"/>
      <c r="L305" s="92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2.75" customHeight="1">
      <c r="A306" s="91"/>
      <c r="B306" s="92"/>
      <c r="C306" s="91"/>
      <c r="D306" s="91"/>
      <c r="E306" s="91"/>
      <c r="F306" s="92"/>
      <c r="G306" s="92"/>
      <c r="H306" s="92"/>
      <c r="I306" s="92"/>
      <c r="J306" s="92"/>
      <c r="K306" s="92"/>
      <c r="L306" s="92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2.75" customHeight="1">
      <c r="A307" s="91"/>
      <c r="B307" s="92"/>
      <c r="C307" s="91"/>
      <c r="D307" s="91"/>
      <c r="E307" s="91"/>
      <c r="F307" s="92"/>
      <c r="G307" s="92"/>
      <c r="H307" s="92"/>
      <c r="I307" s="92"/>
      <c r="J307" s="92"/>
      <c r="K307" s="92"/>
      <c r="L307" s="92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2.75" customHeight="1">
      <c r="A308" s="91"/>
      <c r="B308" s="92"/>
      <c r="C308" s="91"/>
      <c r="D308" s="91"/>
      <c r="E308" s="91"/>
      <c r="F308" s="92"/>
      <c r="G308" s="92"/>
      <c r="H308" s="92"/>
      <c r="I308" s="92"/>
      <c r="J308" s="92"/>
      <c r="K308" s="92"/>
      <c r="L308" s="92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2.75" customHeight="1">
      <c r="A309" s="91"/>
      <c r="B309" s="92"/>
      <c r="C309" s="91"/>
      <c r="D309" s="91"/>
      <c r="E309" s="91"/>
      <c r="F309" s="92"/>
      <c r="G309" s="92"/>
      <c r="H309" s="92"/>
      <c r="I309" s="92"/>
      <c r="J309" s="92"/>
      <c r="K309" s="92"/>
      <c r="L309" s="92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2.75" customHeight="1">
      <c r="A310" s="91"/>
      <c r="B310" s="92"/>
      <c r="C310" s="91"/>
      <c r="D310" s="91"/>
      <c r="E310" s="91"/>
      <c r="F310" s="92"/>
      <c r="G310" s="92"/>
      <c r="H310" s="92"/>
      <c r="I310" s="92"/>
      <c r="J310" s="92"/>
      <c r="K310" s="92"/>
      <c r="L310" s="92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2.75" customHeight="1">
      <c r="A311" s="91"/>
      <c r="B311" s="92"/>
      <c r="C311" s="91"/>
      <c r="D311" s="91"/>
      <c r="E311" s="91"/>
      <c r="F311" s="92"/>
      <c r="G311" s="92"/>
      <c r="H311" s="92"/>
      <c r="I311" s="92"/>
      <c r="J311" s="92"/>
      <c r="K311" s="92"/>
      <c r="L311" s="92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2.75" customHeight="1">
      <c r="A312" s="91"/>
      <c r="B312" s="92"/>
      <c r="C312" s="91"/>
      <c r="D312" s="91"/>
      <c r="E312" s="91"/>
      <c r="F312" s="92"/>
      <c r="G312" s="92"/>
      <c r="H312" s="92"/>
      <c r="I312" s="92"/>
      <c r="J312" s="92"/>
      <c r="K312" s="92"/>
      <c r="L312" s="92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2.75" customHeight="1">
      <c r="A313" s="91"/>
      <c r="B313" s="92"/>
      <c r="C313" s="91"/>
      <c r="D313" s="91"/>
      <c r="E313" s="91"/>
      <c r="F313" s="92"/>
      <c r="G313" s="92"/>
      <c r="H313" s="92"/>
      <c r="I313" s="92"/>
      <c r="J313" s="92"/>
      <c r="K313" s="92"/>
      <c r="L313" s="92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2.75" customHeight="1">
      <c r="A314" s="91"/>
      <c r="B314" s="92"/>
      <c r="C314" s="91"/>
      <c r="D314" s="91"/>
      <c r="E314" s="91"/>
      <c r="F314" s="92"/>
      <c r="G314" s="92"/>
      <c r="H314" s="92"/>
      <c r="I314" s="92"/>
      <c r="J314" s="92"/>
      <c r="K314" s="92"/>
      <c r="L314" s="92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2.75" customHeight="1">
      <c r="A315" s="91"/>
      <c r="B315" s="92"/>
      <c r="C315" s="91"/>
      <c r="D315" s="91"/>
      <c r="E315" s="91"/>
      <c r="F315" s="92"/>
      <c r="G315" s="92"/>
      <c r="H315" s="92"/>
      <c r="I315" s="92"/>
      <c r="J315" s="92"/>
      <c r="K315" s="92"/>
      <c r="L315" s="92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2.75" customHeight="1">
      <c r="A316" s="91"/>
      <c r="B316" s="92"/>
      <c r="C316" s="91"/>
      <c r="D316" s="91"/>
      <c r="E316" s="91"/>
      <c r="F316" s="92"/>
      <c r="G316" s="92"/>
      <c r="H316" s="92"/>
      <c r="I316" s="92"/>
      <c r="J316" s="92"/>
      <c r="K316" s="92"/>
      <c r="L316" s="92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5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5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5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5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5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5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5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5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5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5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5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5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5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5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5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5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5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5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5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5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5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5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5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5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5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5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5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5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5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5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5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5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5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5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5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5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5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5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5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5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5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5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5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5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5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5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5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5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5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5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5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5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5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5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5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5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5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5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5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5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5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5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5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5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5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5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5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5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5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5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5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5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5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5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5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5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5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5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5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5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5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5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5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5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5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5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5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5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5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5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5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5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5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5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5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5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5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5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5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5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5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5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5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5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5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5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5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5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5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5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5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5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5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5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5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5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5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5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5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5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5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5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5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5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5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5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5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5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5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5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5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5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5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5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5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5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5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5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5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5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5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5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5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5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5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5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5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5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5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5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5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5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5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5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5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5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5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5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5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5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5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5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5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5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5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5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5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5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5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5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5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5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5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5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5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5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5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5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5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5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5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5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5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5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5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5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5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5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5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5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5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5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5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5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5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5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5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5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5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5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5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5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5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5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5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5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5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5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5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5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5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5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5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5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5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5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5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5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5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5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5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5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5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5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5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5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5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5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5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5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5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5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5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5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5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5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5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5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5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5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5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5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5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5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5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5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5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5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5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5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5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5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5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5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5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5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5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5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5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5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5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5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5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5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5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5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5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5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5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5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5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5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5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5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5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5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5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5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5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5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5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5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5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5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5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5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5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5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5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5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5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5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5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5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5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5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5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5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5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5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5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5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5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5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5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5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5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5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5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5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5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5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5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5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5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5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5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5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5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5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5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5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5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5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5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5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5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5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5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5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5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5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5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5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5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5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5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5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5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5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5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5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5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5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5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5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5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5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5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5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5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5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5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5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5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5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5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5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5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5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5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5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5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5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5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5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5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5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5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5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5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5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5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5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5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5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5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5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5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5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5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5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5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5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5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5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5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5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5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5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5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5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5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5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5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5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5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5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5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5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5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5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5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5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5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5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5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5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5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5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5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5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5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5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5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5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5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5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5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5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5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5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5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5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5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5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5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5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5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5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5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5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5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5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5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5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5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5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5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5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5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5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5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5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5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5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5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5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5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5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5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5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5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5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5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5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5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5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5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5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5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5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5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5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5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5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5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5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5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5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5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5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5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5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5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5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5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5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5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5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5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5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5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5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5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5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5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5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5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5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5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5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5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5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5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5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5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5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5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5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5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5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5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5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5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5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5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5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5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5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5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5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5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5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5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5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5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5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5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5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5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5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5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5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5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5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5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5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5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5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5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5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5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5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5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5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5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5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5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5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5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5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5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5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5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5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5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5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5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5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5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5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5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5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5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5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5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5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5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5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5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5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5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5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5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5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5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5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5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5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5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5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5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5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5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5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5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5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5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5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5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5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5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5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5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5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5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5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5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5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5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5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5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5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5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5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5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5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5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5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5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5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5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5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5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5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5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5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5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5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5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5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5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5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5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5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5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5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5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5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5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5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5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5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5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5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5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5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5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5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5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5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5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5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5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5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5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5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5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5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5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5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5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5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5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5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5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5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5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5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5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5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5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5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5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5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5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5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5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5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5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5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5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5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5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5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5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5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5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5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5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5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5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5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5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5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5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5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5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5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5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5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5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mergeCells count="25">
    <mergeCell ref="K7:N7"/>
    <mergeCell ref="K8:N8"/>
    <mergeCell ref="K9:N9"/>
    <mergeCell ref="K10:N10"/>
    <mergeCell ref="K11:N11"/>
    <mergeCell ref="B2:H2"/>
    <mergeCell ref="B3:H3"/>
    <mergeCell ref="K3:N3"/>
    <mergeCell ref="B4:H4"/>
    <mergeCell ref="K4:N4"/>
    <mergeCell ref="K5:N5"/>
    <mergeCell ref="K6:N6"/>
    <mergeCell ref="H15:H16"/>
    <mergeCell ref="I15:I16"/>
    <mergeCell ref="J15:J16"/>
    <mergeCell ref="K15:K16"/>
    <mergeCell ref="L15:L16"/>
    <mergeCell ref="M15:M16"/>
    <mergeCell ref="B5:H6"/>
    <mergeCell ref="B7:H7"/>
    <mergeCell ref="B8:H8"/>
    <mergeCell ref="B15:B16"/>
    <mergeCell ref="C15:E15"/>
    <mergeCell ref="F15:F16"/>
    <mergeCell ref="G15:G16"/>
  </mergeCells>
  <conditionalFormatting sqref="M17:M116">
    <cfRule type="containsBlanks" dxfId="0" priority="1">
      <formula>LEN(TRIM(M17))=0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2010-04-23T05:43:26Z</dcterms:created>
  <dc:creator>RUSedovaDa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str/>
  </property>
  <property fmtid="{D5CDD505-2E9C-101B-9397-08002B2CF9AE}" pid="3" name="MSIP_Label_1ada0a2f-b917-4d51-b0d0-d418a10c8b23_Enabled">
    <vt:lpstr>True</vt:lpstr>
  </property>
  <property fmtid="{D5CDD505-2E9C-101B-9397-08002B2CF9AE}" pid="4" name="MSIP_Label_1ada0a2f-b917-4d51-b0d0-d418a10c8b23_SiteId">
    <vt:lpstr>12a3af23-a769-4654-847f-958f3d479f4a</vt:lpstr>
  </property>
  <property fmtid="{D5CDD505-2E9C-101B-9397-08002B2CF9AE}" pid="5" name="MSIP_Label_1ada0a2f-b917-4d51-b0d0-d418a10c8b23_Owner">
    <vt:lpstr>Ekaterina.Ivanova@ru.nestle.com</vt:lpstr>
  </property>
  <property fmtid="{D5CDD505-2E9C-101B-9397-08002B2CF9AE}" pid="6" name="MSIP_Label_1ada0a2f-b917-4d51-b0d0-d418a10c8b23_SetDate">
    <vt:lpstr>2020-07-31T12:57:14.7587756Z</vt:lpstr>
  </property>
  <property fmtid="{D5CDD505-2E9C-101B-9397-08002B2CF9AE}" pid="7" name="MSIP_Label_1ada0a2f-b917-4d51-b0d0-d418a10c8b23_Name">
    <vt:lpstr>General Use</vt:lpstr>
  </property>
  <property fmtid="{D5CDD505-2E9C-101B-9397-08002B2CF9AE}" pid="8" name="MSIP_Label_1ada0a2f-b917-4d51-b0d0-d418a10c8b23_Application">
    <vt:lpstr>Microsoft Azure Information Protection</vt:lpstr>
  </property>
  <property fmtid="{D5CDD505-2E9C-101B-9397-08002B2CF9AE}" pid="9" name="MSIP_Label_1ada0a2f-b917-4d51-b0d0-d418a10c8b23_ActionId">
    <vt:lpstr>d96689ee-ce84-4dbc-8c23-1bae503168d7</vt:lpstr>
  </property>
  <property fmtid="{D5CDD505-2E9C-101B-9397-08002B2CF9AE}" pid="10" name="MSIP_Label_1ada0a2f-b917-4d51-b0d0-d418a10c8b23_Extended_MSFT_Method">
    <vt:lpstr>Automatic</vt:lpstr>
  </property>
  <property fmtid="{D5CDD505-2E9C-101B-9397-08002B2CF9AE}" pid="11" name="Sensitivity">
    <vt:lpstr>General Use</vt:lpstr>
  </property>
</Properties>
</file>