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charts/chart5.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3.xml" ContentType="application/vnd.ms-office.chartstyle+xml"/>
  <Override PartName="/xl/charts/colors3.xml" ContentType="application/vnd.ms-office.chartcolorstyle+xml"/>
  <Override PartName="/xl/charts/chart14.xml" ContentType="application/vnd.openxmlformats-officedocument.drawingml.chart+xml"/>
  <Override PartName="/xl/charts/style4.xml" ContentType="application/vnd.ms-office.chartstyle+xml"/>
  <Override PartName="/xl/charts/colors4.xml" ContentType="application/vnd.ms-office.chartcolorstyle+xml"/>
  <Override PartName="/xl/charts/chart1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DEBANIK DEB\Desktop\DS Webel Courseworks\Projects\Excel\"/>
    </mc:Choice>
  </mc:AlternateContent>
  <xr:revisionPtr revIDLastSave="0" documentId="13_ncr:1_{1486998C-93FF-4A4E-B91C-0907727E590B}" xr6:coauthVersionLast="47" xr6:coauthVersionMax="47" xr10:uidLastSave="{00000000-0000-0000-0000-000000000000}"/>
  <bookViews>
    <workbookView xWindow="-120" yWindow="-120" windowWidth="20730" windowHeight="11160" tabRatio="723" firstSheet="2" activeTab="9" xr2:uid="{00000000-000D-0000-FFFF-FFFF00000000}"/>
  </bookViews>
  <sheets>
    <sheet name="Sheet8" sheetId="11" r:id="rId1"/>
    <sheet name="Data" sheetId="1" r:id="rId2"/>
    <sheet name="Sheet1" sheetId="13" r:id="rId3"/>
    <sheet name="Sheet2" sheetId="14" r:id="rId4"/>
    <sheet name="Data Practice" sheetId="12" r:id="rId5"/>
    <sheet name="Simple Charts" sheetId="2" r:id="rId6"/>
    <sheet name="Pivot Table" sheetId="4" r:id="rId7"/>
    <sheet name="Radar Chart" sheetId="6" r:id="rId8"/>
    <sheet name="Scatter_Bubble Chart" sheetId="9" r:id="rId9"/>
    <sheet name="Dashboard" sheetId="10" r:id="rId10"/>
  </sheets>
  <definedNames>
    <definedName name="_xlnm._FilterDatabase" localSheetId="1" hidden="1">Data!$S$1:$AE$25</definedName>
    <definedName name="_xlnm._FilterDatabase" localSheetId="4" hidden="1">'Data Practice'!$S$1:$AK$1001</definedName>
    <definedName name="Slicer_Job_Title">#N/A</definedName>
  </definedNames>
  <calcPr calcId="191029"/>
  <pivotCaches>
    <pivotCache cacheId="0" r:id="rId11"/>
    <pivotCache cacheId="1" r:id="rId12"/>
    <pivotCache cacheId="9"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2" i="12" l="1"/>
  <c r="AU3" i="12" l="1"/>
  <c r="P1001" i="12"/>
  <c r="P1000" i="12"/>
  <c r="P999" i="12"/>
  <c r="P998" i="12"/>
  <c r="P997" i="12"/>
  <c r="P996" i="12"/>
  <c r="P995" i="12"/>
  <c r="P994" i="12"/>
  <c r="P993" i="12"/>
  <c r="P992" i="12"/>
  <c r="P991" i="12"/>
  <c r="P990" i="12"/>
  <c r="P989" i="12"/>
  <c r="P988" i="12"/>
  <c r="P987" i="12"/>
  <c r="P986" i="12"/>
  <c r="P985" i="12"/>
  <c r="P984" i="12"/>
  <c r="P983" i="12"/>
  <c r="P982" i="12"/>
  <c r="P981" i="12"/>
  <c r="P980" i="12"/>
  <c r="P979" i="12"/>
  <c r="P978" i="12"/>
  <c r="P977" i="12"/>
  <c r="P976" i="12"/>
  <c r="P975" i="12"/>
  <c r="P974" i="12"/>
  <c r="P973" i="12"/>
  <c r="P972" i="12"/>
  <c r="P971" i="12"/>
  <c r="P970" i="12"/>
  <c r="P969" i="12"/>
  <c r="P968" i="12"/>
  <c r="P967" i="12"/>
  <c r="P966" i="12"/>
  <c r="P965" i="12"/>
  <c r="P964" i="12"/>
  <c r="P963" i="12"/>
  <c r="P962" i="12"/>
  <c r="P961" i="12"/>
  <c r="P960" i="12"/>
  <c r="P959" i="12"/>
  <c r="P958" i="12"/>
  <c r="P957" i="12"/>
  <c r="P956" i="12"/>
  <c r="P955" i="12"/>
  <c r="P954" i="12"/>
  <c r="P953" i="12"/>
  <c r="P952" i="12"/>
  <c r="P951" i="12"/>
  <c r="P950" i="12"/>
  <c r="P949" i="12"/>
  <c r="P948" i="12"/>
  <c r="P947" i="12"/>
  <c r="P946" i="12"/>
  <c r="P945" i="12"/>
  <c r="P944" i="12"/>
  <c r="P943" i="12"/>
  <c r="P942" i="12"/>
  <c r="P941" i="12"/>
  <c r="P940" i="12"/>
  <c r="P939" i="12"/>
  <c r="P938" i="12"/>
  <c r="P937" i="12"/>
  <c r="P936" i="12"/>
  <c r="P935" i="12"/>
  <c r="P934" i="12"/>
  <c r="P933" i="12"/>
  <c r="P932" i="12"/>
  <c r="P931" i="12"/>
  <c r="P930" i="12"/>
  <c r="P929" i="12"/>
  <c r="P928" i="12"/>
  <c r="P927" i="12"/>
  <c r="P926" i="12"/>
  <c r="P925" i="12"/>
  <c r="P924" i="12"/>
  <c r="P923" i="12"/>
  <c r="P922" i="12"/>
  <c r="P921" i="12"/>
  <c r="P920" i="12"/>
  <c r="P919" i="12"/>
  <c r="P918" i="12"/>
  <c r="P917" i="12"/>
  <c r="P916" i="12"/>
  <c r="P915" i="12"/>
  <c r="P914" i="12"/>
  <c r="P913" i="12"/>
  <c r="P912" i="12"/>
  <c r="P911" i="12"/>
  <c r="P910" i="12"/>
  <c r="P909" i="12"/>
  <c r="P908" i="12"/>
  <c r="P907" i="12"/>
  <c r="P906" i="12"/>
  <c r="P905" i="12"/>
  <c r="P904" i="12"/>
  <c r="P903" i="12"/>
  <c r="P902" i="12"/>
  <c r="P901" i="12"/>
  <c r="P900" i="12"/>
  <c r="P899" i="12"/>
  <c r="P898" i="12"/>
  <c r="P897" i="12"/>
  <c r="P896" i="12"/>
  <c r="P895" i="12"/>
  <c r="P894" i="12"/>
  <c r="P893" i="12"/>
  <c r="P892" i="12"/>
  <c r="P891" i="12"/>
  <c r="P890" i="12"/>
  <c r="P889" i="12"/>
  <c r="P888" i="12"/>
  <c r="P887" i="12"/>
  <c r="P886" i="12"/>
  <c r="P885" i="12"/>
  <c r="P884" i="12"/>
  <c r="P883" i="12"/>
  <c r="P882" i="12"/>
  <c r="P881" i="12"/>
  <c r="P880" i="12"/>
  <c r="P879" i="12"/>
  <c r="P878" i="12"/>
  <c r="P877" i="12"/>
  <c r="P876" i="12"/>
  <c r="P875" i="12"/>
  <c r="P874" i="12"/>
  <c r="P873" i="12"/>
  <c r="P872" i="12"/>
  <c r="P871" i="12"/>
  <c r="P870" i="12"/>
  <c r="P869" i="12"/>
  <c r="P868" i="12"/>
  <c r="P867" i="12"/>
  <c r="P866" i="12"/>
  <c r="P865" i="12"/>
  <c r="P864" i="12"/>
  <c r="P863" i="12"/>
  <c r="P862" i="12"/>
  <c r="P861" i="12"/>
  <c r="P860" i="12"/>
  <c r="P859" i="12"/>
  <c r="P858" i="12"/>
  <c r="P857" i="12"/>
  <c r="P856" i="12"/>
  <c r="P855" i="12"/>
  <c r="P854" i="12"/>
  <c r="P853" i="12"/>
  <c r="P852" i="12"/>
  <c r="P851" i="12"/>
  <c r="P850" i="12"/>
  <c r="P849" i="12"/>
  <c r="P848" i="12"/>
  <c r="P847" i="12"/>
  <c r="P846" i="12"/>
  <c r="P845" i="12"/>
  <c r="P844" i="12"/>
  <c r="P843" i="12"/>
  <c r="P842" i="12"/>
  <c r="P841" i="12"/>
  <c r="P840" i="12"/>
  <c r="P839" i="12"/>
  <c r="P838" i="12"/>
  <c r="P837" i="12"/>
  <c r="P836" i="12"/>
  <c r="P835" i="12"/>
  <c r="P834" i="12"/>
  <c r="P833" i="12"/>
  <c r="P832" i="12"/>
  <c r="P831" i="12"/>
  <c r="P830" i="12"/>
  <c r="P829" i="12"/>
  <c r="P828" i="12"/>
  <c r="P827" i="12"/>
  <c r="P826" i="12"/>
  <c r="P825" i="12"/>
  <c r="P824" i="12"/>
  <c r="P823" i="12"/>
  <c r="P822" i="12"/>
  <c r="P821" i="12"/>
  <c r="P820" i="12"/>
  <c r="P819" i="12"/>
  <c r="P818" i="12"/>
  <c r="P817" i="12"/>
  <c r="P816" i="12"/>
  <c r="P815" i="12"/>
  <c r="P814" i="12"/>
  <c r="P813" i="12"/>
  <c r="P812" i="12"/>
  <c r="P811" i="12"/>
  <c r="P810" i="12"/>
  <c r="P809" i="12"/>
  <c r="P808" i="12"/>
  <c r="P807" i="12"/>
  <c r="P806" i="12"/>
  <c r="P805" i="12"/>
  <c r="P804" i="12"/>
  <c r="P803" i="12"/>
  <c r="P802" i="12"/>
  <c r="P801" i="12"/>
  <c r="P800" i="12"/>
  <c r="P799" i="12"/>
  <c r="P798" i="12"/>
  <c r="P797" i="12"/>
  <c r="P796" i="12"/>
  <c r="P795" i="12"/>
  <c r="P794" i="12"/>
  <c r="P793" i="12"/>
  <c r="P792" i="12"/>
  <c r="P791" i="12"/>
  <c r="P790" i="12"/>
  <c r="P789" i="12"/>
  <c r="P788" i="12"/>
  <c r="P787" i="12"/>
  <c r="P786" i="12"/>
  <c r="P785" i="12"/>
  <c r="P784" i="12"/>
  <c r="P783" i="12"/>
  <c r="P782" i="12"/>
  <c r="P781" i="12"/>
  <c r="P780" i="12"/>
  <c r="P779" i="12"/>
  <c r="P778" i="12"/>
  <c r="P777" i="12"/>
  <c r="P776" i="12"/>
  <c r="P775" i="12"/>
  <c r="P774" i="12"/>
  <c r="P773" i="12"/>
  <c r="P772" i="12"/>
  <c r="P771" i="12"/>
  <c r="P770" i="12"/>
  <c r="P769" i="12"/>
  <c r="P768" i="12"/>
  <c r="P767" i="12"/>
  <c r="P766" i="12"/>
  <c r="P765" i="12"/>
  <c r="P764" i="12"/>
  <c r="P763" i="12"/>
  <c r="P762" i="12"/>
  <c r="P761" i="12"/>
  <c r="P760" i="12"/>
  <c r="P759" i="12"/>
  <c r="P758" i="12"/>
  <c r="P757" i="12"/>
  <c r="P756" i="12"/>
  <c r="P755" i="12"/>
  <c r="P754" i="12"/>
  <c r="P753" i="12"/>
  <c r="P752" i="12"/>
  <c r="P751" i="12"/>
  <c r="P750" i="12"/>
  <c r="P749" i="12"/>
  <c r="P748" i="12"/>
  <c r="P747" i="12"/>
  <c r="P746" i="12"/>
  <c r="P745" i="12"/>
  <c r="P744" i="12"/>
  <c r="P743" i="12"/>
  <c r="P742" i="12"/>
  <c r="P741" i="12"/>
  <c r="P740" i="12"/>
  <c r="P739" i="12"/>
  <c r="P738" i="12"/>
  <c r="P737" i="12"/>
  <c r="P736" i="12"/>
  <c r="P735" i="12"/>
  <c r="P734" i="12"/>
  <c r="P733" i="12"/>
  <c r="P732" i="12"/>
  <c r="P731" i="12"/>
  <c r="P730" i="12"/>
  <c r="P729" i="12"/>
  <c r="P728" i="12"/>
  <c r="P727" i="12"/>
  <c r="P726" i="12"/>
  <c r="P725" i="12"/>
  <c r="P724" i="12"/>
  <c r="P723" i="12"/>
  <c r="P722" i="12"/>
  <c r="P721" i="12"/>
  <c r="P720" i="12"/>
  <c r="P719" i="12"/>
  <c r="P718" i="12"/>
  <c r="P717" i="12"/>
  <c r="P716" i="12"/>
  <c r="P715" i="12"/>
  <c r="P714" i="12"/>
  <c r="P713" i="12"/>
  <c r="P712" i="12"/>
  <c r="P711" i="12"/>
  <c r="P710" i="12"/>
  <c r="P709" i="12"/>
  <c r="P708" i="12"/>
  <c r="P707" i="12"/>
  <c r="P706" i="12"/>
  <c r="P705" i="12"/>
  <c r="P704" i="12"/>
  <c r="P703" i="12"/>
  <c r="P702" i="12"/>
  <c r="P701" i="12"/>
  <c r="P700" i="12"/>
  <c r="P699" i="12"/>
  <c r="P698" i="12"/>
  <c r="P697" i="12"/>
  <c r="P696" i="12"/>
  <c r="P695" i="12"/>
  <c r="P694" i="12"/>
  <c r="P693" i="12"/>
  <c r="P692" i="12"/>
  <c r="P691" i="12"/>
  <c r="P690" i="12"/>
  <c r="P689" i="12"/>
  <c r="P688" i="12"/>
  <c r="P687" i="12"/>
  <c r="P686" i="12"/>
  <c r="P685" i="12"/>
  <c r="P684" i="12"/>
  <c r="P683" i="12"/>
  <c r="P682" i="12"/>
  <c r="P681" i="12"/>
  <c r="P680" i="12"/>
  <c r="P679" i="12"/>
  <c r="P678" i="12"/>
  <c r="P677" i="12"/>
  <c r="P676" i="12"/>
  <c r="P675" i="12"/>
  <c r="P674" i="12"/>
  <c r="P673" i="12"/>
  <c r="P672" i="12"/>
  <c r="P671" i="12"/>
  <c r="P670" i="12"/>
  <c r="P669" i="12"/>
  <c r="P668" i="12"/>
  <c r="P667" i="12"/>
  <c r="P666" i="12"/>
  <c r="P665" i="12"/>
  <c r="P664" i="12"/>
  <c r="P663" i="12"/>
  <c r="P662" i="12"/>
  <c r="P661" i="12"/>
  <c r="P660" i="12"/>
  <c r="P659" i="12"/>
  <c r="P658" i="12"/>
  <c r="P657" i="12"/>
  <c r="P656" i="12"/>
  <c r="P655" i="12"/>
  <c r="P654" i="12"/>
  <c r="P653" i="12"/>
  <c r="P652" i="12"/>
  <c r="P651" i="12"/>
  <c r="P650" i="12"/>
  <c r="P649" i="12"/>
  <c r="P648" i="12"/>
  <c r="P647" i="12"/>
  <c r="P646" i="12"/>
  <c r="P645" i="12"/>
  <c r="P644" i="12"/>
  <c r="P643" i="12"/>
  <c r="P642" i="12"/>
  <c r="P641" i="12"/>
  <c r="P640" i="12"/>
  <c r="P639" i="12"/>
  <c r="P638" i="12"/>
  <c r="P637" i="12"/>
  <c r="P636" i="12"/>
  <c r="P635" i="12"/>
  <c r="P634" i="12"/>
  <c r="P633" i="12"/>
  <c r="P632" i="12"/>
  <c r="P631" i="12"/>
  <c r="P630" i="12"/>
  <c r="P629" i="12"/>
  <c r="P628" i="12"/>
  <c r="P627" i="12"/>
  <c r="P626" i="12"/>
  <c r="P625" i="12"/>
  <c r="P624" i="12"/>
  <c r="P623" i="12"/>
  <c r="P622" i="12"/>
  <c r="P621" i="12"/>
  <c r="P620" i="12"/>
  <c r="P619" i="12"/>
  <c r="P618" i="12"/>
  <c r="P617" i="12"/>
  <c r="P616" i="12"/>
  <c r="P615" i="12"/>
  <c r="P614" i="12"/>
  <c r="P613" i="12"/>
  <c r="P612" i="12"/>
  <c r="P611" i="12"/>
  <c r="P610" i="12"/>
  <c r="P609" i="12"/>
  <c r="P608" i="12"/>
  <c r="P607" i="12"/>
  <c r="P606" i="12"/>
  <c r="P605" i="12"/>
  <c r="P604" i="12"/>
  <c r="P603" i="12"/>
  <c r="P602" i="12"/>
  <c r="P601" i="12"/>
  <c r="P600" i="12"/>
  <c r="P599" i="12"/>
  <c r="P598" i="12"/>
  <c r="P597" i="12"/>
  <c r="P596" i="12"/>
  <c r="P595" i="12"/>
  <c r="P594" i="12"/>
  <c r="P593" i="12"/>
  <c r="P592" i="12"/>
  <c r="P591" i="12"/>
  <c r="P590" i="12"/>
  <c r="P589" i="12"/>
  <c r="P588" i="12"/>
  <c r="P587" i="12"/>
  <c r="P586" i="12"/>
  <c r="P585" i="12"/>
  <c r="P584" i="12"/>
  <c r="P583" i="12"/>
  <c r="P582" i="12"/>
  <c r="P581" i="12"/>
  <c r="P580" i="12"/>
  <c r="P579" i="12"/>
  <c r="P578" i="12"/>
  <c r="P577" i="12"/>
  <c r="P576" i="12"/>
  <c r="P575" i="12"/>
  <c r="P574" i="12"/>
  <c r="P573" i="12"/>
  <c r="P572" i="12"/>
  <c r="P571" i="12"/>
  <c r="P570" i="12"/>
  <c r="P569" i="12"/>
  <c r="P568" i="12"/>
  <c r="P567" i="12"/>
  <c r="P566" i="12"/>
  <c r="P565" i="12"/>
  <c r="P564" i="12"/>
  <c r="P563" i="12"/>
  <c r="P562" i="12"/>
  <c r="P561" i="12"/>
  <c r="P560" i="12"/>
  <c r="P559" i="12"/>
  <c r="P558" i="12"/>
  <c r="P557" i="12"/>
  <c r="P556" i="12"/>
  <c r="P555" i="12"/>
  <c r="P554" i="12"/>
  <c r="P553" i="12"/>
  <c r="P552" i="12"/>
  <c r="P551" i="12"/>
  <c r="P550" i="12"/>
  <c r="P549" i="12"/>
  <c r="P548" i="12"/>
  <c r="P547" i="12"/>
  <c r="P546" i="12"/>
  <c r="P545" i="12"/>
  <c r="P544" i="12"/>
  <c r="P543" i="12"/>
  <c r="P542" i="12"/>
  <c r="P541" i="12"/>
  <c r="P540" i="12"/>
  <c r="P539" i="12"/>
  <c r="P538" i="12"/>
  <c r="P537" i="12"/>
  <c r="P536" i="12"/>
  <c r="P535" i="12"/>
  <c r="P534" i="12"/>
  <c r="P533" i="12"/>
  <c r="P532" i="12"/>
  <c r="P531" i="12"/>
  <c r="P530" i="12"/>
  <c r="P529" i="12"/>
  <c r="P528" i="12"/>
  <c r="P527" i="12"/>
  <c r="P526" i="12"/>
  <c r="P525" i="12"/>
  <c r="P524" i="12"/>
  <c r="P523" i="12"/>
  <c r="P522" i="12"/>
  <c r="P521" i="12"/>
  <c r="P520" i="12"/>
  <c r="P519" i="12"/>
  <c r="P518" i="12"/>
  <c r="P517" i="12"/>
  <c r="P516" i="12"/>
  <c r="P515" i="12"/>
  <c r="P514" i="12"/>
  <c r="P513" i="12"/>
  <c r="P512" i="12"/>
  <c r="P511" i="12"/>
  <c r="P510" i="12"/>
  <c r="P509" i="12"/>
  <c r="P508" i="12"/>
  <c r="P507" i="12"/>
  <c r="P506" i="12"/>
  <c r="P505" i="12"/>
  <c r="P504" i="12"/>
  <c r="P503" i="12"/>
  <c r="P502" i="12"/>
  <c r="P501" i="12"/>
  <c r="P500" i="12"/>
  <c r="P499" i="12"/>
  <c r="P498" i="12"/>
  <c r="P497" i="12"/>
  <c r="P496" i="12"/>
  <c r="P495" i="12"/>
  <c r="P494" i="12"/>
  <c r="P493" i="12"/>
  <c r="P492" i="12"/>
  <c r="P491" i="12"/>
  <c r="P490" i="12"/>
  <c r="P489" i="12"/>
  <c r="P488" i="12"/>
  <c r="P487" i="12"/>
  <c r="P486" i="12"/>
  <c r="P485" i="12"/>
  <c r="P484" i="12"/>
  <c r="P483" i="12"/>
  <c r="P482" i="12"/>
  <c r="P481" i="12"/>
  <c r="P480" i="12"/>
  <c r="P479" i="12"/>
  <c r="P478" i="12"/>
  <c r="P477" i="12"/>
  <c r="P476" i="12"/>
  <c r="P475" i="12"/>
  <c r="P474" i="12"/>
  <c r="P473" i="12"/>
  <c r="P472" i="12"/>
  <c r="P471" i="12"/>
  <c r="P470" i="12"/>
  <c r="P469" i="12"/>
  <c r="P468" i="12"/>
  <c r="P467" i="12"/>
  <c r="P466" i="12"/>
  <c r="P465" i="12"/>
  <c r="P464" i="12"/>
  <c r="P463" i="12"/>
  <c r="P462" i="12"/>
  <c r="P461" i="12"/>
  <c r="P460" i="12"/>
  <c r="P459" i="12"/>
  <c r="P458" i="12"/>
  <c r="P457" i="12"/>
  <c r="P456" i="12"/>
  <c r="P455" i="12"/>
  <c r="P454" i="12"/>
  <c r="P453" i="12"/>
  <c r="P452" i="12"/>
  <c r="P451" i="12"/>
  <c r="P450" i="12"/>
  <c r="P449" i="12"/>
  <c r="P448" i="12"/>
  <c r="P447" i="12"/>
  <c r="P446" i="12"/>
  <c r="P445" i="12"/>
  <c r="P444" i="12"/>
  <c r="P443" i="12"/>
  <c r="P442" i="12"/>
  <c r="P441" i="12"/>
  <c r="P440" i="12"/>
  <c r="P439" i="12"/>
  <c r="P438" i="12"/>
  <c r="P437" i="12"/>
  <c r="P436" i="12"/>
  <c r="P435" i="12"/>
  <c r="P434" i="12"/>
  <c r="P433" i="12"/>
  <c r="P432" i="12"/>
  <c r="P431" i="12"/>
  <c r="P430" i="12"/>
  <c r="P429" i="12"/>
  <c r="P428" i="12"/>
  <c r="P427" i="12"/>
  <c r="P426" i="12"/>
  <c r="P425" i="12"/>
  <c r="P424" i="12"/>
  <c r="P423" i="12"/>
  <c r="P422" i="12"/>
  <c r="P421" i="12"/>
  <c r="P420" i="12"/>
  <c r="P419" i="12"/>
  <c r="P418" i="12"/>
  <c r="P417" i="12"/>
  <c r="P416" i="12"/>
  <c r="P415" i="12"/>
  <c r="P414" i="12"/>
  <c r="P413" i="12"/>
  <c r="P412" i="12"/>
  <c r="P411" i="12"/>
  <c r="P410" i="12"/>
  <c r="P409" i="12"/>
  <c r="P408" i="12"/>
  <c r="P407" i="12"/>
  <c r="P406" i="12"/>
  <c r="P405" i="12"/>
  <c r="P404" i="12"/>
  <c r="P403" i="12"/>
  <c r="P402" i="12"/>
  <c r="P401" i="12"/>
  <c r="P400" i="12"/>
  <c r="P399" i="12"/>
  <c r="P398" i="12"/>
  <c r="P397" i="12"/>
  <c r="P396" i="12"/>
  <c r="P395" i="12"/>
  <c r="P394" i="12"/>
  <c r="P393" i="12"/>
  <c r="P392" i="12"/>
  <c r="P391" i="12"/>
  <c r="P390" i="12"/>
  <c r="P389" i="12"/>
  <c r="P388" i="12"/>
  <c r="P387" i="12"/>
  <c r="P386" i="12"/>
  <c r="P385" i="12"/>
  <c r="P384" i="12"/>
  <c r="P383" i="12"/>
  <c r="P382" i="12"/>
  <c r="P381" i="12"/>
  <c r="P380" i="12"/>
  <c r="P379" i="12"/>
  <c r="P378" i="12"/>
  <c r="P377" i="12"/>
  <c r="P376" i="12"/>
  <c r="P375" i="12"/>
  <c r="P374" i="12"/>
  <c r="P373" i="12"/>
  <c r="P372" i="12"/>
  <c r="P371" i="12"/>
  <c r="P370" i="12"/>
  <c r="P369" i="12"/>
  <c r="P368" i="12"/>
  <c r="P367" i="12"/>
  <c r="P366" i="12"/>
  <c r="P365" i="12"/>
  <c r="P364" i="12"/>
  <c r="P363" i="12"/>
  <c r="P362" i="12"/>
  <c r="P361" i="12"/>
  <c r="P360" i="12"/>
  <c r="P359" i="12"/>
  <c r="P358" i="12"/>
  <c r="P357" i="12"/>
  <c r="P356" i="12"/>
  <c r="P355" i="12"/>
  <c r="P354" i="12"/>
  <c r="P353" i="12"/>
  <c r="P352" i="12"/>
  <c r="P351" i="12"/>
  <c r="P350" i="12"/>
  <c r="P349" i="12"/>
  <c r="P348" i="12"/>
  <c r="P347" i="12"/>
  <c r="P346" i="12"/>
  <c r="P345" i="12"/>
  <c r="P344" i="12"/>
  <c r="P343" i="12"/>
  <c r="P342" i="12"/>
  <c r="P341" i="12"/>
  <c r="P340" i="12"/>
  <c r="P339" i="12"/>
  <c r="P338" i="12"/>
  <c r="P337" i="12"/>
  <c r="P336" i="12"/>
  <c r="P335" i="12"/>
  <c r="P334" i="12"/>
  <c r="P333" i="12"/>
  <c r="P332" i="12"/>
  <c r="P331" i="12"/>
  <c r="P330" i="12"/>
  <c r="P329" i="12"/>
  <c r="P328" i="12"/>
  <c r="P327" i="12"/>
  <c r="P326" i="12"/>
  <c r="P325" i="12"/>
  <c r="P324" i="12"/>
  <c r="P323" i="12"/>
  <c r="P322" i="12"/>
  <c r="P321" i="12"/>
  <c r="P320" i="12"/>
  <c r="P319" i="12"/>
  <c r="P318" i="12"/>
  <c r="P317" i="12"/>
  <c r="P316" i="12"/>
  <c r="P315" i="12"/>
  <c r="P314" i="12"/>
  <c r="P313" i="12"/>
  <c r="P312" i="12"/>
  <c r="P311" i="12"/>
  <c r="P310" i="12"/>
  <c r="P309" i="12"/>
  <c r="P308" i="12"/>
  <c r="P307" i="12"/>
  <c r="P306" i="12"/>
  <c r="P305" i="12"/>
  <c r="P304" i="12"/>
  <c r="P303" i="12"/>
  <c r="P302" i="12"/>
  <c r="P301" i="12"/>
  <c r="P300" i="12"/>
  <c r="P299" i="12"/>
  <c r="P298" i="12"/>
  <c r="P297" i="12"/>
  <c r="P296" i="12"/>
  <c r="P295" i="12"/>
  <c r="P294" i="12"/>
  <c r="P293" i="12"/>
  <c r="P292" i="12"/>
  <c r="P291" i="12"/>
  <c r="P290" i="12"/>
  <c r="P289" i="12"/>
  <c r="P288" i="12"/>
  <c r="P287" i="12"/>
  <c r="P286" i="12"/>
  <c r="P285" i="12"/>
  <c r="P284" i="12"/>
  <c r="P283" i="12"/>
  <c r="P282" i="12"/>
  <c r="P281" i="12"/>
  <c r="P280" i="12"/>
  <c r="P279" i="12"/>
  <c r="P278" i="12"/>
  <c r="P277" i="12"/>
  <c r="P276" i="12"/>
  <c r="P275" i="12"/>
  <c r="P274" i="12"/>
  <c r="P273" i="12"/>
  <c r="P272" i="12"/>
  <c r="P271" i="12"/>
  <c r="P270" i="12"/>
  <c r="P269" i="12"/>
  <c r="P268" i="12"/>
  <c r="P267" i="12"/>
  <c r="P266" i="12"/>
  <c r="P265" i="12"/>
  <c r="P264" i="12"/>
  <c r="P263" i="12"/>
  <c r="P262" i="12"/>
  <c r="P261" i="12"/>
  <c r="P260" i="12"/>
  <c r="P259" i="12"/>
  <c r="P258" i="12"/>
  <c r="P257" i="12"/>
  <c r="P256" i="12"/>
  <c r="P255" i="12"/>
  <c r="P254" i="12"/>
  <c r="P253" i="12"/>
  <c r="P252" i="12"/>
  <c r="P251" i="12"/>
  <c r="P250" i="12"/>
  <c r="P249" i="12"/>
  <c r="P248" i="12"/>
  <c r="P247" i="12"/>
  <c r="P246" i="12"/>
  <c r="P245" i="12"/>
  <c r="P244" i="12"/>
  <c r="P243" i="12"/>
  <c r="P242" i="12"/>
  <c r="P241" i="12"/>
  <c r="P240" i="12"/>
  <c r="P239" i="12"/>
  <c r="P238" i="12"/>
  <c r="P237" i="12"/>
  <c r="P236" i="12"/>
  <c r="P235" i="12"/>
  <c r="P234" i="12"/>
  <c r="P233" i="12"/>
  <c r="P232" i="12"/>
  <c r="P231" i="12"/>
  <c r="P230" i="12"/>
  <c r="P229" i="12"/>
  <c r="P228" i="12"/>
  <c r="P227" i="12"/>
  <c r="P226" i="12"/>
  <c r="P225" i="12"/>
  <c r="P224" i="12"/>
  <c r="P223" i="12"/>
  <c r="P222" i="12"/>
  <c r="P221" i="12"/>
  <c r="P220" i="12"/>
  <c r="P219" i="12"/>
  <c r="P218" i="12"/>
  <c r="P217" i="12"/>
  <c r="P216" i="12"/>
  <c r="P215" i="12"/>
  <c r="P214" i="12"/>
  <c r="P213" i="12"/>
  <c r="P212" i="12"/>
  <c r="P211" i="12"/>
  <c r="P210" i="12"/>
  <c r="P209" i="12"/>
  <c r="P208" i="12"/>
  <c r="P207" i="12"/>
  <c r="P206" i="12"/>
  <c r="P205" i="12"/>
  <c r="P204" i="12"/>
  <c r="P203" i="12"/>
  <c r="P202" i="12"/>
  <c r="P201" i="12"/>
  <c r="P200" i="12"/>
  <c r="P199" i="12"/>
  <c r="P198" i="12"/>
  <c r="P197" i="12"/>
  <c r="P196" i="12"/>
  <c r="P195" i="12"/>
  <c r="P194" i="12"/>
  <c r="P193" i="12"/>
  <c r="P192" i="12"/>
  <c r="P191" i="12"/>
  <c r="P190" i="12"/>
  <c r="P189" i="12"/>
  <c r="P188" i="12"/>
  <c r="P187" i="12"/>
  <c r="P186" i="12"/>
  <c r="P185" i="12"/>
  <c r="P184" i="12"/>
  <c r="P183" i="12"/>
  <c r="P182" i="12"/>
  <c r="P181" i="12"/>
  <c r="P180" i="12"/>
  <c r="P179" i="12"/>
  <c r="P178" i="12"/>
  <c r="P177" i="12"/>
  <c r="P176" i="12"/>
  <c r="P175" i="12"/>
  <c r="P174" i="12"/>
  <c r="P173" i="12"/>
  <c r="P172" i="12"/>
  <c r="P171" i="12"/>
  <c r="P170" i="12"/>
  <c r="P169" i="12"/>
  <c r="P168" i="12"/>
  <c r="P167" i="12"/>
  <c r="P166" i="12"/>
  <c r="P165" i="12"/>
  <c r="P164" i="12"/>
  <c r="P163" i="12"/>
  <c r="P162" i="12"/>
  <c r="P161" i="12"/>
  <c r="P160" i="12"/>
  <c r="P159" i="12"/>
  <c r="P158" i="12"/>
  <c r="P157" i="12"/>
  <c r="P156" i="12"/>
  <c r="P155" i="12"/>
  <c r="P154" i="12"/>
  <c r="P153" i="12"/>
  <c r="P152" i="12"/>
  <c r="P151" i="12"/>
  <c r="P150" i="12"/>
  <c r="P149" i="12"/>
  <c r="P148" i="12"/>
  <c r="P147" i="12"/>
  <c r="P146" i="12"/>
  <c r="P145" i="12"/>
  <c r="P144" i="12"/>
  <c r="P143" i="12"/>
  <c r="P142" i="12"/>
  <c r="P141" i="12"/>
  <c r="P140" i="12"/>
  <c r="P139" i="12"/>
  <c r="P138" i="12"/>
  <c r="P137" i="12"/>
  <c r="P136" i="12"/>
  <c r="P135" i="12"/>
  <c r="P134" i="12"/>
  <c r="P133" i="12"/>
  <c r="P132" i="12"/>
  <c r="P131" i="12"/>
  <c r="P130" i="12"/>
  <c r="P129" i="12"/>
  <c r="P128" i="12"/>
  <c r="P127" i="12"/>
  <c r="P126" i="12"/>
  <c r="P125" i="12"/>
  <c r="P124" i="12"/>
  <c r="P123" i="12"/>
  <c r="P122" i="12"/>
  <c r="P121" i="12"/>
  <c r="P120" i="12"/>
  <c r="P119" i="12"/>
  <c r="P118" i="12"/>
  <c r="P117" i="12"/>
  <c r="P116" i="12"/>
  <c r="P115" i="12"/>
  <c r="P114" i="12"/>
  <c r="P113" i="12"/>
  <c r="P112" i="12"/>
  <c r="P111" i="12"/>
  <c r="P110" i="12"/>
  <c r="P109" i="12"/>
  <c r="P108" i="12"/>
  <c r="P107" i="12"/>
  <c r="P106" i="12"/>
  <c r="P105" i="12"/>
  <c r="P104" i="12"/>
  <c r="P103" i="12"/>
  <c r="P102" i="12"/>
  <c r="P101" i="12"/>
  <c r="P100" i="12"/>
  <c r="P99" i="12"/>
  <c r="P98" i="12"/>
  <c r="P97" i="12"/>
  <c r="P96" i="12"/>
  <c r="P95" i="12"/>
  <c r="P94" i="12"/>
  <c r="P93" i="12"/>
  <c r="P92" i="12"/>
  <c r="P91" i="12"/>
  <c r="P90" i="12"/>
  <c r="P89" i="12"/>
  <c r="P88" i="12"/>
  <c r="P87" i="12"/>
  <c r="P86" i="12"/>
  <c r="P85" i="12"/>
  <c r="P84" i="12"/>
  <c r="P83" i="12"/>
  <c r="P82" i="12"/>
  <c r="P81" i="12"/>
  <c r="P80" i="12"/>
  <c r="P79" i="12"/>
  <c r="P78" i="12"/>
  <c r="P77" i="12"/>
  <c r="P76" i="12"/>
  <c r="P75" i="12"/>
  <c r="P74" i="12"/>
  <c r="P73" i="12"/>
  <c r="P72" i="12"/>
  <c r="P71" i="12"/>
  <c r="P70" i="12"/>
  <c r="P69" i="12"/>
  <c r="P68" i="12"/>
  <c r="P67" i="12"/>
  <c r="P66" i="12"/>
  <c r="P65" i="12"/>
  <c r="P64" i="12"/>
  <c r="P63" i="12"/>
  <c r="P62" i="12"/>
  <c r="P61" i="12"/>
  <c r="P60" i="12"/>
  <c r="P59" i="12"/>
  <c r="P58" i="12"/>
  <c r="P57" i="12"/>
  <c r="P56" i="12"/>
  <c r="P55" i="12"/>
  <c r="P54" i="12"/>
  <c r="P53" i="12"/>
  <c r="P52" i="12"/>
  <c r="P51" i="12"/>
  <c r="P50" i="12"/>
  <c r="P49" i="12"/>
  <c r="P48" i="12"/>
  <c r="P47" i="12"/>
  <c r="P46" i="12"/>
  <c r="P45" i="12"/>
  <c r="P44" i="12"/>
  <c r="P43" i="12"/>
  <c r="P42" i="12"/>
  <c r="P41" i="12"/>
  <c r="P40" i="12"/>
  <c r="P39" i="12"/>
  <c r="P38" i="12"/>
  <c r="P37" i="12"/>
  <c r="P36" i="12"/>
  <c r="P35" i="12"/>
  <c r="P34" i="12"/>
  <c r="P33" i="12"/>
  <c r="P32" i="12"/>
  <c r="P31" i="12"/>
  <c r="P30" i="12"/>
  <c r="P29" i="12"/>
  <c r="P28" i="12"/>
  <c r="P27" i="12"/>
  <c r="P26" i="12"/>
  <c r="AC25" i="12"/>
  <c r="AB25" i="12"/>
  <c r="AA25" i="12"/>
  <c r="Z25" i="12"/>
  <c r="P25" i="12"/>
  <c r="AC24" i="12"/>
  <c r="AB24" i="12"/>
  <c r="AA24" i="12"/>
  <c r="Z24" i="12"/>
  <c r="P24" i="12"/>
  <c r="AC23" i="12"/>
  <c r="AB23" i="12"/>
  <c r="AA23" i="12"/>
  <c r="Z23" i="12"/>
  <c r="P23" i="12"/>
  <c r="AC22" i="12"/>
  <c r="AB22" i="12"/>
  <c r="AA22" i="12"/>
  <c r="Z22" i="12"/>
  <c r="P22" i="12"/>
  <c r="AQ21" i="12"/>
  <c r="AP21" i="12"/>
  <c r="AO21" i="12"/>
  <c r="AC21" i="12"/>
  <c r="AB21" i="12"/>
  <c r="AA21" i="12"/>
  <c r="Z21" i="12"/>
  <c r="P21" i="12"/>
  <c r="AN21" i="12" s="1"/>
  <c r="AQ20" i="12"/>
  <c r="AP20" i="12"/>
  <c r="AO20" i="12"/>
  <c r="AC20" i="12"/>
  <c r="AB20" i="12"/>
  <c r="AA20" i="12"/>
  <c r="Z20" i="12"/>
  <c r="P20" i="12"/>
  <c r="AN20" i="12" s="1"/>
  <c r="AQ19" i="12"/>
  <c r="AP19" i="12"/>
  <c r="AO19" i="12"/>
  <c r="AC19" i="12"/>
  <c r="AB19" i="12"/>
  <c r="AA19" i="12"/>
  <c r="Z19" i="12"/>
  <c r="P19" i="12"/>
  <c r="AN19" i="12" s="1"/>
  <c r="AQ18" i="12"/>
  <c r="AP18" i="12"/>
  <c r="AO18" i="12"/>
  <c r="AC18" i="12"/>
  <c r="AB18" i="12"/>
  <c r="AA18" i="12"/>
  <c r="Z18" i="12"/>
  <c r="P18" i="12"/>
  <c r="AN18" i="12" s="1"/>
  <c r="AQ17" i="12"/>
  <c r="AP17" i="12"/>
  <c r="AO17" i="12"/>
  <c r="AC17" i="12"/>
  <c r="AB17" i="12"/>
  <c r="AA17" i="12"/>
  <c r="Z17" i="12"/>
  <c r="P17" i="12"/>
  <c r="AN17" i="12" s="1"/>
  <c r="AQ16" i="12"/>
  <c r="AP16" i="12"/>
  <c r="AO16" i="12"/>
  <c r="AC16" i="12"/>
  <c r="AB16" i="12"/>
  <c r="AA16" i="12"/>
  <c r="Z16" i="12"/>
  <c r="P16" i="12"/>
  <c r="AN16" i="12" s="1"/>
  <c r="AP15" i="12"/>
  <c r="AO15" i="12"/>
  <c r="AC15" i="12"/>
  <c r="AB15" i="12"/>
  <c r="AA15" i="12"/>
  <c r="Z15" i="12"/>
  <c r="U15" i="12"/>
  <c r="T15" i="12"/>
  <c r="AQ15" i="12" s="1"/>
  <c r="S15" i="12"/>
  <c r="P15" i="12"/>
  <c r="AN15" i="12" s="1"/>
  <c r="AP14" i="12"/>
  <c r="AO14" i="12"/>
  <c r="AC14" i="12"/>
  <c r="AB14" i="12"/>
  <c r="AA14" i="12"/>
  <c r="Z14" i="12"/>
  <c r="U14" i="12"/>
  <c r="T14" i="12"/>
  <c r="AQ14" i="12" s="1"/>
  <c r="S14" i="12"/>
  <c r="P14" i="12"/>
  <c r="AN14" i="12" s="1"/>
  <c r="AP13" i="12"/>
  <c r="AO13" i="12"/>
  <c r="AC13" i="12"/>
  <c r="AB13" i="12"/>
  <c r="AA13" i="12"/>
  <c r="Z13" i="12"/>
  <c r="U13" i="12"/>
  <c r="T13" i="12"/>
  <c r="AQ13" i="12" s="1"/>
  <c r="S13" i="12"/>
  <c r="P13" i="12"/>
  <c r="AN13" i="12" s="1"/>
  <c r="AP12" i="12"/>
  <c r="AO12" i="12"/>
  <c r="AD12" i="12"/>
  <c r="AC12" i="12"/>
  <c r="AB12" i="12"/>
  <c r="AA12" i="12"/>
  <c r="Z12" i="12"/>
  <c r="U12" i="12"/>
  <c r="T12" i="12"/>
  <c r="AQ12" i="12" s="1"/>
  <c r="S12" i="12"/>
  <c r="P12" i="12"/>
  <c r="AN12" i="12" s="1"/>
  <c r="AP11" i="12"/>
  <c r="AO11" i="12"/>
  <c r="AC11" i="12"/>
  <c r="AB11" i="12"/>
  <c r="AA11" i="12"/>
  <c r="Z11" i="12"/>
  <c r="U11" i="12"/>
  <c r="T11" i="12"/>
  <c r="AQ11" i="12" s="1"/>
  <c r="S11" i="12"/>
  <c r="P11" i="12"/>
  <c r="AN11" i="12" s="1"/>
  <c r="AP10" i="12"/>
  <c r="AO10" i="12"/>
  <c r="AC10" i="12"/>
  <c r="AB10" i="12"/>
  <c r="AA10" i="12"/>
  <c r="Z10" i="12"/>
  <c r="Y10" i="12"/>
  <c r="U10" i="12"/>
  <c r="T10" i="12"/>
  <c r="AQ10" i="12" s="1"/>
  <c r="S10" i="12"/>
  <c r="P10" i="12"/>
  <c r="AN10" i="12" s="1"/>
  <c r="AP9" i="12"/>
  <c r="AO9" i="12"/>
  <c r="AN9" i="12"/>
  <c r="AD9" i="12"/>
  <c r="AC9" i="12"/>
  <c r="AB9" i="12"/>
  <c r="AA9" i="12"/>
  <c r="Z9" i="12"/>
  <c r="U9" i="12"/>
  <c r="T9" i="12"/>
  <c r="AQ9" i="12" s="1"/>
  <c r="S9" i="12"/>
  <c r="P9" i="12"/>
  <c r="AP8" i="12"/>
  <c r="AO8" i="12"/>
  <c r="AC8" i="12"/>
  <c r="AB8" i="12"/>
  <c r="AA8" i="12"/>
  <c r="Z8" i="12"/>
  <c r="Y8" i="12"/>
  <c r="X8" i="12"/>
  <c r="U8" i="12"/>
  <c r="T8" i="12"/>
  <c r="AQ8" i="12" s="1"/>
  <c r="S8" i="12"/>
  <c r="P8" i="12"/>
  <c r="AN8" i="12" s="1"/>
  <c r="AP7" i="12"/>
  <c r="AO7" i="12"/>
  <c r="AC7" i="12"/>
  <c r="AB7" i="12"/>
  <c r="AA7" i="12"/>
  <c r="Z7" i="12"/>
  <c r="U7" i="12"/>
  <c r="T7" i="12"/>
  <c r="AQ7" i="12" s="1"/>
  <c r="S7" i="12"/>
  <c r="R7" i="12"/>
  <c r="P7" i="12"/>
  <c r="AN7" i="12" s="1"/>
  <c r="AP6" i="12"/>
  <c r="AO6" i="12"/>
  <c r="AN6" i="12"/>
  <c r="AD6" i="12"/>
  <c r="AC6" i="12"/>
  <c r="AB6" i="12"/>
  <c r="AA6" i="12"/>
  <c r="Z6" i="12"/>
  <c r="U6" i="12"/>
  <c r="T6" i="12"/>
  <c r="AQ6" i="12" s="1"/>
  <c r="S6" i="12"/>
  <c r="R6" i="12"/>
  <c r="P6" i="12"/>
  <c r="AP5" i="12"/>
  <c r="AO5" i="12"/>
  <c r="AC5" i="12"/>
  <c r="AB5" i="12"/>
  <c r="AA5" i="12"/>
  <c r="Z5" i="12"/>
  <c r="Y5" i="12"/>
  <c r="U5" i="12"/>
  <c r="T5" i="12"/>
  <c r="AQ5" i="12" s="1"/>
  <c r="S5" i="12"/>
  <c r="Q5" i="12"/>
  <c r="P5" i="12"/>
  <c r="AN5" i="12" s="1"/>
  <c r="AP4" i="12"/>
  <c r="AO4" i="12"/>
  <c r="AC4" i="12"/>
  <c r="AB4" i="12"/>
  <c r="AA4" i="12"/>
  <c r="Z4" i="12"/>
  <c r="X4" i="12"/>
  <c r="V4" i="12"/>
  <c r="U4" i="12"/>
  <c r="T4" i="12"/>
  <c r="AQ4" i="12" s="1"/>
  <c r="S4" i="12"/>
  <c r="Q4" i="12"/>
  <c r="P4" i="12"/>
  <c r="AN4" i="12" s="1"/>
  <c r="AP3" i="12"/>
  <c r="AO3" i="12"/>
  <c r="AD3" i="12"/>
  <c r="AC3" i="12"/>
  <c r="AB3" i="12"/>
  <c r="AA3" i="12"/>
  <c r="Z3" i="12"/>
  <c r="Y3" i="12"/>
  <c r="U3" i="12"/>
  <c r="T3" i="12"/>
  <c r="AQ3" i="12" s="1"/>
  <c r="S3" i="12"/>
  <c r="R3" i="12"/>
  <c r="P3" i="12"/>
  <c r="AN3" i="12" s="1"/>
  <c r="AS2" i="12"/>
  <c r="AP2" i="12"/>
  <c r="AO2" i="12"/>
  <c r="AN2" i="12"/>
  <c r="AC2" i="12"/>
  <c r="AB2" i="12"/>
  <c r="AA2" i="12"/>
  <c r="Z2" i="12"/>
  <c r="U2" i="12"/>
  <c r="T2" i="12"/>
  <c r="AQ2" i="12" s="1"/>
  <c r="S2" i="12"/>
  <c r="Q2" i="12"/>
  <c r="P2" i="12"/>
  <c r="AT2" i="1"/>
  <c r="AS2" i="1"/>
  <c r="S9" i="1"/>
  <c r="AQ21" i="1"/>
  <c r="AP21" i="1"/>
  <c r="AO21" i="1"/>
  <c r="AQ20" i="1"/>
  <c r="AP20" i="1"/>
  <c r="AO20" i="1"/>
  <c r="AN20" i="1"/>
  <c r="AQ19" i="1"/>
  <c r="AP19" i="1"/>
  <c r="AO19" i="1"/>
  <c r="AQ18" i="1"/>
  <c r="AP18" i="1"/>
  <c r="AO18" i="1"/>
  <c r="AQ17" i="1"/>
  <c r="AP17" i="1"/>
  <c r="AO17" i="1"/>
  <c r="AQ16" i="1"/>
  <c r="AP16" i="1"/>
  <c r="AO16" i="1"/>
  <c r="AN16" i="1"/>
  <c r="AP15" i="1"/>
  <c r="AO15" i="1"/>
  <c r="AQ14" i="1"/>
  <c r="AP14" i="1"/>
  <c r="AO14" i="1"/>
  <c r="AP13" i="1"/>
  <c r="AO13" i="1"/>
  <c r="AP12" i="1"/>
  <c r="AO12" i="1"/>
  <c r="AN12" i="1"/>
  <c r="AP11" i="1"/>
  <c r="AO11" i="1"/>
  <c r="AQ10" i="1"/>
  <c r="AP10" i="1"/>
  <c r="AO10" i="1"/>
  <c r="AP9" i="1"/>
  <c r="AO9" i="1"/>
  <c r="AP8" i="1"/>
  <c r="AO8" i="1"/>
  <c r="AN8" i="1"/>
  <c r="AP7" i="1"/>
  <c r="AO7" i="1"/>
  <c r="AQ6" i="1"/>
  <c r="AP6" i="1"/>
  <c r="AO6" i="1"/>
  <c r="AP5" i="1"/>
  <c r="AO5" i="1"/>
  <c r="AP4" i="1"/>
  <c r="AO4" i="1"/>
  <c r="AN4" i="1"/>
  <c r="AP3" i="1"/>
  <c r="AO3" i="1"/>
  <c r="AP2" i="1"/>
  <c r="AO2" i="1"/>
  <c r="Q5" i="1"/>
  <c r="AD12" i="1"/>
  <c r="AD9" i="1"/>
  <c r="AD6" i="1"/>
  <c r="AD3" i="1"/>
  <c r="U3" i="1"/>
  <c r="U4" i="1"/>
  <c r="U5" i="1"/>
  <c r="U6" i="1"/>
  <c r="U7" i="1"/>
  <c r="U8" i="1"/>
  <c r="U9" i="1"/>
  <c r="U10" i="1"/>
  <c r="U11" i="1"/>
  <c r="U12" i="1"/>
  <c r="U13" i="1"/>
  <c r="U14" i="1"/>
  <c r="U15" i="1"/>
  <c r="U2" i="1"/>
  <c r="T3" i="1"/>
  <c r="AQ3" i="1" s="1"/>
  <c r="T4" i="1"/>
  <c r="AQ4" i="1" s="1"/>
  <c r="T5" i="1"/>
  <c r="AQ5" i="1" s="1"/>
  <c r="T6" i="1"/>
  <c r="T7" i="1"/>
  <c r="AQ7" i="1" s="1"/>
  <c r="T8" i="1"/>
  <c r="AQ8" i="1" s="1"/>
  <c r="T9" i="1"/>
  <c r="AQ9" i="1" s="1"/>
  <c r="T10" i="1"/>
  <c r="T11" i="1"/>
  <c r="AQ11" i="1" s="1"/>
  <c r="T12" i="1"/>
  <c r="AQ12" i="1" s="1"/>
  <c r="T13" i="1"/>
  <c r="AQ13" i="1" s="1"/>
  <c r="T14" i="1"/>
  <c r="T15" i="1"/>
  <c r="AQ15" i="1" s="1"/>
  <c r="T2" i="1"/>
  <c r="AQ2" i="1" s="1"/>
  <c r="S3" i="1"/>
  <c r="S4" i="1"/>
  <c r="S5" i="1"/>
  <c r="S6" i="1"/>
  <c r="S7" i="1"/>
  <c r="S8" i="1"/>
  <c r="S10" i="1"/>
  <c r="S11" i="1"/>
  <c r="S12" i="1"/>
  <c r="S13" i="1"/>
  <c r="S14" i="1"/>
  <c r="S15" i="1"/>
  <c r="S2" i="1"/>
  <c r="Y10" i="1"/>
  <c r="Y8" i="1"/>
  <c r="R6" i="1"/>
  <c r="Y3" i="1"/>
  <c r="Y5" i="1"/>
  <c r="AC3" i="1"/>
  <c r="AC4" i="1"/>
  <c r="AC5" i="1"/>
  <c r="AC6" i="1"/>
  <c r="AC7" i="1"/>
  <c r="AC8" i="1"/>
  <c r="AC9" i="1"/>
  <c r="AC10" i="1"/>
  <c r="AC11" i="1"/>
  <c r="AC12" i="1"/>
  <c r="AC13" i="1"/>
  <c r="AC14" i="1"/>
  <c r="AC15" i="1"/>
  <c r="AC16" i="1"/>
  <c r="AC17" i="1"/>
  <c r="AC18" i="1"/>
  <c r="AC19" i="1"/>
  <c r="AC20" i="1"/>
  <c r="AC21" i="1"/>
  <c r="AC22" i="1"/>
  <c r="AC23" i="1"/>
  <c r="AC24" i="1"/>
  <c r="AC25" i="1"/>
  <c r="AC2" i="1"/>
  <c r="AB3" i="1"/>
  <c r="AB4" i="1"/>
  <c r="AB5" i="1"/>
  <c r="AB6" i="1"/>
  <c r="AB7" i="1"/>
  <c r="AB8" i="1"/>
  <c r="AB9" i="1"/>
  <c r="AB10" i="1"/>
  <c r="AB11" i="1"/>
  <c r="AB12" i="1"/>
  <c r="AB13" i="1"/>
  <c r="AB14" i="1"/>
  <c r="AB15" i="1"/>
  <c r="AB16" i="1"/>
  <c r="AB17" i="1"/>
  <c r="AB18" i="1"/>
  <c r="AB19" i="1"/>
  <c r="AB20" i="1"/>
  <c r="AB21" i="1"/>
  <c r="AB22" i="1"/>
  <c r="AB23" i="1"/>
  <c r="AB24" i="1"/>
  <c r="AB25" i="1"/>
  <c r="AB2" i="1"/>
  <c r="AA3" i="1"/>
  <c r="AA4" i="1"/>
  <c r="AA5" i="1"/>
  <c r="AA6" i="1"/>
  <c r="AA7" i="1"/>
  <c r="AA8" i="1"/>
  <c r="AA9" i="1"/>
  <c r="AA10" i="1"/>
  <c r="AA11" i="1"/>
  <c r="AA12" i="1"/>
  <c r="AA13" i="1"/>
  <c r="AA14" i="1"/>
  <c r="AA15" i="1"/>
  <c r="AA16" i="1"/>
  <c r="AA17" i="1"/>
  <c r="AA18" i="1"/>
  <c r="AA19" i="1"/>
  <c r="AA20" i="1"/>
  <c r="AA21" i="1"/>
  <c r="AA22" i="1"/>
  <c r="AA23" i="1"/>
  <c r="AA24" i="1"/>
  <c r="AA25" i="1"/>
  <c r="AA2" i="1"/>
  <c r="Z16" i="1"/>
  <c r="Z17" i="1"/>
  <c r="Z18" i="1"/>
  <c r="Z19" i="1"/>
  <c r="Z20" i="1"/>
  <c r="Z21" i="1"/>
  <c r="Z22" i="1"/>
  <c r="Z23" i="1"/>
  <c r="Z24" i="1"/>
  <c r="Z25" i="1"/>
  <c r="Z3" i="1"/>
  <c r="Z4" i="1"/>
  <c r="Z5" i="1"/>
  <c r="Z6" i="1"/>
  <c r="Z7" i="1"/>
  <c r="Z8" i="1"/>
  <c r="Z9" i="1"/>
  <c r="Z10" i="1"/>
  <c r="Z11" i="1"/>
  <c r="Z12" i="1"/>
  <c r="Z13" i="1"/>
  <c r="Z14" i="1"/>
  <c r="Z15" i="1"/>
  <c r="Z2" i="1"/>
  <c r="X8" i="1"/>
  <c r="X4" i="1"/>
  <c r="V4" i="1"/>
  <c r="R7" i="1"/>
  <c r="R3" i="1"/>
  <c r="Q4" i="1"/>
  <c r="Q2" i="1"/>
  <c r="P2" i="1"/>
  <c r="AN2" i="1" s="1"/>
  <c r="P3" i="1"/>
  <c r="AN3" i="1" s="1"/>
  <c r="P4" i="1"/>
  <c r="P5" i="1"/>
  <c r="AN5" i="1" s="1"/>
  <c r="P6" i="1"/>
  <c r="AN6" i="1" s="1"/>
  <c r="P7" i="1"/>
  <c r="AN7" i="1" s="1"/>
  <c r="P8" i="1"/>
  <c r="P9" i="1"/>
  <c r="AN9" i="1" s="1"/>
  <c r="P10" i="1"/>
  <c r="AN10" i="1" s="1"/>
  <c r="P11" i="1"/>
  <c r="AN11" i="1" s="1"/>
  <c r="P12" i="1"/>
  <c r="P13" i="1"/>
  <c r="AN13" i="1" s="1"/>
  <c r="P14" i="1"/>
  <c r="AN14" i="1" s="1"/>
  <c r="P15" i="1"/>
  <c r="AN15" i="1" s="1"/>
  <c r="P16" i="1"/>
  <c r="P17" i="1"/>
  <c r="AN17" i="1" s="1"/>
  <c r="P18" i="1"/>
  <c r="AN18" i="1" s="1"/>
  <c r="P19" i="1"/>
  <c r="AN19" i="1" s="1"/>
  <c r="P20" i="1"/>
  <c r="P21" i="1"/>
  <c r="AN21" i="1" s="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alcChain>
</file>

<file path=xl/sharedStrings.xml><?xml version="1.0" encoding="utf-8"?>
<sst xmlns="http://schemas.openxmlformats.org/spreadsheetml/2006/main" count="22018" uniqueCount="2131">
  <si>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</si>
  <si>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</si>
  <si>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</si>
  <si>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</si>
  <si>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</si>
  <si>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</si>
  <si>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</si>
  <si>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</si>
  <si>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</si>
  <si>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</si>
  <si>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</si>
  <si>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</si>
  <si>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</si>
  <si>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</si>
  <si>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</si>
  <si>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</si>
  <si>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</si>
  <si>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</si>
  <si>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</si>
  <si>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</si>
  <si>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</si>
  <si>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</si>
  <si>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</si>
  <si>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</si>
  <si>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</si>
  <si>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</si>
  <si>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</si>
  <si>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</si>
  <si>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</si>
  <si>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</si>
  <si>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</si>
  <si>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</si>
  <si>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</si>
  <si>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</si>
  <si>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</si>
  <si>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</si>
  <si>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Cloud Infrastructure Architect</t>
  </si>
  <si>
    <t>Phoenix</t>
  </si>
  <si>
    <t>Director</t>
  </si>
  <si>
    <t>E02274</t>
  </si>
  <si>
    <t>Sr. Analyst</t>
  </si>
  <si>
    <t>Marketing</t>
  </si>
  <si>
    <t>Miami</t>
  </si>
  <si>
    <t>Black</t>
  </si>
  <si>
    <t>Sr. Account Representative</t>
  </si>
  <si>
    <t>Sales</t>
  </si>
  <si>
    <t>Latino</t>
  </si>
  <si>
    <t>Brazil</t>
  </si>
  <si>
    <t>Sao Paulo</t>
  </si>
  <si>
    <t>Technical Architect</t>
  </si>
  <si>
    <t>Computer Systems Manager</t>
  </si>
  <si>
    <t>E02572</t>
  </si>
  <si>
    <t>Test Engineer</t>
  </si>
  <si>
    <t>Automation Engineer</t>
  </si>
  <si>
    <t>Beijing</t>
  </si>
  <si>
    <t>Manager</t>
  </si>
  <si>
    <t>Seattle</t>
  </si>
  <si>
    <t>Analyst II</t>
  </si>
  <si>
    <t>Accounting</t>
  </si>
  <si>
    <t>Analyst</t>
  </si>
  <si>
    <t>Operations Engineer</t>
  </si>
  <si>
    <t>Network Architect</t>
  </si>
  <si>
    <t>IT Coordinator</t>
  </si>
  <si>
    <t>Shanghai</t>
  </si>
  <si>
    <t>Systems Analyst</t>
  </si>
  <si>
    <t>Sr. Business Partner</t>
  </si>
  <si>
    <t>E02744</t>
  </si>
  <si>
    <t>Chongqing</t>
  </si>
  <si>
    <t>Manaus</t>
  </si>
  <si>
    <t>Service Desk Analyst</t>
  </si>
  <si>
    <t>Business Partner</t>
  </si>
  <si>
    <t>Controls Engineer</t>
  </si>
  <si>
    <t>Development Engineer</t>
  </si>
  <si>
    <t>Solutions Architect</t>
  </si>
  <si>
    <t>Network Administrator</t>
  </si>
  <si>
    <t>IT Systems Architect</t>
  </si>
  <si>
    <t>Account Representative</t>
  </si>
  <si>
    <t>E02044</t>
  </si>
  <si>
    <t>Engineering Manager</t>
  </si>
  <si>
    <t>System Administrator </t>
  </si>
  <si>
    <t>E02832</t>
  </si>
  <si>
    <t>E02728</t>
  </si>
  <si>
    <t>E02848</t>
  </si>
  <si>
    <t>E02235</t>
  </si>
  <si>
    <t>E02903</t>
  </si>
  <si>
    <t>Field Engineer</t>
  </si>
  <si>
    <t>E02938</t>
  </si>
  <si>
    <t>E02923</t>
  </si>
  <si>
    <t>E02190</t>
  </si>
  <si>
    <t>E02307</t>
  </si>
  <si>
    <t>E02960</t>
  </si>
  <si>
    <t>E02642</t>
  </si>
  <si>
    <t>E02047</t>
  </si>
  <si>
    <t>E02522</t>
  </si>
  <si>
    <t>E02770</t>
  </si>
  <si>
    <t>E02420</t>
  </si>
  <si>
    <t>E02183</t>
  </si>
  <si>
    <t>E02791</t>
  </si>
  <si>
    <t>E02833</t>
  </si>
  <si>
    <t>E02252</t>
  </si>
  <si>
    <t>E02489</t>
  </si>
  <si>
    <t>E02942</t>
  </si>
  <si>
    <t>E02710</t>
  </si>
  <si>
    <t>E02375</t>
  </si>
  <si>
    <t>E02576</t>
  </si>
  <si>
    <t>E02074</t>
  </si>
  <si>
    <t>E02071</t>
  </si>
  <si>
    <t>E02861</t>
  </si>
  <si>
    <t>E02850</t>
  </si>
  <si>
    <t>E02415</t>
  </si>
  <si>
    <t>E02939</t>
  </si>
  <si>
    <t>E02855</t>
  </si>
  <si>
    <t>E02258</t>
  </si>
  <si>
    <t>E02813</t>
  </si>
  <si>
    <t>E02033</t>
  </si>
  <si>
    <t>E02984</t>
  </si>
  <si>
    <t>E02604</t>
  </si>
  <si>
    <t>E02468</t>
  </si>
  <si>
    <t>E03000</t>
  </si>
  <si>
    <t>E02094</t>
  </si>
  <si>
    <t>E02825</t>
  </si>
  <si>
    <t>E02378</t>
  </si>
  <si>
    <t>E02877</t>
  </si>
  <si>
    <t>E02112</t>
  </si>
  <si>
    <t>E02681</t>
  </si>
  <si>
    <t>E02103</t>
  </si>
  <si>
    <t>E02856</t>
  </si>
  <si>
    <t>E02628</t>
  </si>
  <si>
    <t>E02217</t>
  </si>
  <si>
    <t>E02473</t>
  </si>
  <si>
    <t>E02147</t>
  </si>
  <si>
    <t>E02313</t>
  </si>
  <si>
    <t>E02189</t>
  </si>
  <si>
    <t>E02783</t>
  </si>
  <si>
    <t>E02139</t>
  </si>
  <si>
    <t>E02088</t>
  </si>
  <si>
    <t>E02875</t>
  </si>
  <si>
    <t>E02363</t>
  </si>
  <si>
    <t>E02387</t>
  </si>
  <si>
    <t>David Barnes</t>
  </si>
  <si>
    <t>E02206</t>
  </si>
  <si>
    <t>E02594</t>
  </si>
  <si>
    <t>Ezekiel Kumar</t>
  </si>
  <si>
    <t>E02185</t>
  </si>
  <si>
    <t>E02862</t>
  </si>
  <si>
    <t>E02966</t>
  </si>
  <si>
    <t>David Chu</t>
  </si>
  <si>
    <t>E02166</t>
  </si>
  <si>
    <t>E02802</t>
  </si>
  <si>
    <t>Connor Simmons</t>
  </si>
  <si>
    <t>E02017</t>
  </si>
  <si>
    <t>Scarlett Rodriguez</t>
  </si>
  <si>
    <t>E02872</t>
  </si>
  <si>
    <t>E02331</t>
  </si>
  <si>
    <t>E02464</t>
  </si>
  <si>
    <t>E02706</t>
  </si>
  <si>
    <t>Hannah Nelson</t>
  </si>
  <si>
    <t>E02283</t>
  </si>
  <si>
    <t>E02254</t>
  </si>
  <si>
    <t>E02216</t>
  </si>
  <si>
    <t>E02803</t>
  </si>
  <si>
    <t>E02333</t>
  </si>
  <si>
    <t>E02639</t>
  </si>
  <si>
    <t>Hadley Parker</t>
  </si>
  <si>
    <t>E02421</t>
  </si>
  <si>
    <t>E02761</t>
  </si>
  <si>
    <t>E02121</t>
  </si>
  <si>
    <t>E02227</t>
  </si>
  <si>
    <t>E02031</t>
  </si>
  <si>
    <t>Owen Han</t>
  </si>
  <si>
    <t>E02844</t>
  </si>
  <si>
    <t>E02810</t>
  </si>
  <si>
    <t>E02285</t>
  </si>
  <si>
    <t>E02747</t>
  </si>
  <si>
    <t>E02072</t>
  </si>
  <si>
    <t>Charles Robinson</t>
  </si>
  <si>
    <t>E02555</t>
  </si>
  <si>
    <t>E02062</t>
  </si>
  <si>
    <t>E02944</t>
  </si>
  <si>
    <t>E02148</t>
  </si>
  <si>
    <t>E02838</t>
  </si>
  <si>
    <t>E02980</t>
  </si>
  <si>
    <t>E02038</t>
  </si>
  <si>
    <t>Mila Vasquez</t>
  </si>
  <si>
    <t>E02914</t>
  </si>
  <si>
    <t>Everly Coleman</t>
  </si>
  <si>
    <t>Isla Chavez</t>
  </si>
  <si>
    <t>E02652</t>
  </si>
  <si>
    <t>E02693</t>
  </si>
  <si>
    <t>E02971</t>
  </si>
  <si>
    <t>E02284</t>
  </si>
  <si>
    <t>E02023</t>
  </si>
  <si>
    <t>E02599</t>
  </si>
  <si>
    <t>E02108</t>
  </si>
  <si>
    <t>E02417</t>
  </si>
  <si>
    <t>E02769</t>
  </si>
  <si>
    <t>E02632</t>
  </si>
  <si>
    <t>E02534</t>
  </si>
  <si>
    <t>Eloise Griffin</t>
  </si>
  <si>
    <t>E02295</t>
  </si>
  <si>
    <t>E02730</t>
  </si>
  <si>
    <t>E02337</t>
  </si>
  <si>
    <t>E02633</t>
  </si>
  <si>
    <t>E02965</t>
  </si>
  <si>
    <t>E02895</t>
  </si>
  <si>
    <t>E02943</t>
  </si>
  <si>
    <t>E02678</t>
  </si>
  <si>
    <t>E02801</t>
  </si>
  <si>
    <t>Santiago f Brooks</t>
  </si>
  <si>
    <t>E02140</t>
  </si>
  <si>
    <t>E02613</t>
  </si>
  <si>
    <t>E02917</t>
  </si>
  <si>
    <t>E02977</t>
  </si>
  <si>
    <t>E02531</t>
  </si>
  <si>
    <t>E02179</t>
  </si>
  <si>
    <t>E02857</t>
  </si>
  <si>
    <t>E02477</t>
  </si>
  <si>
    <t>Jacob Cheng</t>
  </si>
  <si>
    <t>E02687</t>
  </si>
  <si>
    <t>E02748</t>
  </si>
  <si>
    <t>E02843</t>
  </si>
  <si>
    <t>E02063</t>
  </si>
  <si>
    <t>E02899</t>
  </si>
  <si>
    <t>E02478</t>
  </si>
  <si>
    <t>E02492</t>
  </si>
  <si>
    <t>E02781</t>
  </si>
  <si>
    <t>Athena Vu</t>
  </si>
  <si>
    <t>E02665</t>
  </si>
  <si>
    <t>E02012</t>
  </si>
  <si>
    <t>E02881</t>
  </si>
  <si>
    <t>E02562</t>
  </si>
  <si>
    <t>E02884</t>
  </si>
  <si>
    <t>Eliana Turner</t>
  </si>
  <si>
    <t>E02563</t>
  </si>
  <si>
    <t>E02249</t>
  </si>
  <si>
    <t>E02987</t>
  </si>
  <si>
    <t>E02920</t>
  </si>
  <si>
    <t>Charles Luu</t>
  </si>
  <si>
    <t>E02846</t>
  </si>
  <si>
    <t>E02192</t>
  </si>
  <si>
    <t>E02716</t>
  </si>
  <si>
    <t>E02066</t>
  </si>
  <si>
    <t>Eli Richardson</t>
  </si>
  <si>
    <t>E02298</t>
  </si>
  <si>
    <t>E02440</t>
  </si>
  <si>
    <t>E02798</t>
  </si>
  <si>
    <t>E02818</t>
  </si>
  <si>
    <t>E02907</t>
  </si>
  <si>
    <t>E02391</t>
  </si>
  <si>
    <t>E02800</t>
  </si>
  <si>
    <t>E02024</t>
  </si>
  <si>
    <t>E02427</t>
  </si>
  <si>
    <t>E02276</t>
  </si>
  <si>
    <t>E02649</t>
  </si>
  <si>
    <t>E02005</t>
  </si>
  <si>
    <t>E02732</t>
  </si>
  <si>
    <t>E02720</t>
  </si>
  <si>
    <t>E02428</t>
  </si>
  <si>
    <t>E02259</t>
  </si>
  <si>
    <t>E02992</t>
  </si>
  <si>
    <t>E02535</t>
  </si>
  <si>
    <t>E02035</t>
  </si>
  <si>
    <t>E02135</t>
  </si>
  <si>
    <t>E02968</t>
  </si>
  <si>
    <t>E02453</t>
  </si>
  <si>
    <t>E02153</t>
  </si>
  <si>
    <t>Nova Lin</t>
  </si>
  <si>
    <t>E02193</t>
  </si>
  <si>
    <t>E02889</t>
  </si>
  <si>
    <t>E02059</t>
  </si>
  <si>
    <t>E02900</t>
  </si>
  <si>
    <t>E02202</t>
  </si>
  <si>
    <t>E02696</t>
  </si>
  <si>
    <t>E02554</t>
  </si>
  <si>
    <t>E02888</t>
  </si>
  <si>
    <t>E02684</t>
  </si>
  <si>
    <t>E02561</t>
  </si>
  <si>
    <t>E02558</t>
  </si>
  <si>
    <t>E02221</t>
  </si>
  <si>
    <t>E02627</t>
  </si>
  <si>
    <t>E02310</t>
  </si>
  <si>
    <t>E02661</t>
  </si>
  <si>
    <t>E02703</t>
  </si>
  <si>
    <t>E02191</t>
  </si>
  <si>
    <t>E02521</t>
  </si>
  <si>
    <t>E02002</t>
  </si>
  <si>
    <t>E02003</t>
  </si>
  <si>
    <t>E02004</t>
  </si>
  <si>
    <t>E02006</t>
  </si>
  <si>
    <t>E02007</t>
  </si>
  <si>
    <t>E02008</t>
  </si>
  <si>
    <t>E02009</t>
  </si>
  <si>
    <t>E02010</t>
  </si>
  <si>
    <t>E02011</t>
  </si>
  <si>
    <t>E02013</t>
  </si>
  <si>
    <t>E02014</t>
  </si>
  <si>
    <t>E02015</t>
  </si>
  <si>
    <t>E02016</t>
  </si>
  <si>
    <t>E02018</t>
  </si>
  <si>
    <t>E02019</t>
  </si>
  <si>
    <t>E02020</t>
  </si>
  <si>
    <t>E02021</t>
  </si>
  <si>
    <t>E02022</t>
  </si>
  <si>
    <t>E02025</t>
  </si>
  <si>
    <t>E02026</t>
  </si>
  <si>
    <t>E02027</t>
  </si>
  <si>
    <t>E02028</t>
  </si>
  <si>
    <t>E02029</t>
  </si>
  <si>
    <t>E02030</t>
  </si>
  <si>
    <t>E02032</t>
  </si>
  <si>
    <t>E02034</t>
  </si>
  <si>
    <t>E02036</t>
  </si>
  <si>
    <t>E02037</t>
  </si>
  <si>
    <t>E02039</t>
  </si>
  <si>
    <t>E02040</t>
  </si>
  <si>
    <t>E02041</t>
  </si>
  <si>
    <t>E02042</t>
  </si>
  <si>
    <t>E02043</t>
  </si>
  <si>
    <t>E02045</t>
  </si>
  <si>
    <t>E02046</t>
  </si>
  <si>
    <t>E02048</t>
  </si>
  <si>
    <t>E02049</t>
  </si>
  <si>
    <t>E02050</t>
  </si>
  <si>
    <t>E02051</t>
  </si>
  <si>
    <t>E02052</t>
  </si>
  <si>
    <t>E02053</t>
  </si>
  <si>
    <t>E02054</t>
  </si>
  <si>
    <t>E02055</t>
  </si>
  <si>
    <t>E02056</t>
  </si>
  <si>
    <t>E02057</t>
  </si>
  <si>
    <t>E02058</t>
  </si>
  <si>
    <t>E02060</t>
  </si>
  <si>
    <t>E02061</t>
  </si>
  <si>
    <t>E02064</t>
  </si>
  <si>
    <t>E02065</t>
  </si>
  <si>
    <t>E02067</t>
  </si>
  <si>
    <t>E02068</t>
  </si>
  <si>
    <t>E02069</t>
  </si>
  <si>
    <t>E02070</t>
  </si>
  <si>
    <t>E02073</t>
  </si>
  <si>
    <t>E02075</t>
  </si>
  <si>
    <t>E02076</t>
  </si>
  <si>
    <t>E02077</t>
  </si>
  <si>
    <t>E02078</t>
  </si>
  <si>
    <t>E02079</t>
  </si>
  <si>
    <t>E02080</t>
  </si>
  <si>
    <t>E02081</t>
  </si>
  <si>
    <t>E02082</t>
  </si>
  <si>
    <t>E02083</t>
  </si>
  <si>
    <t>E02084</t>
  </si>
  <si>
    <t>E02085</t>
  </si>
  <si>
    <t>E02086</t>
  </si>
  <si>
    <t>E02087</t>
  </si>
  <si>
    <t>E02089</t>
  </si>
  <si>
    <t>E02090</t>
  </si>
  <si>
    <t>E02091</t>
  </si>
  <si>
    <t>E02092</t>
  </si>
  <si>
    <t>E02093</t>
  </si>
  <si>
    <t>E02095</t>
  </si>
  <si>
    <t>E02096</t>
  </si>
  <si>
    <t>E02097</t>
  </si>
  <si>
    <t>E02098</t>
  </si>
  <si>
    <t>E02099</t>
  </si>
  <si>
    <t>E02100</t>
  </si>
  <si>
    <t>E02101</t>
  </si>
  <si>
    <t>E02102</t>
  </si>
  <si>
    <t>E02104</t>
  </si>
  <si>
    <t>E02105</t>
  </si>
  <si>
    <t>E02106</t>
  </si>
  <si>
    <t>E02107</t>
  </si>
  <si>
    <t>E02109</t>
  </si>
  <si>
    <t>E02110</t>
  </si>
  <si>
    <t>E02111</t>
  </si>
  <si>
    <t>E02113</t>
  </si>
  <si>
    <t>E02114</t>
  </si>
  <si>
    <t>E02115</t>
  </si>
  <si>
    <t>E02116</t>
  </si>
  <si>
    <t>E02117</t>
  </si>
  <si>
    <t>E02118</t>
  </si>
  <si>
    <t>E02119</t>
  </si>
  <si>
    <t>E02120</t>
  </si>
  <si>
    <t>E02122</t>
  </si>
  <si>
    <t>E02123</t>
  </si>
  <si>
    <t>E02124</t>
  </si>
  <si>
    <t>E02125</t>
  </si>
  <si>
    <t>E02126</t>
  </si>
  <si>
    <t>E02127</t>
  </si>
  <si>
    <t>E02128</t>
  </si>
  <si>
    <t>E02129</t>
  </si>
  <si>
    <t>E02130</t>
  </si>
  <si>
    <t>E02131</t>
  </si>
  <si>
    <t>E02132</t>
  </si>
  <si>
    <t>E02133</t>
  </si>
  <si>
    <t>E02134</t>
  </si>
  <si>
    <t>E02136</t>
  </si>
  <si>
    <t>E02137</t>
  </si>
  <si>
    <t>E02138</t>
  </si>
  <si>
    <t>E02141</t>
  </si>
  <si>
    <t>E02142</t>
  </si>
  <si>
    <t>E02143</t>
  </si>
  <si>
    <t>E02144</t>
  </si>
  <si>
    <t>E02145</t>
  </si>
  <si>
    <t>E02146</t>
  </si>
  <si>
    <t>E02149</t>
  </si>
  <si>
    <t>E02150</t>
  </si>
  <si>
    <t>E02151</t>
  </si>
  <si>
    <t>E02152</t>
  </si>
  <si>
    <t>E02154</t>
  </si>
  <si>
    <t>E02155</t>
  </si>
  <si>
    <t>E02156</t>
  </si>
  <si>
    <t>E02157</t>
  </si>
  <si>
    <t>E02158</t>
  </si>
  <si>
    <t>E02159</t>
  </si>
  <si>
    <t>E02160</t>
  </si>
  <si>
    <t>E02161</t>
  </si>
  <si>
    <t>E02162</t>
  </si>
  <si>
    <t>E02163</t>
  </si>
  <si>
    <t>E02164</t>
  </si>
  <si>
    <t>E02165</t>
  </si>
  <si>
    <t>E02167</t>
  </si>
  <si>
    <t>E02168</t>
  </si>
  <si>
    <t>E02169</t>
  </si>
  <si>
    <t>E02170</t>
  </si>
  <si>
    <t>E02171</t>
  </si>
  <si>
    <t>E02172</t>
  </si>
  <si>
    <t>E02173</t>
  </si>
  <si>
    <t>E02174</t>
  </si>
  <si>
    <t>E02175</t>
  </si>
  <si>
    <t>E02176</t>
  </si>
  <si>
    <t>E02177</t>
  </si>
  <si>
    <t>E02178</t>
  </si>
  <si>
    <t>E02180</t>
  </si>
  <si>
    <t>E02181</t>
  </si>
  <si>
    <t>E02182</t>
  </si>
  <si>
    <t>E02184</t>
  </si>
  <si>
    <t>E02186</t>
  </si>
  <si>
    <t>E02187</t>
  </si>
  <si>
    <t>E02188</t>
  </si>
  <si>
    <t>E02194</t>
  </si>
  <si>
    <t>E02195</t>
  </si>
  <si>
    <t>E02196</t>
  </si>
  <si>
    <t>E02197</t>
  </si>
  <si>
    <t>E02198</t>
  </si>
  <si>
    <t>E02199</t>
  </si>
  <si>
    <t>E02200</t>
  </si>
  <si>
    <t>E02201</t>
  </si>
  <si>
    <t>E02203</t>
  </si>
  <si>
    <t>E02204</t>
  </si>
  <si>
    <t>E02205</t>
  </si>
  <si>
    <t>E02207</t>
  </si>
  <si>
    <t>E02208</t>
  </si>
  <si>
    <t>E02209</t>
  </si>
  <si>
    <t>E02210</t>
  </si>
  <si>
    <t>E02211</t>
  </si>
  <si>
    <t>E02212</t>
  </si>
  <si>
    <t>E02213</t>
  </si>
  <si>
    <t>E02214</t>
  </si>
  <si>
    <t>E02215</t>
  </si>
  <si>
    <t>E02218</t>
  </si>
  <si>
    <t>E02219</t>
  </si>
  <si>
    <t>E02220</t>
  </si>
  <si>
    <t>E02222</t>
  </si>
  <si>
    <t>E02223</t>
  </si>
  <si>
    <t>E02224</t>
  </si>
  <si>
    <t>E02225</t>
  </si>
  <si>
    <t>E02226</t>
  </si>
  <si>
    <t>E02228</t>
  </si>
  <si>
    <t>E02229</t>
  </si>
  <si>
    <t>E02230</t>
  </si>
  <si>
    <t>E02231</t>
  </si>
  <si>
    <t>E02232</t>
  </si>
  <si>
    <t>E02233</t>
  </si>
  <si>
    <t>E02234</t>
  </si>
  <si>
    <t>E02236</t>
  </si>
  <si>
    <t>E02237</t>
  </si>
  <si>
    <t>E02238</t>
  </si>
  <si>
    <t>E02239</t>
  </si>
  <si>
    <t>E02240</t>
  </si>
  <si>
    <t>E02241</t>
  </si>
  <si>
    <t>E02242</t>
  </si>
  <si>
    <t>E02243</t>
  </si>
  <si>
    <t>E02244</t>
  </si>
  <si>
    <t>E02245</t>
  </si>
  <si>
    <t>E02246</t>
  </si>
  <si>
    <t>E02247</t>
  </si>
  <si>
    <t>E02248</t>
  </si>
  <si>
    <t>E02250</t>
  </si>
  <si>
    <t>E02251</t>
  </si>
  <si>
    <t>E02253</t>
  </si>
  <si>
    <t>E02255</t>
  </si>
  <si>
    <t>E02256</t>
  </si>
  <si>
    <t>E02257</t>
  </si>
  <si>
    <t>E02260</t>
  </si>
  <si>
    <t>E02261</t>
  </si>
  <si>
    <t>E02262</t>
  </si>
  <si>
    <t>E02263</t>
  </si>
  <si>
    <t>E02264</t>
  </si>
  <si>
    <t>E02265</t>
  </si>
  <si>
    <t>E02266</t>
  </si>
  <si>
    <t>E02267</t>
  </si>
  <si>
    <t>E02268</t>
  </si>
  <si>
    <t>E02269</t>
  </si>
  <si>
    <t>E02270</t>
  </si>
  <si>
    <t>E02271</t>
  </si>
  <si>
    <t>E02272</t>
  </si>
  <si>
    <t>E02273</t>
  </si>
  <si>
    <t>E02275</t>
  </si>
  <si>
    <t>E02277</t>
  </si>
  <si>
    <t>E02278</t>
  </si>
  <si>
    <t>E02279</t>
  </si>
  <si>
    <t>E02280</t>
  </si>
  <si>
    <t>E02281</t>
  </si>
  <si>
    <t>E02282</t>
  </si>
  <si>
    <t>E02286</t>
  </si>
  <si>
    <t>E02287</t>
  </si>
  <si>
    <t>E02288</t>
  </si>
  <si>
    <t>E02289</t>
  </si>
  <si>
    <t>E02290</t>
  </si>
  <si>
    <t>E02291</t>
  </si>
  <si>
    <t>E02292</t>
  </si>
  <si>
    <t>E02293</t>
  </si>
  <si>
    <t>E02294</t>
  </si>
  <si>
    <t>E02296</t>
  </si>
  <si>
    <t>E02297</t>
  </si>
  <si>
    <t>E02299</t>
  </si>
  <si>
    <t>E02300</t>
  </si>
  <si>
    <t>E02301</t>
  </si>
  <si>
    <t>E02302</t>
  </si>
  <si>
    <t>E02303</t>
  </si>
  <si>
    <t>E02304</t>
  </si>
  <si>
    <t>E02305</t>
  </si>
  <si>
    <t>E02306</t>
  </si>
  <si>
    <t>E02308</t>
  </si>
  <si>
    <t>E02309</t>
  </si>
  <si>
    <t>E02311</t>
  </si>
  <si>
    <t>E02312</t>
  </si>
  <si>
    <t>E02314</t>
  </si>
  <si>
    <t>E02315</t>
  </si>
  <si>
    <t>E02316</t>
  </si>
  <si>
    <t>E02317</t>
  </si>
  <si>
    <t>E02318</t>
  </si>
  <si>
    <t>E02319</t>
  </si>
  <si>
    <t>E02320</t>
  </si>
  <si>
    <t>E02321</t>
  </si>
  <si>
    <t>E02322</t>
  </si>
  <si>
    <t>E02323</t>
  </si>
  <si>
    <t>E02324</t>
  </si>
  <si>
    <t>E02325</t>
  </si>
  <si>
    <t>E02326</t>
  </si>
  <si>
    <t>E02327</t>
  </si>
  <si>
    <t>E02328</t>
  </si>
  <si>
    <t>E02329</t>
  </si>
  <si>
    <t>E02330</t>
  </si>
  <si>
    <t>E02332</t>
  </si>
  <si>
    <t>E02334</t>
  </si>
  <si>
    <t>E02335</t>
  </si>
  <si>
    <t>E02336</t>
  </si>
  <si>
    <t>E02338</t>
  </si>
  <si>
    <t>E02339</t>
  </si>
  <si>
    <t>E02340</t>
  </si>
  <si>
    <t>E02341</t>
  </si>
  <si>
    <t>E02342</t>
  </si>
  <si>
    <t>E02343</t>
  </si>
  <si>
    <t>E02344</t>
  </si>
  <si>
    <t>E02345</t>
  </si>
  <si>
    <t>E02346</t>
  </si>
  <si>
    <t>E02347</t>
  </si>
  <si>
    <t>E02348</t>
  </si>
  <si>
    <t>E02349</t>
  </si>
  <si>
    <t>E02350</t>
  </si>
  <si>
    <t>E02351</t>
  </si>
  <si>
    <t>E02352</t>
  </si>
  <si>
    <t>E02353</t>
  </si>
  <si>
    <t>E02354</t>
  </si>
  <si>
    <t>E02355</t>
  </si>
  <si>
    <t>E02356</t>
  </si>
  <si>
    <t>E02357</t>
  </si>
  <si>
    <t>E02358</t>
  </si>
  <si>
    <t>E02359</t>
  </si>
  <si>
    <t>E02360</t>
  </si>
  <si>
    <t>E02361</t>
  </si>
  <si>
    <t>E02362</t>
  </si>
  <si>
    <t>E02364</t>
  </si>
  <si>
    <t>E02365</t>
  </si>
  <si>
    <t>E02366</t>
  </si>
  <si>
    <t>E02367</t>
  </si>
  <si>
    <t>E02368</t>
  </si>
  <si>
    <t>E02369</t>
  </si>
  <si>
    <t>E02370</t>
  </si>
  <si>
    <t>E02371</t>
  </si>
  <si>
    <t>E02372</t>
  </si>
  <si>
    <t>E02373</t>
  </si>
  <si>
    <t>E02374</t>
  </si>
  <si>
    <t>E02376</t>
  </si>
  <si>
    <t>E02377</t>
  </si>
  <si>
    <t>E02379</t>
  </si>
  <si>
    <t>E02380</t>
  </si>
  <si>
    <t>E02381</t>
  </si>
  <si>
    <t>E02382</t>
  </si>
  <si>
    <t>E02383</t>
  </si>
  <si>
    <t>E02384</t>
  </si>
  <si>
    <t>E02385</t>
  </si>
  <si>
    <t>E02386</t>
  </si>
  <si>
    <t>E02388</t>
  </si>
  <si>
    <t>E02389</t>
  </si>
  <si>
    <t>E02390</t>
  </si>
  <si>
    <t>E02392</t>
  </si>
  <si>
    <t>E02393</t>
  </si>
  <si>
    <t>E02394</t>
  </si>
  <si>
    <t>E02395</t>
  </si>
  <si>
    <t>E02396</t>
  </si>
  <si>
    <t>E02397</t>
  </si>
  <si>
    <t>E02398</t>
  </si>
  <si>
    <t>E02399</t>
  </si>
  <si>
    <t>E02400</t>
  </si>
  <si>
    <t>E02401</t>
  </si>
  <si>
    <t>E02402</t>
  </si>
  <si>
    <t>E02403</t>
  </si>
  <si>
    <t>E02404</t>
  </si>
  <si>
    <t>E02405</t>
  </si>
  <si>
    <t>E02406</t>
  </si>
  <si>
    <t>E02407</t>
  </si>
  <si>
    <t>E02408</t>
  </si>
  <si>
    <t>E02409</t>
  </si>
  <si>
    <t>E02410</t>
  </si>
  <si>
    <t>E02411</t>
  </si>
  <si>
    <t>E02412</t>
  </si>
  <si>
    <t>E02413</t>
  </si>
  <si>
    <t>E02414</t>
  </si>
  <si>
    <t>E02416</t>
  </si>
  <si>
    <t>E02418</t>
  </si>
  <si>
    <t>E02419</t>
  </si>
  <si>
    <t>E02422</t>
  </si>
  <si>
    <t>E02423</t>
  </si>
  <si>
    <t>E02424</t>
  </si>
  <si>
    <t>E02425</t>
  </si>
  <si>
    <t>E02426</t>
  </si>
  <si>
    <t>E02429</t>
  </si>
  <si>
    <t>E02430</t>
  </si>
  <si>
    <t>E02431</t>
  </si>
  <si>
    <t>E02432</t>
  </si>
  <si>
    <t>E02433</t>
  </si>
  <si>
    <t>E02434</t>
  </si>
  <si>
    <t>E02435</t>
  </si>
  <si>
    <t>E02436</t>
  </si>
  <si>
    <t>E02437</t>
  </si>
  <si>
    <t>E02438</t>
  </si>
  <si>
    <t>E02439</t>
  </si>
  <si>
    <t>E02441</t>
  </si>
  <si>
    <t>E02442</t>
  </si>
  <si>
    <t>E02443</t>
  </si>
  <si>
    <t>E02444</t>
  </si>
  <si>
    <t>E02445</t>
  </si>
  <si>
    <t>E02446</t>
  </si>
  <si>
    <t>E02447</t>
  </si>
  <si>
    <t>E02448</t>
  </si>
  <si>
    <t>E02449</t>
  </si>
  <si>
    <t>E02450</t>
  </si>
  <si>
    <t>E02451</t>
  </si>
  <si>
    <t>E02452</t>
  </si>
  <si>
    <t>E02454</t>
  </si>
  <si>
    <t>E02455</t>
  </si>
  <si>
    <t>E02456</t>
  </si>
  <si>
    <t>E02457</t>
  </si>
  <si>
    <t>E02458</t>
  </si>
  <si>
    <t>E02459</t>
  </si>
  <si>
    <t>E02460</t>
  </si>
  <si>
    <t>E02461</t>
  </si>
  <si>
    <t>E02462</t>
  </si>
  <si>
    <t>E02463</t>
  </si>
  <si>
    <t>E02465</t>
  </si>
  <si>
    <t>E02466</t>
  </si>
  <si>
    <t>E02467</t>
  </si>
  <si>
    <t>E02469</t>
  </si>
  <si>
    <t>E02470</t>
  </si>
  <si>
    <t>E02471</t>
  </si>
  <si>
    <t>E02472</t>
  </si>
  <si>
    <t>E02474</t>
  </si>
  <si>
    <t>E02475</t>
  </si>
  <si>
    <t>E02476</t>
  </si>
  <si>
    <t>E02479</t>
  </si>
  <si>
    <t>E02480</t>
  </si>
  <si>
    <t>E02481</t>
  </si>
  <si>
    <t>E02482</t>
  </si>
  <si>
    <t>E02483</t>
  </si>
  <si>
    <t>E02484</t>
  </si>
  <si>
    <t>E02485</t>
  </si>
  <si>
    <t>E02486</t>
  </si>
  <si>
    <t>E02487</t>
  </si>
  <si>
    <t>E02488</t>
  </si>
  <si>
    <t>E02490</t>
  </si>
  <si>
    <t>E02491</t>
  </si>
  <si>
    <t>E02493</t>
  </si>
  <si>
    <t>E02494</t>
  </si>
  <si>
    <t>E02495</t>
  </si>
  <si>
    <t>E02496</t>
  </si>
  <si>
    <t>E02497</t>
  </si>
  <si>
    <t>E02498</t>
  </si>
  <si>
    <t>E02499</t>
  </si>
  <si>
    <t>E02500</t>
  </si>
  <si>
    <t>E02501</t>
  </si>
  <si>
    <t>E02502</t>
  </si>
  <si>
    <t>E02503</t>
  </si>
  <si>
    <t>E02504</t>
  </si>
  <si>
    <t>E02505</t>
  </si>
  <si>
    <t>E02506</t>
  </si>
  <si>
    <t>E02507</t>
  </si>
  <si>
    <t>E02508</t>
  </si>
  <si>
    <t>E02509</t>
  </si>
  <si>
    <t>E02510</t>
  </si>
  <si>
    <t>E02511</t>
  </si>
  <si>
    <t>E02512</t>
  </si>
  <si>
    <t>E02513</t>
  </si>
  <si>
    <t>E02514</t>
  </si>
  <si>
    <t>E02515</t>
  </si>
  <si>
    <t>E02516</t>
  </si>
  <si>
    <t>E02517</t>
  </si>
  <si>
    <t>E02518</t>
  </si>
  <si>
    <t>E02519</t>
  </si>
  <si>
    <t>E02520</t>
  </si>
  <si>
    <t>E02523</t>
  </si>
  <si>
    <t>E02524</t>
  </si>
  <si>
    <t>E02525</t>
  </si>
  <si>
    <t>E02526</t>
  </si>
  <si>
    <t>E02527</t>
  </si>
  <si>
    <t>E02528</t>
  </si>
  <si>
    <t>E02529</t>
  </si>
  <si>
    <t>E02530</t>
  </si>
  <si>
    <t>E02532</t>
  </si>
  <si>
    <t>E02533</t>
  </si>
  <si>
    <t>E02536</t>
  </si>
  <si>
    <t>E02537</t>
  </si>
  <si>
    <t>E02538</t>
  </si>
  <si>
    <t>E02539</t>
  </si>
  <si>
    <t>E02540</t>
  </si>
  <si>
    <t>E02541</t>
  </si>
  <si>
    <t>E02542</t>
  </si>
  <si>
    <t>E02543</t>
  </si>
  <si>
    <t>E02544</t>
  </si>
  <si>
    <t>E02545</t>
  </si>
  <si>
    <t>E02546</t>
  </si>
  <si>
    <t>E02547</t>
  </si>
  <si>
    <t>E02548</t>
  </si>
  <si>
    <t>E02549</t>
  </si>
  <si>
    <t>E02550</t>
  </si>
  <si>
    <t>E02551</t>
  </si>
  <si>
    <t>E02552</t>
  </si>
  <si>
    <t>E02553</t>
  </si>
  <si>
    <t>E02556</t>
  </si>
  <si>
    <t>E02557</t>
  </si>
  <si>
    <t>E02559</t>
  </si>
  <si>
    <t>E02560</t>
  </si>
  <si>
    <t>E02564</t>
  </si>
  <si>
    <t>E02565</t>
  </si>
  <si>
    <t>E02566</t>
  </si>
  <si>
    <t>E02567</t>
  </si>
  <si>
    <t>E02568</t>
  </si>
  <si>
    <t>E02569</t>
  </si>
  <si>
    <t>E02570</t>
  </si>
  <si>
    <t>E02571</t>
  </si>
  <si>
    <t>E02573</t>
  </si>
  <si>
    <t>E02574</t>
  </si>
  <si>
    <t>E02575</t>
  </si>
  <si>
    <t>E02577</t>
  </si>
  <si>
    <t>E02578</t>
  </si>
  <si>
    <t>E02579</t>
  </si>
  <si>
    <t>E02580</t>
  </si>
  <si>
    <t>E02581</t>
  </si>
  <si>
    <t>E02582</t>
  </si>
  <si>
    <t>E02583</t>
  </si>
  <si>
    <t>E02584</t>
  </si>
  <si>
    <t>E02585</t>
  </si>
  <si>
    <t>E02586</t>
  </si>
  <si>
    <t>E02587</t>
  </si>
  <si>
    <t>E02588</t>
  </si>
  <si>
    <t>E02589</t>
  </si>
  <si>
    <t>E02590</t>
  </si>
  <si>
    <t>E02591</t>
  </si>
  <si>
    <t>E02592</t>
  </si>
  <si>
    <t>E02593</t>
  </si>
  <si>
    <t>E02595</t>
  </si>
  <si>
    <t>E02596</t>
  </si>
  <si>
    <t>E02597</t>
  </si>
  <si>
    <t>E02598</t>
  </si>
  <si>
    <t>E02600</t>
  </si>
  <si>
    <t>E02601</t>
  </si>
  <si>
    <t>E02602</t>
  </si>
  <si>
    <t>E02603</t>
  </si>
  <si>
    <t>E02605</t>
  </si>
  <si>
    <t>E02606</t>
  </si>
  <si>
    <t>E02607</t>
  </si>
  <si>
    <t>E02608</t>
  </si>
  <si>
    <t>E02609</t>
  </si>
  <si>
    <t>E02610</t>
  </si>
  <si>
    <t>E02611</t>
  </si>
  <si>
    <t>E02612</t>
  </si>
  <si>
    <t>E02614</t>
  </si>
  <si>
    <t>E02615</t>
  </si>
  <si>
    <t>E02616</t>
  </si>
  <si>
    <t>E02617</t>
  </si>
  <si>
    <t>E02618</t>
  </si>
  <si>
    <t>E02619</t>
  </si>
  <si>
    <t>E02620</t>
  </si>
  <si>
    <t>E02621</t>
  </si>
  <si>
    <t>E02622</t>
  </si>
  <si>
    <t>E02623</t>
  </si>
  <si>
    <t>E02624</t>
  </si>
  <si>
    <t>E02625</t>
  </si>
  <si>
    <t>E02626</t>
  </si>
  <si>
    <t>E02629</t>
  </si>
  <si>
    <t>E02630</t>
  </si>
  <si>
    <t>E02631</t>
  </si>
  <si>
    <t>E02634</t>
  </si>
  <si>
    <t>E02635</t>
  </si>
  <si>
    <t>E02636</t>
  </si>
  <si>
    <t>E02637</t>
  </si>
  <si>
    <t>E02638</t>
  </si>
  <si>
    <t>E02640</t>
  </si>
  <si>
    <t>E02641</t>
  </si>
  <si>
    <t>E02643</t>
  </si>
  <si>
    <t>E02644</t>
  </si>
  <si>
    <t>E02645</t>
  </si>
  <si>
    <t>E02646</t>
  </si>
  <si>
    <t>E02647</t>
  </si>
  <si>
    <t>E02648</t>
  </si>
  <si>
    <t>E02650</t>
  </si>
  <si>
    <t>E02651</t>
  </si>
  <si>
    <t>E02653</t>
  </si>
  <si>
    <t>E02654</t>
  </si>
  <si>
    <t>E02655</t>
  </si>
  <si>
    <t>E02656</t>
  </si>
  <si>
    <t>E02657</t>
  </si>
  <si>
    <t>E02658</t>
  </si>
  <si>
    <t>E02659</t>
  </si>
  <si>
    <t>E02660</t>
  </si>
  <si>
    <t>E02662</t>
  </si>
  <si>
    <t>E02663</t>
  </si>
  <si>
    <t>E02664</t>
  </si>
  <si>
    <t>E02666</t>
  </si>
  <si>
    <t>E02667</t>
  </si>
  <si>
    <t>E02668</t>
  </si>
  <si>
    <t>E02669</t>
  </si>
  <si>
    <t>E02670</t>
  </si>
  <si>
    <t>E02671</t>
  </si>
  <si>
    <t>E02672</t>
  </si>
  <si>
    <t>E02673</t>
  </si>
  <si>
    <t>E02674</t>
  </si>
  <si>
    <t>E02675</t>
  </si>
  <si>
    <t>E02676</t>
  </si>
  <si>
    <t>E02677</t>
  </si>
  <si>
    <t>E02679</t>
  </si>
  <si>
    <t>E02680</t>
  </si>
  <si>
    <t>E02682</t>
  </si>
  <si>
    <t>E02683</t>
  </si>
  <si>
    <t>E02685</t>
  </si>
  <si>
    <t>E02686</t>
  </si>
  <si>
    <t>E02688</t>
  </si>
  <si>
    <t>E02689</t>
  </si>
  <si>
    <t>E02690</t>
  </si>
  <si>
    <t>E02691</t>
  </si>
  <si>
    <t>E02692</t>
  </si>
  <si>
    <t>E02694</t>
  </si>
  <si>
    <t>E02695</t>
  </si>
  <si>
    <t>E02697</t>
  </si>
  <si>
    <t>E02698</t>
  </si>
  <si>
    <t>E02699</t>
  </si>
  <si>
    <t>E02700</t>
  </si>
  <si>
    <t>E02701</t>
  </si>
  <si>
    <t>E02702</t>
  </si>
  <si>
    <t>E02704</t>
  </si>
  <si>
    <t>E02705</t>
  </si>
  <si>
    <t>E02707</t>
  </si>
  <si>
    <t>E02708</t>
  </si>
  <si>
    <t>E02709</t>
  </si>
  <si>
    <t>E02711</t>
  </si>
  <si>
    <t>E02712</t>
  </si>
  <si>
    <t>E02713</t>
  </si>
  <si>
    <t>E02714</t>
  </si>
  <si>
    <t>E02715</t>
  </si>
  <si>
    <t>E02717</t>
  </si>
  <si>
    <t>E02718</t>
  </si>
  <si>
    <t>E02719</t>
  </si>
  <si>
    <t>E02721</t>
  </si>
  <si>
    <t>E02722</t>
  </si>
  <si>
    <t>E02723</t>
  </si>
  <si>
    <t>E02724</t>
  </si>
  <si>
    <t>E02725</t>
  </si>
  <si>
    <t>E02726</t>
  </si>
  <si>
    <t>E02727</t>
  </si>
  <si>
    <t>E02729</t>
  </si>
  <si>
    <t>E02731</t>
  </si>
  <si>
    <t>E02733</t>
  </si>
  <si>
    <t>E02734</t>
  </si>
  <si>
    <t>E02735</t>
  </si>
  <si>
    <t>E02736</t>
  </si>
  <si>
    <t>E02737</t>
  </si>
  <si>
    <t>E02738</t>
  </si>
  <si>
    <t>E02739</t>
  </si>
  <si>
    <t>E02740</t>
  </si>
  <si>
    <t>E02741</t>
  </si>
  <si>
    <t>E02742</t>
  </si>
  <si>
    <t>E02743</t>
  </si>
  <si>
    <t>E02745</t>
  </si>
  <si>
    <t>E02746</t>
  </si>
  <si>
    <t>E02749</t>
  </si>
  <si>
    <t>E02750</t>
  </si>
  <si>
    <t>E02751</t>
  </si>
  <si>
    <t>E02752</t>
  </si>
  <si>
    <t>E02753</t>
  </si>
  <si>
    <t>E02754</t>
  </si>
  <si>
    <t>E02755</t>
  </si>
  <si>
    <t>E02756</t>
  </si>
  <si>
    <t>E02757</t>
  </si>
  <si>
    <t>E02758</t>
  </si>
  <si>
    <t>E02759</t>
  </si>
  <si>
    <t>E02760</t>
  </si>
  <si>
    <t>E02762</t>
  </si>
  <si>
    <t>E02763</t>
  </si>
  <si>
    <t>E02764</t>
  </si>
  <si>
    <t>E02765</t>
  </si>
  <si>
    <t>E02766</t>
  </si>
  <si>
    <t>E02767</t>
  </si>
  <si>
    <t>E02768</t>
  </si>
  <si>
    <t>E02771</t>
  </si>
  <si>
    <t>E02772</t>
  </si>
  <si>
    <t>E02773</t>
  </si>
  <si>
    <t>E02774</t>
  </si>
  <si>
    <t>E02775</t>
  </si>
  <si>
    <t>E02776</t>
  </si>
  <si>
    <t>E02777</t>
  </si>
  <si>
    <t>E02778</t>
  </si>
  <si>
    <t>E02779</t>
  </si>
  <si>
    <t>E02780</t>
  </si>
  <si>
    <t>E02782</t>
  </si>
  <si>
    <t>E02784</t>
  </si>
  <si>
    <t>E02785</t>
  </si>
  <si>
    <t>E02786</t>
  </si>
  <si>
    <t>E02787</t>
  </si>
  <si>
    <t>E02788</t>
  </si>
  <si>
    <t>E02789</t>
  </si>
  <si>
    <t>E02790</t>
  </si>
  <si>
    <t>E02792</t>
  </si>
  <si>
    <t>E02793</t>
  </si>
  <si>
    <t>E02794</t>
  </si>
  <si>
    <t>E02795</t>
  </si>
  <si>
    <t>E02796</t>
  </si>
  <si>
    <t>E02797</t>
  </si>
  <si>
    <t>E02799</t>
  </si>
  <si>
    <t>E02804</t>
  </si>
  <si>
    <t>E02805</t>
  </si>
  <si>
    <t>E02806</t>
  </si>
  <si>
    <t>E02807</t>
  </si>
  <si>
    <t>E02808</t>
  </si>
  <si>
    <t>E02809</t>
  </si>
  <si>
    <t>E02811</t>
  </si>
  <si>
    <t>E02812</t>
  </si>
  <si>
    <t>E02814</t>
  </si>
  <si>
    <t>E02815</t>
  </si>
  <si>
    <t>E02816</t>
  </si>
  <si>
    <t>E02817</t>
  </si>
  <si>
    <t>E02819</t>
  </si>
  <si>
    <t>E02820</t>
  </si>
  <si>
    <t>E02821</t>
  </si>
  <si>
    <t>E02822</t>
  </si>
  <si>
    <t>E02823</t>
  </si>
  <si>
    <t>E02824</t>
  </si>
  <si>
    <t>E02826</t>
  </si>
  <si>
    <t>E02827</t>
  </si>
  <si>
    <t>E02828</t>
  </si>
  <si>
    <t>E02829</t>
  </si>
  <si>
    <t>E02830</t>
  </si>
  <si>
    <t>E02831</t>
  </si>
  <si>
    <t>E02834</t>
  </si>
  <si>
    <t>E02835</t>
  </si>
  <si>
    <t>E02836</t>
  </si>
  <si>
    <t>E02837</t>
  </si>
  <si>
    <t>E02839</t>
  </si>
  <si>
    <t>E02840</t>
  </si>
  <si>
    <t>E02841</t>
  </si>
  <si>
    <t>E02842</t>
  </si>
  <si>
    <t>E02845</t>
  </si>
  <si>
    <t>E02847</t>
  </si>
  <si>
    <t>E02849</t>
  </si>
  <si>
    <t>E02851</t>
  </si>
  <si>
    <t>E02852</t>
  </si>
  <si>
    <t>E02853</t>
  </si>
  <si>
    <t>E02854</t>
  </si>
  <si>
    <t>E02858</t>
  </si>
  <si>
    <t>E02859</t>
  </si>
  <si>
    <t>E02860</t>
  </si>
  <si>
    <t>E02863</t>
  </si>
  <si>
    <t>E02864</t>
  </si>
  <si>
    <t>E02865</t>
  </si>
  <si>
    <t>E02866</t>
  </si>
  <si>
    <t>E02867</t>
  </si>
  <si>
    <t>E02868</t>
  </si>
  <si>
    <t>E02869</t>
  </si>
  <si>
    <t>E02870</t>
  </si>
  <si>
    <t>E02871</t>
  </si>
  <si>
    <t>E02873</t>
  </si>
  <si>
    <t>E02874</t>
  </si>
  <si>
    <t>E02876</t>
  </si>
  <si>
    <t>E02878</t>
  </si>
  <si>
    <t>E02879</t>
  </si>
  <si>
    <t>E02880</t>
  </si>
  <si>
    <t>E02882</t>
  </si>
  <si>
    <t>E02883</t>
  </si>
  <si>
    <t>E02885</t>
  </si>
  <si>
    <t>E02886</t>
  </si>
  <si>
    <t>E02887</t>
  </si>
  <si>
    <t>E02890</t>
  </si>
  <si>
    <t>E02891</t>
  </si>
  <si>
    <t>E02892</t>
  </si>
  <si>
    <t>E02893</t>
  </si>
  <si>
    <t>E02894</t>
  </si>
  <si>
    <t>E02896</t>
  </si>
  <si>
    <t>E02897</t>
  </si>
  <si>
    <t>E02898</t>
  </si>
  <si>
    <t>E02901</t>
  </si>
  <si>
    <t>E02902</t>
  </si>
  <si>
    <t>E02904</t>
  </si>
  <si>
    <t>E02905</t>
  </si>
  <si>
    <t>E02906</t>
  </si>
  <si>
    <t>E02908</t>
  </si>
  <si>
    <t>E02909</t>
  </si>
  <si>
    <t>E02910</t>
  </si>
  <si>
    <t>E02911</t>
  </si>
  <si>
    <t>E02912</t>
  </si>
  <si>
    <t>E02913</t>
  </si>
  <si>
    <t>E02915</t>
  </si>
  <si>
    <t>E02916</t>
  </si>
  <si>
    <t>E02918</t>
  </si>
  <si>
    <t>E02919</t>
  </si>
  <si>
    <t>E02921</t>
  </si>
  <si>
    <t>E02922</t>
  </si>
  <si>
    <t>E02924</t>
  </si>
  <si>
    <t>E02925</t>
  </si>
  <si>
    <t>E02926</t>
  </si>
  <si>
    <t>E02927</t>
  </si>
  <si>
    <t>E02928</t>
  </si>
  <si>
    <t>E02929</t>
  </si>
  <si>
    <t>E02930</t>
  </si>
  <si>
    <t>E02931</t>
  </si>
  <si>
    <t>E02932</t>
  </si>
  <si>
    <t>E02933</t>
  </si>
  <si>
    <t>E02934</t>
  </si>
  <si>
    <t>E02935</t>
  </si>
  <si>
    <t>E02936</t>
  </si>
  <si>
    <t>E02937</t>
  </si>
  <si>
    <t>E02940</t>
  </si>
  <si>
    <t>E02941</t>
  </si>
  <si>
    <t>E02945</t>
  </si>
  <si>
    <t>E02946</t>
  </si>
  <si>
    <t>E02947</t>
  </si>
  <si>
    <t>E02948</t>
  </si>
  <si>
    <t>E02949</t>
  </si>
  <si>
    <t>E02950</t>
  </si>
  <si>
    <t>E02951</t>
  </si>
  <si>
    <t>E02952</t>
  </si>
  <si>
    <t>E02953</t>
  </si>
  <si>
    <t>E02954</t>
  </si>
  <si>
    <t>E02955</t>
  </si>
  <si>
    <t>E02956</t>
  </si>
  <si>
    <t>E02957</t>
  </si>
  <si>
    <t>E02958</t>
  </si>
  <si>
    <t>E02959</t>
  </si>
  <si>
    <t>E02961</t>
  </si>
  <si>
    <t>E02962</t>
  </si>
  <si>
    <t>E02963</t>
  </si>
  <si>
    <t>E02964</t>
  </si>
  <si>
    <t>E02967</t>
  </si>
  <si>
    <t>E02969</t>
  </si>
  <si>
    <t>E02970</t>
  </si>
  <si>
    <t>E02972</t>
  </si>
  <si>
    <t>E02973</t>
  </si>
  <si>
    <t>E02974</t>
  </si>
  <si>
    <t>E02975</t>
  </si>
  <si>
    <t>E02976</t>
  </si>
  <si>
    <t>E02978</t>
  </si>
  <si>
    <t>E02979</t>
  </si>
  <si>
    <t>E02981</t>
  </si>
  <si>
    <t>E02982</t>
  </si>
  <si>
    <t>E02983</t>
  </si>
  <si>
    <t>E02985</t>
  </si>
  <si>
    <t>E02986</t>
  </si>
  <si>
    <t>E02988</t>
  </si>
  <si>
    <t>E02989</t>
  </si>
  <si>
    <t>E02990</t>
  </si>
  <si>
    <t>E02991</t>
  </si>
  <si>
    <t>E02993</t>
  </si>
  <si>
    <t>E02994</t>
  </si>
  <si>
    <t>E02995</t>
  </si>
  <si>
    <t>E02996</t>
  </si>
  <si>
    <t>E02997</t>
  </si>
  <si>
    <t>E02998</t>
  </si>
  <si>
    <t>E02999</t>
  </si>
  <si>
    <t>E03001</t>
  </si>
  <si>
    <t>Kai Le</t>
  </si>
  <si>
    <t>Robert Patel</t>
  </si>
  <si>
    <t>Cameron Lo</t>
  </si>
  <si>
    <t>Harper Castillo</t>
  </si>
  <si>
    <t>Harper Dominguez</t>
  </si>
  <si>
    <t>Ezra Vu</t>
  </si>
  <si>
    <t>Jade Hu</t>
  </si>
  <si>
    <t>Specialty Products</t>
  </si>
  <si>
    <t>Miles Chang</t>
  </si>
  <si>
    <t>Gianna Holmes</t>
  </si>
  <si>
    <t>Jameson Thomas</t>
  </si>
  <si>
    <t>Jameson Pena</t>
  </si>
  <si>
    <t>Bella Wu</t>
  </si>
  <si>
    <t>Jose Wong</t>
  </si>
  <si>
    <t>Lucas Richardson</t>
  </si>
  <si>
    <t>Jacob Moore</t>
  </si>
  <si>
    <t>Sr. Manager</t>
  </si>
  <si>
    <t>Luna Lu</t>
  </si>
  <si>
    <t>Bella Tran</t>
  </si>
  <si>
    <t>Ivy Chau</t>
  </si>
  <si>
    <t>Jordan Kumar</t>
  </si>
  <si>
    <t>Sophia Gutierrez</t>
  </si>
  <si>
    <t>Eli Dang</t>
  </si>
  <si>
    <t>Lillian Lewis</t>
  </si>
  <si>
    <t>Serenity Cao</t>
  </si>
  <si>
    <t>Parker Lai</t>
  </si>
  <si>
    <t>Charles Simmons</t>
  </si>
  <si>
    <t>Jayden Luu</t>
  </si>
  <si>
    <t>Brooks Richardson</t>
  </si>
  <si>
    <t>Ivy Thompson</t>
  </si>
  <si>
    <t>Peyton Wright</t>
  </si>
  <si>
    <t>Wyatt Dinh</t>
  </si>
  <si>
    <t>Ruby Alexander</t>
  </si>
  <si>
    <t>Axel Oh</t>
  </si>
  <si>
    <t>Axel Ramirez</t>
  </si>
  <si>
    <t>Liliana Chang</t>
  </si>
  <si>
    <t>Leonardo Carter</t>
  </si>
  <si>
    <t>Landon Gonzales</t>
  </si>
  <si>
    <t>Amelia Dominguez</t>
  </si>
  <si>
    <t>Rio de Janeiro</t>
  </si>
  <si>
    <t>Silas Ross</t>
  </si>
  <si>
    <t>Jeremiah Cheng</t>
  </si>
  <si>
    <t>Chloe Chin</t>
  </si>
  <si>
    <t>Ella Martinez</t>
  </si>
  <si>
    <t>Gianna Jones</t>
  </si>
  <si>
    <t>Austin Chow</t>
  </si>
  <si>
    <t>Ella Chen</t>
  </si>
  <si>
    <t>Ruby Kaur</t>
  </si>
  <si>
    <t>Savannah Morales</t>
  </si>
  <si>
    <t>Luca Powell</t>
  </si>
  <si>
    <t>Parker Thao</t>
  </si>
  <si>
    <t>Ryan Vo</t>
  </si>
  <si>
    <t>Isabella Ngo</t>
  </si>
  <si>
    <t>Leah Vega</t>
  </si>
  <si>
    <t>Jaxson Liu</t>
  </si>
  <si>
    <t>Santiago f Ross</t>
  </si>
  <si>
    <t>Layla Bell</t>
  </si>
  <si>
    <t>Bella Morales</t>
  </si>
  <si>
    <t>Eliza Kang</t>
  </si>
  <si>
    <t>Gabriel Reyes</t>
  </si>
  <si>
    <t>Piper Garcia</t>
  </si>
  <si>
    <t>Nathan Hong</t>
  </si>
  <si>
    <t>Chloe Kim</t>
  </si>
  <si>
    <t>Isaac Guzman</t>
  </si>
  <si>
    <t>Julian Ford</t>
  </si>
  <si>
    <t>Kinsley Liang</t>
  </si>
  <si>
    <t>Wesley Yu</t>
  </si>
  <si>
    <t>Serenity Martin</t>
  </si>
  <si>
    <t>Ethan Sanchez</t>
  </si>
  <si>
    <t>David Sanchez</t>
  </si>
  <si>
    <t>Elias Hsu</t>
  </si>
  <si>
    <t>Luca Phan</t>
  </si>
  <si>
    <t>Olivia Xi</t>
  </si>
  <si>
    <t>Alice Luu</t>
  </si>
  <si>
    <t>Leonardo Ng</t>
  </si>
  <si>
    <t>Peyton Edwards</t>
  </si>
  <si>
    <t>Axel Patel</t>
  </si>
  <si>
    <t>Eva Chavez</t>
  </si>
  <si>
    <t>Savannah Lee</t>
  </si>
  <si>
    <t>Mia Grant</t>
  </si>
  <si>
    <t>Eloise Perry</t>
  </si>
  <si>
    <t>Ian Cheng</t>
  </si>
  <si>
    <t>Penelope Chan</t>
  </si>
  <si>
    <t>Sofia Vasquez</t>
  </si>
  <si>
    <t>Anthony Baker</t>
  </si>
  <si>
    <t>Lucas Luong</t>
  </si>
  <si>
    <t>Xavier Patel</t>
  </si>
  <si>
    <t>Robert Soto</t>
  </si>
  <si>
    <t>Nevaeh Jiang</t>
  </si>
  <si>
    <t>Chloe Reyes</t>
  </si>
  <si>
    <t>Lucy Edwards</t>
  </si>
  <si>
    <t>Luna Edwards</t>
  </si>
  <si>
    <t>Stella Daniels</t>
  </si>
  <si>
    <t>Ayla Ma</t>
  </si>
  <si>
    <t>Matthew Avila</t>
  </si>
  <si>
    <t>Gianna Lim</t>
  </si>
  <si>
    <t>Joseph Tan</t>
  </si>
  <si>
    <t>Connor Lai</t>
  </si>
  <si>
    <t>Ava Owens</t>
  </si>
  <si>
    <t>Dylan Aguilar</t>
  </si>
  <si>
    <t>Leah Zheng</t>
  </si>
  <si>
    <t>Jade Pham</t>
  </si>
  <si>
    <t>Theodore Bui</t>
  </si>
  <si>
    <t>Asher Chan</t>
  </si>
  <si>
    <t>Ezekiel Brown</t>
  </si>
  <si>
    <t>Peyton Allen</t>
  </si>
  <si>
    <t>Parker Joseph</t>
  </si>
  <si>
    <t>Kayden Ortiz</t>
  </si>
  <si>
    <t>Lillian Desai</t>
  </si>
  <si>
    <t>Avery Gutierrez</t>
  </si>
  <si>
    <t>Caroline Sandoval</t>
  </si>
  <si>
    <t>Hailey Lim</t>
  </si>
  <si>
    <t>Roman Liang</t>
  </si>
  <si>
    <t>Elias Rojas</t>
  </si>
  <si>
    <t>Quinn Lai</t>
  </si>
  <si>
    <t>Clara Le</t>
  </si>
  <si>
    <t>Chloe Yoon</t>
  </si>
  <si>
    <t>Abigail Simmons</t>
  </si>
  <si>
    <t>Ayla Espinoza</t>
  </si>
  <si>
    <t>Sadie Singh</t>
  </si>
  <si>
    <t>Aaron Powell</t>
  </si>
  <si>
    <t>Jameson Vargas</t>
  </si>
  <si>
    <t>Logan Young</t>
  </si>
  <si>
    <t>Wyatt Cheung</t>
  </si>
  <si>
    <t>Lucas Zhu</t>
  </si>
  <si>
    <t>Emily Hong</t>
  </si>
  <si>
    <t>Luke Ramos</t>
  </si>
  <si>
    <t>Maya Gupta</t>
  </si>
  <si>
    <t>Eliana Ha</t>
  </si>
  <si>
    <t>Lillian Cheng</t>
  </si>
  <si>
    <t>Alexander Pena</t>
  </si>
  <si>
    <t>Leonardo Mai</t>
  </si>
  <si>
    <t>Jack Phillips</t>
  </si>
  <si>
    <t>Scarlett Delgado</t>
  </si>
  <si>
    <t>Jack Rogers</t>
  </si>
  <si>
    <t>Violet Huynh</t>
  </si>
  <si>
    <t>Victoria Park</t>
  </si>
  <si>
    <t>Elizabeth Rodriguez</t>
  </si>
  <si>
    <t>Samuel Kumar</t>
  </si>
  <si>
    <t>Zoe Maldonado</t>
  </si>
  <si>
    <t>Natalia Richardson</t>
  </si>
  <si>
    <t>Madeline Contreras</t>
  </si>
  <si>
    <t>Raelynn Espinoza</t>
  </si>
  <si>
    <t>Noah Rojas</t>
  </si>
  <si>
    <t>Jack Ramos</t>
  </si>
  <si>
    <t>Riley King</t>
  </si>
  <si>
    <t>Naomi Lee</t>
  </si>
  <si>
    <t>Caleb Jones</t>
  </si>
  <si>
    <t>Peyton Alvarado</t>
  </si>
  <si>
    <t>Luca Liu</t>
  </si>
  <si>
    <t>Christian Johnson</t>
  </si>
  <si>
    <t>Kinsley Gonzales</t>
  </si>
  <si>
    <t>Hunter Yoon</t>
  </si>
  <si>
    <t>Elias Dixon</t>
  </si>
  <si>
    <t>Owen Guerrero</t>
  </si>
  <si>
    <t>Lucas Lo</t>
  </si>
  <si>
    <t>Hunter Mitchell</t>
  </si>
  <si>
    <t>Eliana Bailey</t>
  </si>
  <si>
    <t>Gabriella Choi</t>
  </si>
  <si>
    <t>Evelyn Alvarado</t>
  </si>
  <si>
    <t>Wyatt Chan</t>
  </si>
  <si>
    <t>Sarah Johnson</t>
  </si>
  <si>
    <t>Brooks Evans</t>
  </si>
  <si>
    <t>Isaiah Dixon</t>
  </si>
  <si>
    <t>Addison Lo</t>
  </si>
  <si>
    <t>Nolan Howard</t>
  </si>
  <si>
    <t>Paisley Dominguez</t>
  </si>
  <si>
    <t>Eliana Ho</t>
  </si>
  <si>
    <t>Charles Miller</t>
  </si>
  <si>
    <t>Mia Jiang</t>
  </si>
  <si>
    <t>Skylar Parker</t>
  </si>
  <si>
    <t>Zoey Leung</t>
  </si>
  <si>
    <t>Austin Moua</t>
  </si>
  <si>
    <t>Christopher Robinson</t>
  </si>
  <si>
    <t>Jayden Zhang</t>
  </si>
  <si>
    <t>Cora Mejia</t>
  </si>
  <si>
    <t>Julian Harris</t>
  </si>
  <si>
    <t>Anthony Espinoza</t>
  </si>
  <si>
    <t>Aubrey Ruiz</t>
  </si>
  <si>
    <t>Piper Tang</t>
  </si>
  <si>
    <t>Colton Delgado</t>
  </si>
  <si>
    <t>Madeline Chung</t>
  </si>
  <si>
    <t>Ariana Sharma</t>
  </si>
  <si>
    <t>Julian Marquez</t>
  </si>
  <si>
    <t>Logan Reyes</t>
  </si>
  <si>
    <t>Penelope Mai</t>
  </si>
  <si>
    <t>Ryan Reed</t>
  </si>
  <si>
    <t>Grayson Hwang</t>
  </si>
  <si>
    <t>Ezra Tan</t>
  </si>
  <si>
    <t>David Ha</t>
  </si>
  <si>
    <t>Lillian Vang</t>
  </si>
  <si>
    <t>Sofia Zhang</t>
  </si>
  <si>
    <t>Athena Daniels</t>
  </si>
  <si>
    <t>Jameson Shin</t>
  </si>
  <si>
    <t>Everly Avila</t>
  </si>
  <si>
    <t>Liam Nelson</t>
  </si>
  <si>
    <t>Theodore Lai</t>
  </si>
  <si>
    <t>Caroline Do</t>
  </si>
  <si>
    <t>Josiah Ramos</t>
  </si>
  <si>
    <t>Colton Alexander</t>
  </si>
  <si>
    <t>Charles Ramos</t>
  </si>
  <si>
    <t>Ellie Wilson</t>
  </si>
  <si>
    <t>Peyton Powell</t>
  </si>
  <si>
    <t>Hailey Rojas</t>
  </si>
  <si>
    <t>Kai Singh</t>
  </si>
  <si>
    <t>Ryan Rivera</t>
  </si>
  <si>
    <t>Everett Lu</t>
  </si>
  <si>
    <t>Layla Nunez</t>
  </si>
  <si>
    <t>Liliana Collins</t>
  </si>
  <si>
    <t>Ezekiel Jenkins</t>
  </si>
  <si>
    <t>Christopher Wang</t>
  </si>
  <si>
    <t>Savannah Rodriguez</t>
  </si>
  <si>
    <t>Lyla Turner</t>
  </si>
  <si>
    <t>Adrian Ngo</t>
  </si>
  <si>
    <t>Aria Juarez</t>
  </si>
  <si>
    <t>Audrey Ramos</t>
  </si>
  <si>
    <t>Hazel Cho</t>
  </si>
  <si>
    <t>Iris Chung</t>
  </si>
  <si>
    <t>Thomas Rodriguez</t>
  </si>
  <si>
    <t>Avery Lo</t>
  </si>
  <si>
    <t>Gabriel Bell</t>
  </si>
  <si>
    <t>Gianna Walker</t>
  </si>
  <si>
    <t>Axel Bailey</t>
  </si>
  <si>
    <t>Scarlett Green</t>
  </si>
  <si>
    <t>Jackson Wong</t>
  </si>
  <si>
    <t>Eva Jimenez</t>
  </si>
  <si>
    <t>Ian Ma</t>
  </si>
  <si>
    <t>Luna Castro</t>
  </si>
  <si>
    <t>Nolan Brooks</t>
  </si>
  <si>
    <t>Jayden Jones</t>
  </si>
  <si>
    <t>Asher Hsu</t>
  </si>
  <si>
    <t>Greyson Lim</t>
  </si>
  <si>
    <t>Chloe Miller</t>
  </si>
  <si>
    <t>Jaxson Brooks</t>
  </si>
  <si>
    <t>Jack Perez</t>
  </si>
  <si>
    <t>Ruby Reed</t>
  </si>
  <si>
    <t>Ivy Rojas</t>
  </si>
  <si>
    <t>Hudson Wong</t>
  </si>
  <si>
    <t>Ryan Yi</t>
  </si>
  <si>
    <t>Carter Simmons</t>
  </si>
  <si>
    <t>Emilia Xu</t>
  </si>
  <si>
    <t>Adam Medina</t>
  </si>
  <si>
    <t>Connor Howard</t>
  </si>
  <si>
    <t>Audrey Duong</t>
  </si>
  <si>
    <t>Landon Reyes</t>
  </si>
  <si>
    <t>Noah Ma</t>
  </si>
  <si>
    <t>Lucas Alexander</t>
  </si>
  <si>
    <t>Henry Vo</t>
  </si>
  <si>
    <t>Mila Han</t>
  </si>
  <si>
    <t>Genesis Herrera</t>
  </si>
  <si>
    <t>Olivia Vazquez</t>
  </si>
  <si>
    <t>Leilani Ng</t>
  </si>
  <si>
    <t>Olivia Mendoza</t>
  </si>
  <si>
    <t>Skylar Xu</t>
  </si>
  <si>
    <t>Eloise Williams</t>
  </si>
  <si>
    <t>Jackson Maldonado</t>
  </si>
  <si>
    <t>Christian Harris</t>
  </si>
  <si>
    <t>Penelope Santos</t>
  </si>
  <si>
    <t>Nicholas Zhou</t>
  </si>
  <si>
    <t>Ayla Garza</t>
  </si>
  <si>
    <t>Carson Mai</t>
  </si>
  <si>
    <t>Anthony Ho</t>
  </si>
  <si>
    <t>Clara Lopez</t>
  </si>
  <si>
    <t>Melody Woods</t>
  </si>
  <si>
    <t>Matthew Simmons</t>
  </si>
  <si>
    <t>Gabriella Carrillo</t>
  </si>
  <si>
    <t>Lydia Juarez</t>
  </si>
  <si>
    <t>Ava Carrillo</t>
  </si>
  <si>
    <t>Elena Sharma</t>
  </si>
  <si>
    <t>Julia Ahmed</t>
  </si>
  <si>
    <t>Iris Vo</t>
  </si>
  <si>
    <t>Hunter Yi</t>
  </si>
  <si>
    <t>Valentina Oh</t>
  </si>
  <si>
    <t>Kinsley Tran</t>
  </si>
  <si>
    <t>Christian Hong</t>
  </si>
  <si>
    <t>Amelia Mehta</t>
  </si>
  <si>
    <t>Axel Leung</t>
  </si>
  <si>
    <t>Lucas Lam</t>
  </si>
  <si>
    <t>Jose Thompson</t>
  </si>
  <si>
    <t>Wesley Duong</t>
  </si>
  <si>
    <t>Adeline Maldonado</t>
  </si>
  <si>
    <t>Elias Diaz</t>
  </si>
  <si>
    <t>Wyatt Aguilar</t>
  </si>
  <si>
    <t>Josephine Espinoza</t>
  </si>
  <si>
    <t>Adeline Lai</t>
  </si>
  <si>
    <t>Christopher Vu</t>
  </si>
  <si>
    <t>Kai Vega</t>
  </si>
  <si>
    <t>Hailey Chin</t>
  </si>
  <si>
    <t>Eleanor Xi</t>
  </si>
  <si>
    <t>Lily Molina</t>
  </si>
  <si>
    <t>Levi Vasquez</t>
  </si>
  <si>
    <t>Elijah Washington</t>
  </si>
  <si>
    <t>Gianna Park</t>
  </si>
  <si>
    <t>Melody Leung</t>
  </si>
  <si>
    <t>Liliana Valdez</t>
  </si>
  <si>
    <t>Ruby Rahman</t>
  </si>
  <si>
    <t>Natalie Stewart</t>
  </si>
  <si>
    <t>Charlotte Lim</t>
  </si>
  <si>
    <t>Elena Campos</t>
  </si>
  <si>
    <t>Vivian Lim</t>
  </si>
  <si>
    <t>Madison Xu</t>
  </si>
  <si>
    <t>Ava Aguilar</t>
  </si>
  <si>
    <t>Kayden Patel</t>
  </si>
  <si>
    <t>Penelope Desai</t>
  </si>
  <si>
    <t>Henry Vang</t>
  </si>
  <si>
    <t>Charlotte Tran</t>
  </si>
  <si>
    <t>Matthew Harris</t>
  </si>
  <si>
    <t>Emilia Barnes</t>
  </si>
  <si>
    <t>Sophie Griffin</t>
  </si>
  <si>
    <t>Kai Phillips</t>
  </si>
  <si>
    <t>Dylan Khan</t>
  </si>
  <si>
    <t>Nevaeh Clark</t>
  </si>
  <si>
    <t>Carter Luu</t>
  </si>
  <si>
    <t>Jordan Ngo</t>
  </si>
  <si>
    <t>Jackson Hu</t>
  </si>
  <si>
    <t>Madelyn Kang</t>
  </si>
  <si>
    <t>Everleigh Bell</t>
  </si>
  <si>
    <t>Eliana Trinh</t>
  </si>
  <si>
    <t>Oliver Ford</t>
  </si>
  <si>
    <t>Ryan Huang</t>
  </si>
  <si>
    <t>Gabriel Ahmed</t>
  </si>
  <si>
    <t>Ivy Rios</t>
  </si>
  <si>
    <t>Luca Hunter</t>
  </si>
  <si>
    <t>Claire Owens</t>
  </si>
  <si>
    <t>Aubrey Maldonado</t>
  </si>
  <si>
    <t>Elias Vasquez</t>
  </si>
  <si>
    <t>Melody Luu</t>
  </si>
  <si>
    <t>Christopher Luu</t>
  </si>
  <si>
    <t>James Han</t>
  </si>
  <si>
    <t>Jaxson Ayala</t>
  </si>
  <si>
    <t>Levi James</t>
  </si>
  <si>
    <t>Grayson Carrillo</t>
  </si>
  <si>
    <t>Maverick Hwang</t>
  </si>
  <si>
    <t>Noah Truong</t>
  </si>
  <si>
    <t>Willow Guzman</t>
  </si>
  <si>
    <t>Rylee Howard</t>
  </si>
  <si>
    <t>Ian Marquez</t>
  </si>
  <si>
    <t>Layla Owens</t>
  </si>
  <si>
    <t>Chloe Dixon</t>
  </si>
  <si>
    <t>Emily Zheng</t>
  </si>
  <si>
    <t>Jayden Rogers</t>
  </si>
  <si>
    <t>Elizabeth Vasquez</t>
  </si>
  <si>
    <t>Samantha Ford</t>
  </si>
  <si>
    <t>Thomas Silva</t>
  </si>
  <si>
    <t>Charlotte Park</t>
  </si>
  <si>
    <t>Liam Jimenez</t>
  </si>
  <si>
    <t>Ivy Liu</t>
  </si>
  <si>
    <t>Jayden Dixon</t>
  </si>
  <si>
    <t>Nevaeh Butler</t>
  </si>
  <si>
    <t>Leonardo Li</t>
  </si>
  <si>
    <t>Kinsley Woods</t>
  </si>
  <si>
    <t>Abigail Chu</t>
  </si>
  <si>
    <t>Ava Xiong</t>
  </si>
  <si>
    <t>Olivia Marquez</t>
  </si>
  <si>
    <t>Claire Vazquez</t>
  </si>
  <si>
    <t>Christian Castro</t>
  </si>
  <si>
    <t>Mason Oh</t>
  </si>
  <si>
    <t>Violet Santiago</t>
  </si>
  <si>
    <t>Lily Rios</t>
  </si>
  <si>
    <t>Kinsley Stewart</t>
  </si>
  <si>
    <t>Aria Molina</t>
  </si>
  <si>
    <t>James Cheng</t>
  </si>
  <si>
    <t>Mila Vang</t>
  </si>
  <si>
    <t>Alice Liu</t>
  </si>
  <si>
    <t>Delilah Gonzalez</t>
  </si>
  <si>
    <t>Samuel Tang</t>
  </si>
  <si>
    <t>Serenity Gray</t>
  </si>
  <si>
    <t>Benjamin Estrada</t>
  </si>
  <si>
    <t>Wesley Han</t>
  </si>
  <si>
    <t>Nora Herrera</t>
  </si>
  <si>
    <t>Lincoln Harris</t>
  </si>
  <si>
    <t>Charles Gonzales</t>
  </si>
  <si>
    <t>Athena Cheng</t>
  </si>
  <si>
    <t>David Garza</t>
  </si>
  <si>
    <t>Hunter Doan</t>
  </si>
  <si>
    <t>Julian Lam</t>
  </si>
  <si>
    <t>Sofia Estrada</t>
  </si>
  <si>
    <t>Jordan Chen</t>
  </si>
  <si>
    <t>Eloise Huang</t>
  </si>
  <si>
    <t>Ivy Mehta</t>
  </si>
  <si>
    <t>Eli Castillo</t>
  </si>
  <si>
    <t>Nolan Garcia</t>
  </si>
  <si>
    <t>Alexander Zhu</t>
  </si>
  <si>
    <t>Victoria Wu</t>
  </si>
  <si>
    <t>Mateo Jordan</t>
  </si>
  <si>
    <t>Everly Martin</t>
  </si>
  <si>
    <t>Athena Castro</t>
  </si>
  <si>
    <t>Josephine White</t>
  </si>
  <si>
    <t>Nicholas Vo</t>
  </si>
  <si>
    <t>Jackson Sandoval</t>
  </si>
  <si>
    <t>Olivia Turner</t>
  </si>
  <si>
    <t>Cooper Rivera</t>
  </si>
  <si>
    <t>Hailey Washington</t>
  </si>
  <si>
    <t>Mia Vasquez</t>
  </si>
  <si>
    <t>Jose Grant</t>
  </si>
  <si>
    <t>Nathan Yee</t>
  </si>
  <si>
    <t>Isabella Munoz</t>
  </si>
  <si>
    <t>Michael Turner</t>
  </si>
  <si>
    <t>Oliver Jones</t>
  </si>
  <si>
    <t>Charles Taylor</t>
  </si>
  <si>
    <t>Gianna Alvarez</t>
  </si>
  <si>
    <t>Nova Martin</t>
  </si>
  <si>
    <t>Julia Gonzalez</t>
  </si>
  <si>
    <t>Caroline Bui</t>
  </si>
  <si>
    <t>Daniel Ali</t>
  </si>
  <si>
    <t>Iris Huang</t>
  </si>
  <si>
    <t>Natalia Cheng</t>
  </si>
  <si>
    <t>Owen Evans</t>
  </si>
  <si>
    <t>Angel Dixon</t>
  </si>
  <si>
    <t>Aubrey Guerrero</t>
  </si>
  <si>
    <t>Ivy Do</t>
  </si>
  <si>
    <t>Kai Gutierrez</t>
  </si>
  <si>
    <t>Caroline Ahmed</t>
  </si>
  <si>
    <t>Alice Sharma</t>
  </si>
  <si>
    <t>Leo Simmons</t>
  </si>
  <si>
    <t>Asher Hong</t>
  </si>
  <si>
    <t>Gianna Ramirez</t>
  </si>
  <si>
    <t>Thomas Smith</t>
  </si>
  <si>
    <t>Carter Hunter</t>
  </si>
  <si>
    <t>Charlotte Green</t>
  </si>
  <si>
    <t>Lincoln Holmes</t>
  </si>
  <si>
    <t>Hudson Hu</t>
  </si>
  <si>
    <t>Noah Mitchell</t>
  </si>
  <si>
    <t>Liliana Choi</t>
  </si>
  <si>
    <t>Leonardo Cho</t>
  </si>
  <si>
    <t>Oliver Delgado</t>
  </si>
  <si>
    <t>Isabella Roberts</t>
  </si>
  <si>
    <t>Luca Desai</t>
  </si>
  <si>
    <t>William Juarez</t>
  </si>
  <si>
    <t>Ryan Alvarez</t>
  </si>
  <si>
    <t>Hudson Ha</t>
  </si>
  <si>
    <t>Hannah Brown</t>
  </si>
  <si>
    <t>Hadley Le</t>
  </si>
  <si>
    <t>Jaxson Shah</t>
  </si>
  <si>
    <t>Christopher Delgado</t>
  </si>
  <si>
    <t>Hannah Ng</t>
  </si>
  <si>
    <t>Austin Ngo</t>
  </si>
  <si>
    <t>Gianna Han</t>
  </si>
  <si>
    <t>Isaac Choi</t>
  </si>
  <si>
    <t>Madeline Smith</t>
  </si>
  <si>
    <t>Ellie Fernandez</t>
  </si>
  <si>
    <t>Lyla Lai</t>
  </si>
  <si>
    <t>Emily Moore</t>
  </si>
  <si>
    <t>Aubrey Moreno</t>
  </si>
  <si>
    <t>Nova Xiong</t>
  </si>
  <si>
    <t>Eva Lam</t>
  </si>
  <si>
    <t>Caroline Chau</t>
  </si>
  <si>
    <t>Sofia Chen</t>
  </si>
  <si>
    <t>Christopher Sharma</t>
  </si>
  <si>
    <t>Lucas Grant</t>
  </si>
  <si>
    <t>Delilah Washington</t>
  </si>
  <si>
    <t>Eloise Molina</t>
  </si>
  <si>
    <t>Clara Desai</t>
  </si>
  <si>
    <t>Audrey Campbell</t>
  </si>
  <si>
    <t>Delilah Alvarez</t>
  </si>
  <si>
    <t>Luke Luna</t>
  </si>
  <si>
    <t>Elizabeth Tan</t>
  </si>
  <si>
    <t>Sophia Wang</t>
  </si>
  <si>
    <t>Nova Park</t>
  </si>
  <si>
    <t>Josiah Khan</t>
  </si>
  <si>
    <t>Madison Gray</t>
  </si>
  <si>
    <t>Luca Washington</t>
  </si>
  <si>
    <t>Isaac Cruz</t>
  </si>
  <si>
    <t>Ellie Ortega</t>
  </si>
  <si>
    <t>Ian Huang</t>
  </si>
  <si>
    <t>Jayden Ahmed</t>
  </si>
  <si>
    <t>Violet Simmons</t>
  </si>
  <si>
    <t>William Roberts</t>
  </si>
  <si>
    <t>Penelope Sandoval</t>
  </si>
  <si>
    <t>Emilia Ortiz</t>
  </si>
  <si>
    <t>Layla Gutierrez</t>
  </si>
  <si>
    <t>Dylan Vu</t>
  </si>
  <si>
    <t>Peyton Wong</t>
  </si>
  <si>
    <t>Santiago f Banks</t>
  </si>
  <si>
    <t>Caroline Wong</t>
  </si>
  <si>
    <t>Quinn Ho</t>
  </si>
  <si>
    <t>Caroline Nunez</t>
  </si>
  <si>
    <t>Carson Brown</t>
  </si>
  <si>
    <t>Olivia Maldonado</t>
  </si>
  <si>
    <t>Emilia Chung</t>
  </si>
  <si>
    <t>Leilani Shin</t>
  </si>
  <si>
    <t>Abigail Zhu</t>
  </si>
  <si>
    <t>Autumn Xiong</t>
  </si>
  <si>
    <t>Hailey Cruz</t>
  </si>
  <si>
    <t>Piper Cruz</t>
  </si>
  <si>
    <t>Jaxson Jackson</t>
  </si>
  <si>
    <t>Serenity Mehta</t>
  </si>
  <si>
    <t>Peyton Gomez</t>
  </si>
  <si>
    <t>Ethan Vargas</t>
  </si>
  <si>
    <t>Serenity Morris</t>
  </si>
  <si>
    <t>Vivian Chan</t>
  </si>
  <si>
    <t>Lincoln Singh</t>
  </si>
  <si>
    <t>Ayla Lim</t>
  </si>
  <si>
    <t>Leilani Hong</t>
  </si>
  <si>
    <t>Victoria Doan</t>
  </si>
  <si>
    <t>Naomi Wright</t>
  </si>
  <si>
    <t>Scarlett Howard</t>
  </si>
  <si>
    <t>Victoria Vo</t>
  </si>
  <si>
    <t>Oliver Fernandez</t>
  </si>
  <si>
    <t>Luca Jiang</t>
  </si>
  <si>
    <t>Charlotte Owens</t>
  </si>
  <si>
    <t>Stella Tan</t>
  </si>
  <si>
    <t>Ellie Yoon</t>
  </si>
  <si>
    <t>Ella Do</t>
  </si>
  <si>
    <t>Lucas Cruz</t>
  </si>
  <si>
    <t>Sarah Mehta</t>
  </si>
  <si>
    <t>Anthony Phan</t>
  </si>
  <si>
    <t>Sebastian Sanders</t>
  </si>
  <si>
    <t>Jayden Phillips</t>
  </si>
  <si>
    <t>Caleb Chan</t>
  </si>
  <si>
    <t>Ariana Santiago</t>
  </si>
  <si>
    <t>Quinn Owens</t>
  </si>
  <si>
    <t>Eli James</t>
  </si>
  <si>
    <t>Ezra Aguilar</t>
  </si>
  <si>
    <t>Anna Castro</t>
  </si>
  <si>
    <t>Liliana Lewis</t>
  </si>
  <si>
    <t>Maverick Alvarado</t>
  </si>
  <si>
    <t>Nora Butler</t>
  </si>
  <si>
    <t>Landon Rodriguez</t>
  </si>
  <si>
    <t>Grace Harris</t>
  </si>
  <si>
    <t>Jeremiah Medina</t>
  </si>
  <si>
    <t>Charles Bryant</t>
  </si>
  <si>
    <t>Elizabeth Dixon</t>
  </si>
  <si>
    <t>Riley Phillips</t>
  </si>
  <si>
    <t>Gianna Cruz</t>
  </si>
  <si>
    <t>Lincoln Cruz</t>
  </si>
  <si>
    <t>Ezekiel Contreras</t>
  </si>
  <si>
    <t>Amelia Do</t>
  </si>
  <si>
    <t>Anthony Perez</t>
  </si>
  <si>
    <t>Elias Maldonado</t>
  </si>
  <si>
    <t>Liam Luong</t>
  </si>
  <si>
    <t>Jordan Ford</t>
  </si>
  <si>
    <t>Mateo Chung</t>
  </si>
  <si>
    <t>Jameson Vang</t>
  </si>
  <si>
    <t>Samuel Thomas</t>
  </si>
  <si>
    <t>Gabriel Rodriguez</t>
  </si>
  <si>
    <t>Wyatt Robinson</t>
  </si>
  <si>
    <t>Anna Huynh</t>
  </si>
  <si>
    <t>Lucy Simmons</t>
  </si>
  <si>
    <t>Austin Ng</t>
  </si>
  <si>
    <t>Madeline Cruz</t>
  </si>
  <si>
    <t>Layla Munoz</t>
  </si>
  <si>
    <t>Alexander Tang</t>
  </si>
  <si>
    <t>Carson Chen</t>
  </si>
  <si>
    <t>Kai Duong</t>
  </si>
  <si>
    <t>Ayla Cooper</t>
  </si>
  <si>
    <t>Eliza Espinoza</t>
  </si>
  <si>
    <t>Axel King</t>
  </si>
  <si>
    <t>Alexander Carter</t>
  </si>
  <si>
    <t>Robert Rogers</t>
  </si>
  <si>
    <t>Anthony Gupta</t>
  </si>
  <si>
    <t>Jackson Gupta</t>
  </si>
  <si>
    <t>Sophia Rodriguez</t>
  </si>
  <si>
    <t>Cora Patel</t>
  </si>
  <si>
    <t>Piper Hsu</t>
  </si>
  <si>
    <t>Hunter Marquez</t>
  </si>
  <si>
    <t>Addison Li</t>
  </si>
  <si>
    <t>Carson Hoang</t>
  </si>
  <si>
    <t>Julian Fernandez</t>
  </si>
  <si>
    <t>Caleb Rojas</t>
  </si>
  <si>
    <t>Elizabeth Griffin</t>
  </si>
  <si>
    <t>Nolan Han</t>
  </si>
  <si>
    <t>Cameron Romero</t>
  </si>
  <si>
    <t>Angel Patterson</t>
  </si>
  <si>
    <t>Ryan Foster</t>
  </si>
  <si>
    <t>Leonardo Patterson</t>
  </si>
  <si>
    <t>William Song</t>
  </si>
  <si>
    <t>Axel Aguilar</t>
  </si>
  <si>
    <t>Liam Valdez</t>
  </si>
  <si>
    <t>Hudson Washington</t>
  </si>
  <si>
    <t>Harper Washington</t>
  </si>
  <si>
    <t>Brooklyn Parker</t>
  </si>
  <si>
    <t>Hudson Oh</t>
  </si>
  <si>
    <t>Maverick Howard</t>
  </si>
  <si>
    <t>Alexander Dominguez</t>
  </si>
  <si>
    <t>Jack Garcia</t>
  </si>
  <si>
    <t>Aiden Hu</t>
  </si>
  <si>
    <t>Cora Espinoza</t>
  </si>
  <si>
    <t>Naomi Moua</t>
  </si>
  <si>
    <t>Liam Baker</t>
  </si>
  <si>
    <t>Christian Liu</t>
  </si>
  <si>
    <t>Aaron Munoz</t>
  </si>
  <si>
    <t>Levi Kang</t>
  </si>
  <si>
    <t>Isaac Foster</t>
  </si>
  <si>
    <t>Samantha Zhu</t>
  </si>
  <si>
    <t>Vivian Watson</t>
  </si>
  <si>
    <t>Emery Hernandez</t>
  </si>
  <si>
    <t>Camila Baker</t>
  </si>
  <si>
    <t>David Bryant</t>
  </si>
  <si>
    <t>Miles Perez</t>
  </si>
  <si>
    <t>Elijah Hill</t>
  </si>
  <si>
    <t>Sofia Shin</t>
  </si>
  <si>
    <t>Ezekiel Lee</t>
  </si>
  <si>
    <t>Nevaeh Truong</t>
  </si>
  <si>
    <t>Leah Ali</t>
  </si>
  <si>
    <t>Emma Soto</t>
  </si>
  <si>
    <t>Lydia Marquez</t>
  </si>
  <si>
    <t>Cora Munoz</t>
  </si>
  <si>
    <t>Hudson Ross</t>
  </si>
  <si>
    <t>Aiden Cheng</t>
  </si>
  <si>
    <t>Willow Vang</t>
  </si>
  <si>
    <t>Jonathan Young</t>
  </si>
  <si>
    <t>Isaac Rojas</t>
  </si>
  <si>
    <t>Dylan Guzman</t>
  </si>
  <si>
    <t>Sarah Shin</t>
  </si>
  <si>
    <t>Michael Johnson</t>
  </si>
  <si>
    <t>Riley Vega</t>
  </si>
  <si>
    <t>Benjamin Ali</t>
  </si>
  <si>
    <t>Ezekiel Cooper</t>
  </si>
  <si>
    <t>Lyla Walker</t>
  </si>
  <si>
    <t>Aria Cheng</t>
  </si>
  <si>
    <t>Christopher Ramirez</t>
  </si>
  <si>
    <t>Emily Roberts</t>
  </si>
  <si>
    <t>Nathan Parker</t>
  </si>
  <si>
    <t>Nora Her</t>
  </si>
  <si>
    <t>Mia Brown</t>
  </si>
  <si>
    <t>Hunter Hu</t>
  </si>
  <si>
    <t>Luke Acosta</t>
  </si>
  <si>
    <t>Sophia Griffin</t>
  </si>
  <si>
    <t>Anthony Chu</t>
  </si>
  <si>
    <t>Landon Ha</t>
  </si>
  <si>
    <t>Layla Kang</t>
  </si>
  <si>
    <t>Cora Xu</t>
  </si>
  <si>
    <t>Rylee Campos</t>
  </si>
  <si>
    <t>Amelia Foster</t>
  </si>
  <si>
    <t>Hadley Rios</t>
  </si>
  <si>
    <t>Luna Chang</t>
  </si>
  <si>
    <t>Mia Navarro</t>
  </si>
  <si>
    <t>Nova Rios</t>
  </si>
  <si>
    <t>Theodore Truong</t>
  </si>
  <si>
    <t>Asher Ly</t>
  </si>
  <si>
    <t>Madeline Doan</t>
  </si>
  <si>
    <t>Zoey Lu</t>
  </si>
  <si>
    <t>Mila Cheung</t>
  </si>
  <si>
    <t>Lucy Mai</t>
  </si>
  <si>
    <t>Benjamin Luu</t>
  </si>
  <si>
    <t>Maya Watson</t>
  </si>
  <si>
    <t>Jack Adams</t>
  </si>
  <si>
    <t>Gabriella Jordan</t>
  </si>
  <si>
    <t>Jonathan Torres</t>
  </si>
  <si>
    <t>Samuel Xu</t>
  </si>
  <si>
    <t>Ezekiel Lai</t>
  </si>
  <si>
    <t>Levi Rahman</t>
  </si>
  <si>
    <t>Madison Phan</t>
  </si>
  <si>
    <t>Andrew Pham</t>
  </si>
  <si>
    <t>Clara Ford</t>
  </si>
  <si>
    <t>Christopher Chau</t>
  </si>
  <si>
    <t>Madeline Guerrero</t>
  </si>
  <si>
    <t>Harper Yee</t>
  </si>
  <si>
    <t>Mia Thomas</t>
  </si>
  <si>
    <t>Owen Nelson</t>
  </si>
  <si>
    <t>Aiden Evans</t>
  </si>
  <si>
    <t>Josiah Lai</t>
  </si>
  <si>
    <t>Jameson Yee</t>
  </si>
  <si>
    <t>Serenity Her</t>
  </si>
  <si>
    <t>Ariana Turner</t>
  </si>
  <si>
    <t>Jacob Cooper</t>
  </si>
  <si>
    <t>Christopher Dominguez</t>
  </si>
  <si>
    <t>Nevaeh Lim</t>
  </si>
  <si>
    <t>Dominic Cheng</t>
  </si>
  <si>
    <t>Serenity Rodriguez</t>
  </si>
  <si>
    <t>Caleb Thompson</t>
  </si>
  <si>
    <t>Luke Avila</t>
  </si>
  <si>
    <t>Sadie Chin</t>
  </si>
  <si>
    <t>Everett Le</t>
  </si>
  <si>
    <t>Carson Santos</t>
  </si>
  <si>
    <t>Natalie Ho</t>
  </si>
  <si>
    <t>Natalia Hall</t>
  </si>
  <si>
    <t>Zoey Ahmed</t>
  </si>
  <si>
    <t>Santiago f Turner</t>
  </si>
  <si>
    <t>Jacob Alexander</t>
  </si>
  <si>
    <t>Christopher Aguilar</t>
  </si>
  <si>
    <t>Vivian Jackson</t>
  </si>
  <si>
    <t>Leonardo Jenkins</t>
  </si>
  <si>
    <t>Oliver Hunter</t>
  </si>
  <si>
    <t>Ayla Brooks</t>
  </si>
  <si>
    <t>Willow Chau</t>
  </si>
  <si>
    <t>Kai Shin</t>
  </si>
  <si>
    <t>Liliana Zhao</t>
  </si>
  <si>
    <t>Aiden Carter</t>
  </si>
  <si>
    <t>Christopher Song</t>
  </si>
  <si>
    <t>Kayden Dinh</t>
  </si>
  <si>
    <t>Valentina Zhang</t>
  </si>
  <si>
    <t>Alexander Perez</t>
  </si>
  <si>
    <t>Everleigh Kumar</t>
  </si>
  <si>
    <t>Santiago f Xiong</t>
  </si>
  <si>
    <t>Elizabeth Powell</t>
  </si>
  <si>
    <t>Lucas Yang</t>
  </si>
  <si>
    <t>John Richardson</t>
  </si>
  <si>
    <t>Miles Ross</t>
  </si>
  <si>
    <t>Jonathan Santos</t>
  </si>
  <si>
    <t>Joshua Maldonado</t>
  </si>
  <si>
    <t>Santiago f Vo</t>
  </si>
  <si>
    <t>Leilani Martin</t>
  </si>
  <si>
    <t>Luca Xiong</t>
  </si>
  <si>
    <t>Valentina Campos</t>
  </si>
  <si>
    <t>Grayson Jenkins</t>
  </si>
  <si>
    <t>Jeremiah Ross</t>
  </si>
  <si>
    <t>Natalie Zheng</t>
  </si>
  <si>
    <t>Jace Mehta</t>
  </si>
  <si>
    <t>Hannah Doan</t>
  </si>
  <si>
    <t>Caroline Robinson</t>
  </si>
  <si>
    <t>Naomi Ma</t>
  </si>
  <si>
    <t>Adam Davis</t>
  </si>
  <si>
    <t>Ellie Ho</t>
  </si>
  <si>
    <t>Mila Liang</t>
  </si>
  <si>
    <t>Nova Doan</t>
  </si>
  <si>
    <t>Colton Mejia</t>
  </si>
  <si>
    <t>Joseph Kim</t>
  </si>
  <si>
    <t>Audrey Campos</t>
  </si>
  <si>
    <t>Vivian Brooks</t>
  </si>
  <si>
    <t>Mateo Vargas</t>
  </si>
  <si>
    <t>David Foster</t>
  </si>
  <si>
    <t>Isaiah Ramos</t>
  </si>
  <si>
    <t>Samantha Do</t>
  </si>
  <si>
    <t>Emery Fernandez</t>
  </si>
  <si>
    <t>Aubrey Lin</t>
  </si>
  <si>
    <t>Jace Hsu</t>
  </si>
  <si>
    <t>Nicholas Sanders</t>
  </si>
  <si>
    <t>Joshua Sun</t>
  </si>
  <si>
    <t>Riley Ayala</t>
  </si>
  <si>
    <t>Isaac Santos</t>
  </si>
  <si>
    <t>Logan Brooks</t>
  </si>
  <si>
    <t>Leilani Hu</t>
  </si>
  <si>
    <t>Jace Cho</t>
  </si>
  <si>
    <t>Jaxson Fong</t>
  </si>
  <si>
    <t>Wyatt Ly</t>
  </si>
  <si>
    <t>Mia Huang</t>
  </si>
  <si>
    <t>Levi Her</t>
  </si>
  <si>
    <t>Everleigh Phillips</t>
  </si>
  <si>
    <t>Natalie Acosta</t>
  </si>
  <si>
    <t>Hadley Chavez</t>
  </si>
  <si>
    <t>Hailey Liu</t>
  </si>
  <si>
    <t>Nicholas Jiang</t>
  </si>
  <si>
    <t>Gabriel Xu</t>
  </si>
  <si>
    <t>Sophia Collins</t>
  </si>
  <si>
    <t>Evelyn Vasquez</t>
  </si>
  <si>
    <t>Paisley Baker</t>
  </si>
  <si>
    <t>Samuel Cruz</t>
  </si>
  <si>
    <t>Gabriel Cheung</t>
  </si>
  <si>
    <t>Kai Green</t>
  </si>
  <si>
    <t>Julia Moore</t>
  </si>
  <si>
    <t>Roman Mendoza</t>
  </si>
  <si>
    <t>Sadie Pham</t>
  </si>
  <si>
    <t>Chloe Contreras</t>
  </si>
  <si>
    <t>Owen Ford</t>
  </si>
  <si>
    <t>Audrey Powell</t>
  </si>
  <si>
    <t>Greyson Munoz</t>
  </si>
  <si>
    <t>Isaiah Vang</t>
  </si>
  <si>
    <t>Lincoln Alvarado</t>
  </si>
  <si>
    <t>Carter Sandoval</t>
  </si>
  <si>
    <t>Julia Jimenez</t>
  </si>
  <si>
    <t>Savannah Cortez</t>
  </si>
  <si>
    <t>Everly Brown</t>
  </si>
  <si>
    <t>Charlotte Pham</t>
  </si>
  <si>
    <t>Iris Bailey</t>
  </si>
  <si>
    <t>Logan Daniels</t>
  </si>
  <si>
    <t>Autumn Molina</t>
  </si>
  <si>
    <t>Emma Mehta</t>
  </si>
  <si>
    <t>Julian Joseph</t>
  </si>
  <si>
    <t>Eleanor Munoz</t>
  </si>
  <si>
    <t>Eliza Zhu</t>
  </si>
  <si>
    <t>Greyson Moore</t>
  </si>
  <si>
    <t>Lyla Clark</t>
  </si>
  <si>
    <t>Samuel Patterson</t>
  </si>
  <si>
    <t>Robert Padilla</t>
  </si>
  <si>
    <t>Landon Munoz</t>
  </si>
  <si>
    <t>Josiah Yi</t>
  </si>
  <si>
    <t>Owen Scott</t>
  </si>
  <si>
    <t>Matthew Parker</t>
  </si>
  <si>
    <t>Daniel Huynh</t>
  </si>
  <si>
    <t>Matthew Vargas</t>
  </si>
  <si>
    <t>Ella Herrera</t>
  </si>
  <si>
    <t>Everly Hwang</t>
  </si>
  <si>
    <t>Hazel Mitchell</t>
  </si>
  <si>
    <t>Ian Hernandez</t>
  </si>
  <si>
    <t>Charlotte Lam</t>
  </si>
  <si>
    <t>Jonathan Ali</t>
  </si>
  <si>
    <t>Violet He</t>
  </si>
  <si>
    <t>Hannah Truong</t>
  </si>
  <si>
    <t>Autumn Kaur</t>
  </si>
  <si>
    <t>Serenity Ngo</t>
  </si>
  <si>
    <t>Raelynn Her</t>
  </si>
  <si>
    <t>Jameson Salazar</t>
  </si>
  <si>
    <t>Hunter Moua</t>
  </si>
  <si>
    <t>Athena Aguilar</t>
  </si>
  <si>
    <t>Ariana Sanders</t>
  </si>
  <si>
    <t>Easton Cruz</t>
  </si>
  <si>
    <t>Josiah Vega</t>
  </si>
  <si>
    <t>Willow Estrada</t>
  </si>
  <si>
    <t>Nevaeh Ng</t>
  </si>
  <si>
    <t>Henry Vazquez</t>
  </si>
  <si>
    <t>Nathan Jackson</t>
  </si>
  <si>
    <t>Anthony Lam</t>
  </si>
  <si>
    <t>Nevaeh Ali</t>
  </si>
  <si>
    <t>Madelyn Henry</t>
  </si>
  <si>
    <t>Emilia Alexander</t>
  </si>
  <si>
    <t>Christian Ayala</t>
  </si>
  <si>
    <t>Willow Xiong</t>
  </si>
  <si>
    <t>Avery Valdez</t>
  </si>
  <si>
    <t>Abigail Carter</t>
  </si>
  <si>
    <t>Madison Patel</t>
  </si>
  <si>
    <t>Paisley Hsu</t>
  </si>
  <si>
    <t>Kinsley Hill</t>
  </si>
  <si>
    <t>Kai Barnes</t>
  </si>
  <si>
    <t>Lincoln Cheng</t>
  </si>
  <si>
    <t>Noah Sharma</t>
  </si>
  <si>
    <t>Ariana Hall</t>
  </si>
  <si>
    <t>Samuel Cao</t>
  </si>
  <si>
    <t>Brooks Mitchell</t>
  </si>
  <si>
    <t>Kinsley Gonzalez</t>
  </si>
  <si>
    <t>Dominic Tang</t>
  </si>
  <si>
    <t>Colton Le</t>
  </si>
  <si>
    <t>Kai Huang</t>
  </si>
  <si>
    <t>Addison Cruz</t>
  </si>
  <si>
    <t>Natalie Thao</t>
  </si>
  <si>
    <t>Maria Barnes</t>
  </si>
  <si>
    <t>Mia Vang</t>
  </si>
  <si>
    <t>Zoey Mendoza</t>
  </si>
  <si>
    <t>Parker Desai</t>
  </si>
  <si>
    <t>Alexander Liang</t>
  </si>
  <si>
    <t>Adam Jordan</t>
  </si>
  <si>
    <t>Leah Stewart</t>
  </si>
  <si>
    <t>Robert Santos</t>
  </si>
  <si>
    <t>Addison Ma</t>
  </si>
  <si>
    <t>Clara Collins</t>
  </si>
  <si>
    <t>Stella Castro</t>
  </si>
  <si>
    <t>Lucy Chin</t>
  </si>
  <si>
    <t>Piper Evans</t>
  </si>
  <si>
    <t>Cora Coleman</t>
  </si>
  <si>
    <t>Cora Holmes</t>
  </si>
  <si>
    <t>Leo Figueroa</t>
  </si>
  <si>
    <t>Allison Wang</t>
  </si>
  <si>
    <t>Levi Cruz</t>
  </si>
  <si>
    <t>Iris Phillips</t>
  </si>
  <si>
    <t>Madelyn Chavez</t>
  </si>
  <si>
    <t>Caroline Smith</t>
  </si>
  <si>
    <t>Grayson Lai</t>
  </si>
  <si>
    <t>Anna Guerrero</t>
  </si>
  <si>
    <t>Paisley Bell</t>
  </si>
  <si>
    <t>Jose Park</t>
  </si>
  <si>
    <t>Eliza Parker</t>
  </si>
  <si>
    <t>Melody Yoon</t>
  </si>
  <si>
    <t>Avery Smith</t>
  </si>
  <si>
    <t>Madeline Vu</t>
  </si>
  <si>
    <t>Aubrey Cheng</t>
  </si>
  <si>
    <t>Clara Henderson</t>
  </si>
  <si>
    <t>Jace Henderson</t>
  </si>
  <si>
    <t>Caroline Martin</t>
  </si>
  <si>
    <t>Asher Bui</t>
  </si>
  <si>
    <t>Samantha Chau</t>
  </si>
  <si>
    <t>Jonathan Nelson</t>
  </si>
  <si>
    <t>Liliana Simmons</t>
  </si>
  <si>
    <t>Logan Ortega</t>
  </si>
  <si>
    <t>Isaac Jung</t>
  </si>
  <si>
    <t>Christopher Desai</t>
  </si>
  <si>
    <t>Levi Gonzalez</t>
  </si>
  <si>
    <t>Santiago f Wang</t>
  </si>
  <si>
    <t>Julia Kim</t>
  </si>
  <si>
    <t>Noah Allen</t>
  </si>
  <si>
    <t>Colton Adams</t>
  </si>
  <si>
    <t>Colton Mehta</t>
  </si>
  <si>
    <t>Caroline Gomez</t>
  </si>
  <si>
    <t>Kayden Tang</t>
  </si>
  <si>
    <t>Elizabeth Estrada</t>
  </si>
  <si>
    <t>Sofia Yee</t>
  </si>
  <si>
    <t>Asher Mendoza</t>
  </si>
  <si>
    <t>Jordan Hernandez</t>
  </si>
  <si>
    <t>Everleigh Tan</t>
  </si>
  <si>
    <t>Joshua Hall</t>
  </si>
  <si>
    <t>Stella Gupta</t>
  </si>
  <si>
    <t>Levi White</t>
  </si>
  <si>
    <t>Matthew Jackson</t>
  </si>
  <si>
    <t>Dominic Martinez</t>
  </si>
  <si>
    <t>Aiden Aguilar</t>
  </si>
  <si>
    <t>Victoria Hu</t>
  </si>
  <si>
    <t>Eloise Campos</t>
  </si>
  <si>
    <t>Emilia Alvarado</t>
  </si>
  <si>
    <t>Lydia Ahmed</t>
  </si>
  <si>
    <t>Dylan Simmons</t>
  </si>
  <si>
    <t>Jaxson Chu</t>
  </si>
  <si>
    <t>Ariana Griffin</t>
  </si>
  <si>
    <t>Hudson Bailey</t>
  </si>
  <si>
    <t>Colton Grant</t>
  </si>
  <si>
    <t>Emery Flores</t>
  </si>
  <si>
    <t>Gabriella Wong</t>
  </si>
  <si>
    <t>Ian Gonzales</t>
  </si>
  <si>
    <t>Jaxon Wright</t>
  </si>
  <si>
    <t>Ethan Cruz</t>
  </si>
  <si>
    <t>Adrian James</t>
  </si>
  <si>
    <t>Isabella Mejia</t>
  </si>
  <si>
    <t>Christopher Miller</t>
  </si>
  <si>
    <t>Samuel Watson</t>
  </si>
  <si>
    <t>Lucy Phan</t>
  </si>
  <si>
    <t>Dominic Thao</t>
  </si>
  <si>
    <t>Jaxon Shin</t>
  </si>
  <si>
    <t>Nevaeh Diaz</t>
  </si>
  <si>
    <t>Isaac Jenkins</t>
  </si>
  <si>
    <t>Jace Barnes</t>
  </si>
  <si>
    <t>Carson Liu</t>
  </si>
  <si>
    <t>Sofia Gutierrez</t>
  </si>
  <si>
    <t>Jeremiah Chang</t>
  </si>
  <si>
    <t>Connor Ruiz</t>
  </si>
  <si>
    <t>Easton Truong</t>
  </si>
  <si>
    <t>Sebastian Vargas</t>
  </si>
  <si>
    <t>Joseph Dang</t>
  </si>
  <si>
    <t>Madison White</t>
  </si>
  <si>
    <t>Valentina Nelson</t>
  </si>
  <si>
    <t>Everleigh Coleman</t>
  </si>
  <si>
    <t>Everleigh Castillo</t>
  </si>
  <si>
    <t>Valentina Fernandez</t>
  </si>
  <si>
    <t>Serenity Richardson</t>
  </si>
  <si>
    <t>Cooper Ramirez</t>
  </si>
  <si>
    <t>Penelope Avila</t>
  </si>
  <si>
    <t>Ivy Luong</t>
  </si>
  <si>
    <t>Aurora Bailey</t>
  </si>
  <si>
    <t>Valentina Valdez</t>
  </si>
  <si>
    <t>Parker Dinh</t>
  </si>
  <si>
    <t>Eliana Hsu</t>
  </si>
  <si>
    <t>Logan Parker</t>
  </si>
  <si>
    <t>Liliana Green</t>
  </si>
  <si>
    <t>Victoria Vazquez</t>
  </si>
  <si>
    <t>Kinsley Huynh</t>
  </si>
  <si>
    <t>Anna Carrillo</t>
  </si>
  <si>
    <t>Isla Singh</t>
  </si>
  <si>
    <t>Emma Yu</t>
  </si>
  <si>
    <t>Jonathan Dominguez</t>
  </si>
  <si>
    <t>Caleb Mehta</t>
  </si>
  <si>
    <t>Jaxon Lai</t>
  </si>
  <si>
    <t>Madelyn Yee</t>
  </si>
  <si>
    <t>Elena Jimenez</t>
  </si>
  <si>
    <t>Sadie Ali</t>
  </si>
  <si>
    <t>Lucas Sandoval</t>
  </si>
  <si>
    <t>Brooks Ngo</t>
  </si>
  <si>
    <t>Piper Oh</t>
  </si>
  <si>
    <t>Hunter Molina</t>
  </si>
  <si>
    <t>Michael Hoang</t>
  </si>
  <si>
    <t>Eloise Sun</t>
  </si>
  <si>
    <t>Gianna Jimenez</t>
  </si>
  <si>
    <t>Ava Chan</t>
  </si>
  <si>
    <t>Leilani Navarro</t>
  </si>
  <si>
    <t>Lydia Chu</t>
  </si>
  <si>
    <t>Liam Salazar</t>
  </si>
  <si>
    <t>Hailey Henderson</t>
  </si>
  <si>
    <t>Austin Espinoza</t>
  </si>
  <si>
    <t>Delilah Ng</t>
  </si>
  <si>
    <t>Gabriella Han</t>
  </si>
  <si>
    <t>Aria Miller</t>
  </si>
  <si>
    <t>Sofia Dixon</t>
  </si>
  <si>
    <t>Ethan Xiong</t>
  </si>
  <si>
    <t>Gabriella Cruz</t>
  </si>
  <si>
    <t>Christopher Kang</t>
  </si>
  <si>
    <t>Ariana Pham</t>
  </si>
  <si>
    <t>Colton Bui</t>
  </si>
  <si>
    <t>Caroline Cortez</t>
  </si>
  <si>
    <t>Nora Richardson</t>
  </si>
  <si>
    <t>Alexander Sanchez</t>
  </si>
  <si>
    <t>Logan Rahman</t>
  </si>
  <si>
    <t>Henry Rogers</t>
  </si>
  <si>
    <t>Delilah Cheng</t>
  </si>
  <si>
    <t>Caroline Rodriguez</t>
  </si>
  <si>
    <t>Jack Chin</t>
  </si>
  <si>
    <t>Luna Collins</t>
  </si>
  <si>
    <t>John Campos</t>
  </si>
  <si>
    <t>Charlotte Banks</t>
  </si>
  <si>
    <t>Miles Liu</t>
  </si>
  <si>
    <t>Violet Duong</t>
  </si>
  <si>
    <t>Isaac Xiong</t>
  </si>
  <si>
    <t>Ian Le</t>
  </si>
  <si>
    <t>Melody Delgado</t>
  </si>
  <si>
    <t>Eliza Bui</t>
  </si>
  <si>
    <t>Layla Wu</t>
  </si>
  <si>
    <t>Thomas Lam</t>
  </si>
  <si>
    <t>Willow Taylor</t>
  </si>
  <si>
    <t>Employee ID</t>
  </si>
  <si>
    <t>Column3</t>
  </si>
  <si>
    <t>Column4</t>
  </si>
  <si>
    <t>Average Function</t>
  </si>
  <si>
    <t>Average of Age with Average</t>
  </si>
  <si>
    <t>Min/Max Function</t>
  </si>
  <si>
    <t>Max age with max</t>
  </si>
  <si>
    <t>Min Age with min</t>
  </si>
  <si>
    <t>Column17</t>
  </si>
  <si>
    <t>CONCATENATE Function for Gender, Ethnicity &amp; Job Title</t>
  </si>
  <si>
    <t>Left Functions in Full Name</t>
  </si>
  <si>
    <t>Right Functions in Business Unit</t>
  </si>
  <si>
    <t>Mid Function in Job Title from 3rd Position</t>
  </si>
  <si>
    <t>Count</t>
  </si>
  <si>
    <t>Column Labels</t>
  </si>
  <si>
    <t>Grand Total</t>
  </si>
  <si>
    <t>(All)</t>
  </si>
  <si>
    <t>Row Labels</t>
  </si>
  <si>
    <t>Count of Gender</t>
  </si>
  <si>
    <t>Count of Ethnicity</t>
  </si>
  <si>
    <t>Count of Job Title</t>
  </si>
  <si>
    <t>Relative Cell Reference</t>
  </si>
  <si>
    <t>Absolute Cell References</t>
  </si>
  <si>
    <t>Mixed Cell References</t>
  </si>
  <si>
    <t>Date and Time Functions</t>
  </si>
  <si>
    <t>DATE Function</t>
  </si>
  <si>
    <t>Now Function</t>
  </si>
  <si>
    <t>Today Function</t>
  </si>
  <si>
    <t>TIME Function</t>
  </si>
  <si>
    <t>Using IF Condition</t>
  </si>
  <si>
    <t>Using IF AND Condition</t>
  </si>
  <si>
    <t>Column1</t>
  </si>
  <si>
    <t>IF NOT</t>
  </si>
  <si>
    <t>IF OR Conition</t>
  </si>
  <si>
    <t>IF AND Condition</t>
  </si>
  <si>
    <t>Column25</t>
  </si>
  <si>
    <t>Column30</t>
  </si>
  <si>
    <t>Conditional Formatting on  Salary&gt;1000,000$</t>
  </si>
  <si>
    <t>Column33</t>
  </si>
  <si>
    <t>Column34</t>
  </si>
  <si>
    <t>Column35</t>
  </si>
  <si>
    <t>Column36</t>
  </si>
  <si>
    <t>Column37</t>
  </si>
  <si>
    <t>Column38</t>
  </si>
  <si>
    <t>Column39</t>
  </si>
  <si>
    <t>Conditional Formatting on Department Engineering</t>
  </si>
  <si>
    <t>Conditional Formatting on Hire Date on latest 40%</t>
  </si>
  <si>
    <t>Icon Sets Bonus %</t>
  </si>
  <si>
    <t>Data Bars on Salary</t>
  </si>
  <si>
    <t>VLOOKUP</t>
  </si>
  <si>
    <t>HLOOKUP</t>
  </si>
  <si>
    <t>Null Value Calculation</t>
  </si>
  <si>
    <t>There is no bull value in the data</t>
  </si>
  <si>
    <t>Conclusion</t>
  </si>
  <si>
    <t>2. The no of Latinos is highest in the company, followd by Asians.</t>
  </si>
  <si>
    <t>3. IT Sector has the highest employee number.</t>
  </si>
  <si>
    <t>4. United States has the highest nationality, followed by China.</t>
  </si>
  <si>
    <t>1. The Annual Salary peaks at middle age, as well as Bonus.</t>
  </si>
  <si>
    <t>Sum of Bonus %</t>
  </si>
  <si>
    <t>5. Across Gender, Females or more specifically Female Asians tend to get bigger bonuses.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</si>
</sst>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quot;$&quot;0_)"/>
    <numFmt numFmtId="165" formatCode="#,##0%_);\(#,##0%\);0%_)"/>
  </numFmts>
  <fonts count="6" x14ac:knownFonts="1">
    <font>
      <sz val="11"/>
      <color theme="1"/>
      <name val="Calibri"/>
      <family val="2"/>
      <scheme val="minor"/>
    </font>
    <font>
      <b/>
      <sz val="11"/>
      <color rgb="FFFFFFFF"/>
      <name val="Calibri"/>
      <family val="2"/>
      <scheme val="minor"/>
    </font>
    <font>
      <sz val="8"/>
      <name val="Calibri"/>
      <family val="2"/>
      <scheme val="minor"/>
    </font>
    <font>
      <sz val="10"/>
      <color rgb="FF000000"/>
      <name val="Consolas"/>
      <family val="3"/>
    </font>
    <font>
      <b/>
      <sz val="11"/>
      <color rgb="FFFFFFFF"/>
      <name val="Calibri"/>
      <scheme val="minor"/>
    </font>
    <font>
      <b/>
      <sz val="11"/>
      <color theme="1"/>
      <name val="Calibri"/>
      <family val="2"/>
      <scheme val="minor"/>
    </font>
  </fonts>
  <fills count="3">
    <fill>
      <patternFill patternType="none"/>
    </fill>
    <fill>
      <patternFill patternType="gray125"/>
    </fill>
    <fill>
      <patternFill patternType="solid">
        <fgColor rgb="FF3DB182"/>
        <bgColor indexed="64"/>
      </patternFill>
    </fill>
  </fills>
  <borders count="7">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medium">
        <color rgb="FFFFFFFF"/>
      </left>
      <right style="medium">
        <color rgb="FFFFFFFF"/>
      </right>
      <top style="thin">
        <color theme="9"/>
      </top>
      <bottom/>
      <diagonal/>
    </border>
    <border>
      <left/>
      <right/>
      <top style="thin">
        <color theme="9"/>
      </top>
      <bottom/>
      <diagonal/>
    </border>
    <border>
      <left/>
      <right/>
      <top style="thin">
        <color theme="9"/>
      </top>
      <bottom style="thin">
        <color theme="9"/>
      </bottom>
      <diagonal/>
    </border>
  </borders>
  <cellStyleXfs count="1">
    <xf numFmtId="0" fontId="0" fillId="0" borderId="0"/>
  </cellStyleXfs>
  <cellXfs count="23">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1" fillId="2" borderId="1" xfId="0" applyFont="1" applyFill="1" applyBorder="1" applyAlignment="1">
      <alignment horizontal="center"/>
    </xf>
    <xf numFmtId="22" fontId="0" fillId="0" borderId="0" xfId="0" applyNumberFormat="1"/>
    <xf numFmtId="0" fontId="3" fillId="0" borderId="0" xfId="0" applyFont="1" applyAlignment="1">
      <alignment vertical="center"/>
    </xf>
    <xf numFmtId="0" fontId="0" fillId="0" borderId="0" xfId="0" pivotButton="1"/>
    <xf numFmtId="0" fontId="0" fillId="0" borderId="0" xfId="0" applyNumberFormat="1"/>
    <xf numFmtId="0" fontId="1" fillId="2" borderId="4" xfId="0" applyFont="1" applyFill="1" applyBorder="1" applyAlignment="1">
      <alignment horizontal="left"/>
    </xf>
    <xf numFmtId="0" fontId="0" fillId="0" borderId="5" xfId="0" applyFont="1" applyBorder="1"/>
    <xf numFmtId="164" fontId="0" fillId="0" borderId="5" xfId="0" applyNumberFormat="1" applyFont="1" applyBorder="1"/>
    <xf numFmtId="165" fontId="0" fillId="0" borderId="5" xfId="0" applyNumberFormat="1" applyFont="1" applyBorder="1"/>
    <xf numFmtId="0" fontId="0" fillId="0" borderId="0" xfId="0" applyAlignment="1">
      <alignment wrapText="1"/>
    </xf>
    <xf numFmtId="18" fontId="0" fillId="0" borderId="0" xfId="0" applyNumberFormat="1" applyAlignment="1">
      <alignment wrapText="1"/>
    </xf>
    <xf numFmtId="0" fontId="4" fillId="2" borderId="2" xfId="0" applyFont="1" applyFill="1" applyBorder="1" applyAlignment="1">
      <alignment horizontal="left"/>
    </xf>
    <xf numFmtId="0" fontId="0" fillId="0" borderId="6" xfId="0" applyFont="1" applyBorder="1"/>
    <xf numFmtId="0" fontId="0" fillId="0" borderId="5" xfId="0" applyBorder="1"/>
    <xf numFmtId="0" fontId="0" fillId="0" borderId="0" xfId="0" applyAlignment="1">
      <alignment horizontal="center"/>
    </xf>
    <xf numFmtId="0" fontId="5" fillId="0" borderId="0" xfId="0" applyFo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166" formatCode="m/d/yyyy"/>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numFmt numFmtId="0" formatCode="General"/>
    </dxf>
    <dxf>
      <numFmt numFmtId="0" formatCode="General"/>
    </dxf>
    <dxf>
      <numFmt numFmtId="0" formatCode="General"/>
    </dxf>
    <dxf>
      <numFmt numFmtId="0" formatCode="General"/>
    </dxf>
    <dxf>
      <numFmt numFmtId="166" formatCode="m/d/yyyy"/>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Analysis.xlsx]Sheet8!PivotTable3</c:name>
    <c:fmtId val="0"/>
  </c:pivotSource>
  <c:chart>
    <c:autoTitleDeleted val="0"/>
    <c:pivotFmts>
      <c:pivotFmt>
        <c:idx val="0"/>
        <c:marker>
          <c:symbol val="none"/>
        </c:marker>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Sheet8!$B$3:$B$4</c:f>
              <c:strCache>
                <c:ptCount val="1"/>
                <c:pt idx="0">
                  <c:v>Brazil</c:v>
                </c:pt>
              </c:strCache>
            </c:strRef>
          </c:tx>
          <c:invertIfNegative val="0"/>
          <c:cat>
            <c:strRef>
              <c:f>Sheet8!$A$5:$A$12</c:f>
              <c:strCache>
                <c:ptCount val="7"/>
                <c:pt idx="0">
                  <c:v>Accounting</c:v>
                </c:pt>
                <c:pt idx="1">
                  <c:v>Engineering</c:v>
                </c:pt>
                <c:pt idx="2">
                  <c:v>Finance</c:v>
                </c:pt>
                <c:pt idx="3">
                  <c:v>Human Resources</c:v>
                </c:pt>
                <c:pt idx="4">
                  <c:v>IT</c:v>
                </c:pt>
                <c:pt idx="5">
                  <c:v>Marketing</c:v>
                </c:pt>
                <c:pt idx="6">
                  <c:v>Sales</c:v>
                </c:pt>
              </c:strCache>
            </c:strRef>
          </c:cat>
          <c:val>
            <c:numRef>
              <c:f>Sheet8!$B$5:$B$12</c:f>
              <c:numCache>
                <c:formatCode>General</c:formatCode>
                <c:ptCount val="7"/>
                <c:pt idx="0">
                  <c:v>19</c:v>
                </c:pt>
                <c:pt idx="1">
                  <c:v>19</c:v>
                </c:pt>
                <c:pt idx="2">
                  <c:v>14</c:v>
                </c:pt>
                <c:pt idx="3">
                  <c:v>14</c:v>
                </c:pt>
                <c:pt idx="4">
                  <c:v>34</c:v>
                </c:pt>
                <c:pt idx="5">
                  <c:v>15</c:v>
                </c:pt>
                <c:pt idx="6">
                  <c:v>24</c:v>
                </c:pt>
              </c:numCache>
            </c:numRef>
          </c:val>
          <c:extLst>
            <c:ext xmlns:c16="http://schemas.microsoft.com/office/drawing/2014/chart" uri="{C3380CC4-5D6E-409C-BE32-E72D297353CC}">
              <c16:uniqueId val="{00000000-442C-4E1D-AB03-C19B16E70D45}"/>
            </c:ext>
          </c:extLst>
        </c:ser>
        <c:ser>
          <c:idx val="1"/>
          <c:order val="1"/>
          <c:tx>
            <c:strRef>
              <c:f>Sheet8!$C$3:$C$4</c:f>
              <c:strCache>
                <c:ptCount val="1"/>
                <c:pt idx="0">
                  <c:v>China</c:v>
                </c:pt>
              </c:strCache>
            </c:strRef>
          </c:tx>
          <c:invertIfNegative val="0"/>
          <c:cat>
            <c:strRef>
              <c:f>Sheet8!$A$5:$A$12</c:f>
              <c:strCache>
                <c:ptCount val="7"/>
                <c:pt idx="0">
                  <c:v>Accounting</c:v>
                </c:pt>
                <c:pt idx="1">
                  <c:v>Engineering</c:v>
                </c:pt>
                <c:pt idx="2">
                  <c:v>Finance</c:v>
                </c:pt>
                <c:pt idx="3">
                  <c:v>Human Resources</c:v>
                </c:pt>
                <c:pt idx="4">
                  <c:v>IT</c:v>
                </c:pt>
                <c:pt idx="5">
                  <c:v>Marketing</c:v>
                </c:pt>
                <c:pt idx="6">
                  <c:v>Sales</c:v>
                </c:pt>
              </c:strCache>
            </c:strRef>
          </c:cat>
          <c:val>
            <c:numRef>
              <c:f>Sheet8!$C$5:$C$12</c:f>
              <c:numCache>
                <c:formatCode>General</c:formatCode>
                <c:ptCount val="7"/>
                <c:pt idx="0">
                  <c:v>30</c:v>
                </c:pt>
                <c:pt idx="1">
                  <c:v>33</c:v>
                </c:pt>
                <c:pt idx="2">
                  <c:v>27</c:v>
                </c:pt>
                <c:pt idx="3">
                  <c:v>24</c:v>
                </c:pt>
                <c:pt idx="4">
                  <c:v>59</c:v>
                </c:pt>
                <c:pt idx="5">
                  <c:v>21</c:v>
                </c:pt>
                <c:pt idx="6">
                  <c:v>33</c:v>
                </c:pt>
              </c:numCache>
            </c:numRef>
          </c:val>
          <c:extLst>
            <c:ext xmlns:c16="http://schemas.microsoft.com/office/drawing/2014/chart" uri="{C3380CC4-5D6E-409C-BE32-E72D297353CC}">
              <c16:uniqueId val="{00000001-442C-4E1D-AB03-C19B16E70D45}"/>
            </c:ext>
          </c:extLst>
        </c:ser>
        <c:ser>
          <c:idx val="2"/>
          <c:order val="2"/>
          <c:tx>
            <c:strRef>
              <c:f>Sheet8!$D$3:$D$4</c:f>
              <c:strCache>
                <c:ptCount val="1"/>
                <c:pt idx="0">
                  <c:v>United States</c:v>
                </c:pt>
              </c:strCache>
            </c:strRef>
          </c:tx>
          <c:invertIfNegative val="0"/>
          <c:cat>
            <c:strRef>
              <c:f>Sheet8!$A$5:$A$12</c:f>
              <c:strCache>
                <c:ptCount val="7"/>
                <c:pt idx="0">
                  <c:v>Accounting</c:v>
                </c:pt>
                <c:pt idx="1">
                  <c:v>Engineering</c:v>
                </c:pt>
                <c:pt idx="2">
                  <c:v>Finance</c:v>
                </c:pt>
                <c:pt idx="3">
                  <c:v>Human Resources</c:v>
                </c:pt>
                <c:pt idx="4">
                  <c:v>IT</c:v>
                </c:pt>
                <c:pt idx="5">
                  <c:v>Marketing</c:v>
                </c:pt>
                <c:pt idx="6">
                  <c:v>Sales</c:v>
                </c:pt>
              </c:strCache>
            </c:strRef>
          </c:cat>
          <c:val>
            <c:numRef>
              <c:f>Sheet8!$D$5:$D$12</c:f>
              <c:numCache>
                <c:formatCode>General</c:formatCode>
                <c:ptCount val="7"/>
                <c:pt idx="0">
                  <c:v>66</c:v>
                </c:pt>
                <c:pt idx="1">
                  <c:v>89</c:v>
                </c:pt>
                <c:pt idx="2">
                  <c:v>57</c:v>
                </c:pt>
                <c:pt idx="3">
                  <c:v>71</c:v>
                </c:pt>
                <c:pt idx="4">
                  <c:v>184</c:v>
                </c:pt>
                <c:pt idx="5">
                  <c:v>74</c:v>
                </c:pt>
                <c:pt idx="6">
                  <c:v>93</c:v>
                </c:pt>
              </c:numCache>
            </c:numRef>
          </c:val>
          <c:extLst>
            <c:ext xmlns:c16="http://schemas.microsoft.com/office/drawing/2014/chart" uri="{C3380CC4-5D6E-409C-BE32-E72D297353CC}">
              <c16:uniqueId val="{00000002-442C-4E1D-AB03-C19B16E70D45}"/>
            </c:ext>
          </c:extLst>
        </c:ser>
        <c:dLbls>
          <c:showLegendKey val="0"/>
          <c:showVal val="0"/>
          <c:showCatName val="0"/>
          <c:showSerName val="0"/>
          <c:showPercent val="0"/>
          <c:showBubbleSize val="0"/>
        </c:dLbls>
        <c:gapWidth val="150"/>
        <c:axId val="87528576"/>
        <c:axId val="87530112"/>
      </c:barChart>
      <c:catAx>
        <c:axId val="87528576"/>
        <c:scaling>
          <c:orientation val="minMax"/>
        </c:scaling>
        <c:delete val="0"/>
        <c:axPos val="b"/>
        <c:numFmt formatCode="General" sourceLinked="0"/>
        <c:majorTickMark val="out"/>
        <c:minorTickMark val="none"/>
        <c:tickLblPos val="nextTo"/>
        <c:crossAx val="87530112"/>
        <c:crosses val="autoZero"/>
        <c:auto val="1"/>
        <c:lblAlgn val="ctr"/>
        <c:lblOffset val="100"/>
        <c:noMultiLvlLbl val="0"/>
      </c:catAx>
      <c:valAx>
        <c:axId val="87530112"/>
        <c:scaling>
          <c:orientation val="minMax"/>
        </c:scaling>
        <c:delete val="0"/>
        <c:axPos val="l"/>
        <c:majorGridlines/>
        <c:numFmt formatCode="General" sourceLinked="1"/>
        <c:majorTickMark val="out"/>
        <c:minorTickMark val="none"/>
        <c:tickLblPos val="nextTo"/>
        <c:crossAx val="8752857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Analysis.xlsx]Sheet1!PivotTable1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Bonus% Comparison on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Female</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Sheet1!$A$5:$A$9</c:f>
              <c:strCache>
                <c:ptCount val="4"/>
                <c:pt idx="0">
                  <c:v>Asian</c:v>
                </c:pt>
                <c:pt idx="1">
                  <c:v>Black</c:v>
                </c:pt>
                <c:pt idx="2">
                  <c:v>Caucasian</c:v>
                </c:pt>
                <c:pt idx="3">
                  <c:v>Latino</c:v>
                </c:pt>
              </c:strCache>
            </c:strRef>
          </c:cat>
          <c:val>
            <c:numRef>
              <c:f>Sheet1!$B$5:$B$9</c:f>
              <c:numCache>
                <c:formatCode>General</c:formatCode>
                <c:ptCount val="4"/>
                <c:pt idx="0">
                  <c:v>19.949999999999996</c:v>
                </c:pt>
                <c:pt idx="1">
                  <c:v>3.1499999999999995</c:v>
                </c:pt>
                <c:pt idx="2">
                  <c:v>9.5299999999999958</c:v>
                </c:pt>
                <c:pt idx="3">
                  <c:v>13.150000000000002</c:v>
                </c:pt>
              </c:numCache>
            </c:numRef>
          </c:val>
          <c:extLst>
            <c:ext xmlns:c16="http://schemas.microsoft.com/office/drawing/2014/chart" uri="{C3380CC4-5D6E-409C-BE32-E72D297353CC}">
              <c16:uniqueId val="{00000001-F218-4563-8AF3-1DF43CF40B6C}"/>
            </c:ext>
          </c:extLst>
        </c:ser>
        <c:ser>
          <c:idx val="1"/>
          <c:order val="1"/>
          <c:tx>
            <c:strRef>
              <c:f>Sheet1!$C$3:$C$4</c:f>
              <c:strCache>
                <c:ptCount val="1"/>
                <c:pt idx="0">
                  <c:v>Male</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Sheet1!$A$5:$A$9</c:f>
              <c:strCache>
                <c:ptCount val="4"/>
                <c:pt idx="0">
                  <c:v>Asian</c:v>
                </c:pt>
                <c:pt idx="1">
                  <c:v>Black</c:v>
                </c:pt>
                <c:pt idx="2">
                  <c:v>Caucasian</c:v>
                </c:pt>
                <c:pt idx="3">
                  <c:v>Latino</c:v>
                </c:pt>
              </c:strCache>
            </c:strRef>
          </c:cat>
          <c:val>
            <c:numRef>
              <c:f>Sheet1!$C$5:$C$9</c:f>
              <c:numCache>
                <c:formatCode>General</c:formatCode>
                <c:ptCount val="4"/>
                <c:pt idx="0">
                  <c:v>15.830000000000004</c:v>
                </c:pt>
                <c:pt idx="1">
                  <c:v>2.3400000000000007</c:v>
                </c:pt>
                <c:pt idx="2">
                  <c:v>7.3299999999999983</c:v>
                </c:pt>
                <c:pt idx="3">
                  <c:v>8.4799999999999969</c:v>
                </c:pt>
              </c:numCache>
            </c:numRef>
          </c:val>
          <c:extLst>
            <c:ext xmlns:c16="http://schemas.microsoft.com/office/drawing/2014/chart" uri="{C3380CC4-5D6E-409C-BE32-E72D297353CC}">
              <c16:uniqueId val="{00000002-F218-4563-8AF3-1DF43CF40B6C}"/>
            </c:ext>
          </c:extLst>
        </c:ser>
        <c:dLbls>
          <c:dLblPos val="inEnd"/>
          <c:showLegendKey val="0"/>
          <c:showVal val="1"/>
          <c:showCatName val="0"/>
          <c:showSerName val="0"/>
          <c:showPercent val="0"/>
          <c:showBubbleSize val="0"/>
        </c:dLbls>
        <c:gapWidth val="315"/>
        <c:overlap val="-40"/>
        <c:axId val="459824304"/>
        <c:axId val="459825616"/>
      </c:barChart>
      <c:catAx>
        <c:axId val="4598243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825616"/>
        <c:crosses val="autoZero"/>
        <c:auto val="1"/>
        <c:lblAlgn val="ctr"/>
        <c:lblOffset val="100"/>
        <c:noMultiLvlLbl val="0"/>
      </c:catAx>
      <c:valAx>
        <c:axId val="4598256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82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Annual Salary with Error Bars</a:t>
            </a:r>
          </a:p>
        </c:rich>
      </c:tx>
      <c:overlay val="0"/>
    </c:title>
    <c:autoTitleDeleted val="0"/>
    <c:plotArea>
      <c:layout>
        <c:manualLayout>
          <c:layoutTarget val="inner"/>
          <c:xMode val="edge"/>
          <c:yMode val="edge"/>
          <c:x val="0.16107174103237099"/>
          <c:y val="0.16663312919218434"/>
          <c:w val="0.60982545931758625"/>
          <c:h val="0.66206729367162465"/>
        </c:manualLayout>
      </c:layout>
      <c:barChart>
        <c:barDir val="bar"/>
        <c:grouping val="clustered"/>
        <c:varyColors val="0"/>
        <c:ser>
          <c:idx val="0"/>
          <c:order val="0"/>
          <c:tx>
            <c:strRef>
              <c:f>Data!$J$1</c:f>
              <c:strCache>
                <c:ptCount val="1"/>
                <c:pt idx="0">
                  <c:v>Annual Salary</c:v>
                </c:pt>
              </c:strCache>
            </c:strRef>
          </c:tx>
          <c:spPr>
            <a:solidFill>
              <a:schemeClr val="accent3">
                <a:lumMod val="75000"/>
              </a:schemeClr>
            </a:solidFill>
            <a:ln w="22225">
              <a:solidFill>
                <a:schemeClr val="bg2">
                  <a:lumMod val="75000"/>
                </a:schemeClr>
              </a:solidFill>
            </a:ln>
          </c:spPr>
          <c:invertIfNegative val="0"/>
          <c:errBars>
            <c:errBarType val="both"/>
            <c:errValType val="stdErr"/>
            <c:noEndCap val="0"/>
            <c:spPr>
              <a:ln w="31750" cap="flat">
                <a:solidFill>
                  <a:schemeClr val="tx1"/>
                </a:solidFill>
              </a:ln>
              <a:effectLst>
                <a:outerShdw blurRad="50800" dist="50800" dir="5400000" sx="122000" sy="122000" algn="ctr" rotWithShape="0">
                  <a:srgbClr val="000000">
                    <a:alpha val="43137"/>
                  </a:srgbClr>
                </a:outerShdw>
              </a:effectLst>
            </c:spPr>
          </c:errBars>
          <c:val>
            <c:numRef>
              <c:f>Data!$J$2:$J$15</c:f>
              <c:numCache>
                <c:formatCode>"$"#,##0_);\("$"#,##0\);"$"0_)</c:formatCode>
                <c:ptCount val="14"/>
                <c:pt idx="0">
                  <c:v>92368</c:v>
                </c:pt>
                <c:pt idx="1">
                  <c:v>45703</c:v>
                </c:pt>
                <c:pt idx="2">
                  <c:v>83576</c:v>
                </c:pt>
                <c:pt idx="3">
                  <c:v>98062</c:v>
                </c:pt>
                <c:pt idx="4">
                  <c:v>175391</c:v>
                </c:pt>
                <c:pt idx="5">
                  <c:v>66227</c:v>
                </c:pt>
                <c:pt idx="6">
                  <c:v>89744</c:v>
                </c:pt>
                <c:pt idx="7">
                  <c:v>69674</c:v>
                </c:pt>
                <c:pt idx="8">
                  <c:v>97630</c:v>
                </c:pt>
                <c:pt idx="9">
                  <c:v>105879</c:v>
                </c:pt>
                <c:pt idx="10">
                  <c:v>40499</c:v>
                </c:pt>
                <c:pt idx="11">
                  <c:v>71418</c:v>
                </c:pt>
                <c:pt idx="12">
                  <c:v>150558</c:v>
                </c:pt>
                <c:pt idx="13">
                  <c:v>118912</c:v>
                </c:pt>
              </c:numCache>
            </c:numRef>
          </c:val>
          <c:extLst>
            <c:ext xmlns:c16="http://schemas.microsoft.com/office/drawing/2014/chart" uri="{C3380CC4-5D6E-409C-BE32-E72D297353CC}">
              <c16:uniqueId val="{00000000-1148-4F0B-8829-6950568BFF0C}"/>
            </c:ext>
          </c:extLst>
        </c:ser>
        <c:dLbls>
          <c:showLegendKey val="0"/>
          <c:showVal val="0"/>
          <c:showCatName val="0"/>
          <c:showSerName val="0"/>
          <c:showPercent val="0"/>
          <c:showBubbleSize val="0"/>
        </c:dLbls>
        <c:gapWidth val="150"/>
        <c:axId val="88105344"/>
        <c:axId val="88106880"/>
      </c:barChart>
      <c:catAx>
        <c:axId val="88105344"/>
        <c:scaling>
          <c:orientation val="minMax"/>
        </c:scaling>
        <c:delete val="0"/>
        <c:axPos val="l"/>
        <c:majorTickMark val="out"/>
        <c:minorTickMark val="none"/>
        <c:tickLblPos val="nextTo"/>
        <c:crossAx val="88106880"/>
        <c:crosses val="autoZero"/>
        <c:auto val="1"/>
        <c:lblAlgn val="ctr"/>
        <c:lblOffset val="100"/>
        <c:noMultiLvlLbl val="0"/>
      </c:catAx>
      <c:valAx>
        <c:axId val="88106880"/>
        <c:scaling>
          <c:orientation val="minMax"/>
        </c:scaling>
        <c:delete val="0"/>
        <c:axPos val="b"/>
        <c:majorGridlines/>
        <c:numFmt formatCode="&quot;$&quot;#,##0_);\(&quot;$&quot;#,##0\);&quot;$&quot;0_)" sourceLinked="1"/>
        <c:majorTickMark val="out"/>
        <c:minorTickMark val="none"/>
        <c:tickLblPos val="nextTo"/>
        <c:crossAx val="88105344"/>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Data!$Y$7</c:f>
              <c:strCache>
                <c:ptCount val="1"/>
              </c:strCache>
            </c:strRef>
          </c:tx>
          <c:dPt>
            <c:idx val="2"/>
            <c:bubble3D val="0"/>
            <c:explosion val="6"/>
            <c:extLst>
              <c:ext xmlns:c16="http://schemas.microsoft.com/office/drawing/2014/chart" uri="{C3380CC4-5D6E-409C-BE32-E72D297353CC}">
                <c16:uniqueId val="{00000003-7C50-498B-841C-69BDA12C4C62}"/>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(Data!$Y$8,Data!$Y$9,Data!$Y$10,Data!$Y$11)</c:f>
              <c:numCache>
                <c:formatCode>General</c:formatCode>
                <c:ptCount val="4"/>
                <c:pt idx="0">
                  <c:v>485</c:v>
                </c:pt>
                <c:pt idx="2">
                  <c:v>514</c:v>
                </c:pt>
              </c:numCache>
            </c:numRef>
          </c:val>
          <c:extLst>
            <c:ext xmlns:c16="http://schemas.microsoft.com/office/drawing/2014/chart" uri="{C3380CC4-5D6E-409C-BE32-E72D297353CC}">
              <c16:uniqueId val="{00000000-7C50-498B-841C-69BDA12C4C62}"/>
            </c:ext>
          </c:extLst>
        </c:ser>
        <c:ser>
          <c:idx val="1"/>
          <c:order val="1"/>
          <c:tx>
            <c:strRef>
              <c:f>Data!$Y$7</c:f>
              <c:strCache>
                <c:ptCount val="1"/>
              </c:strCache>
            </c:strRef>
          </c:tx>
          <c:val>
            <c:numRef>
              <c:f>(Data!$Y$8,Data!$Y$9,Data!$Y$10,Data!$Y$11)</c:f>
              <c:numCache>
                <c:formatCode>General</c:formatCode>
                <c:ptCount val="4"/>
                <c:pt idx="0">
                  <c:v>485</c:v>
                </c:pt>
                <c:pt idx="2">
                  <c:v>514</c:v>
                </c:pt>
              </c:numCache>
            </c:numRef>
          </c:val>
          <c:extLst>
            <c:ext xmlns:c16="http://schemas.microsoft.com/office/drawing/2014/chart" uri="{C3380CC4-5D6E-409C-BE32-E72D297353CC}">
              <c16:uniqueId val="{00000001-7C50-498B-841C-69BDA12C4C62}"/>
            </c:ext>
          </c:extLst>
        </c:ser>
        <c:dLbls>
          <c:showLegendKey val="0"/>
          <c:showVal val="0"/>
          <c:showCatName val="0"/>
          <c:showSerName val="0"/>
          <c:showPercent val="0"/>
          <c:showBubbleSize val="0"/>
          <c:showLeaderLines val="1"/>
        </c:dLbls>
        <c:firstSliceAng val="50"/>
      </c:pieChart>
    </c:plotArea>
    <c:plotVisOnly val="1"/>
    <c:dispBlanksAs val="gap"/>
    <c:showDLblsOverMax val="0"/>
  </c:chart>
  <c:printSettings>
    <c:headerFooter/>
    <c:pageMargins b="0.750000000000001" l="0.70000000000000062" r="0.70000000000000062" t="0.750000000000001" header="0.30000000000000032" footer="0.30000000000000032"/>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Data!$H$1</c:f>
              <c:strCache>
                <c:ptCount val="1"/>
                <c:pt idx="0">
                  <c:v>Age</c:v>
                </c:pt>
              </c:strCache>
            </c:strRef>
          </c:tx>
          <c:marker>
            <c:symbol val="none"/>
          </c:marker>
          <c:val>
            <c:numRef>
              <c:f>Data!$H$2:$H$1001</c:f>
              <c:numCache>
                <c:formatCode>General</c:formatCode>
                <c:ptCount val="1000"/>
                <c:pt idx="0">
                  <c:v>47</c:v>
                </c:pt>
                <c:pt idx="1">
                  <c:v>48</c:v>
                </c:pt>
                <c:pt idx="2">
                  <c:v>49</c:v>
                </c:pt>
                <c:pt idx="3">
                  <c:v>50</c:v>
                </c:pt>
                <c:pt idx="4">
                  <c:v>51</c:v>
                </c:pt>
                <c:pt idx="5">
                  <c:v>52</c:v>
                </c:pt>
                <c:pt idx="6">
                  <c:v>53</c:v>
                </c:pt>
                <c:pt idx="7">
                  <c:v>47</c:v>
                </c:pt>
                <c:pt idx="8">
                  <c:v>48</c:v>
                </c:pt>
                <c:pt idx="9">
                  <c:v>49</c:v>
                </c:pt>
                <c:pt idx="10">
                  <c:v>50</c:v>
                </c:pt>
                <c:pt idx="11">
                  <c:v>51</c:v>
                </c:pt>
                <c:pt idx="12">
                  <c:v>52</c:v>
                </c:pt>
                <c:pt idx="13">
                  <c:v>53</c:v>
                </c:pt>
                <c:pt idx="14">
                  <c:v>47</c:v>
                </c:pt>
                <c:pt idx="15">
                  <c:v>47</c:v>
                </c:pt>
                <c:pt idx="16">
                  <c:v>48</c:v>
                </c:pt>
                <c:pt idx="17">
                  <c:v>49</c:v>
                </c:pt>
                <c:pt idx="18">
                  <c:v>50</c:v>
                </c:pt>
                <c:pt idx="19">
                  <c:v>51</c:v>
                </c:pt>
                <c:pt idx="20">
                  <c:v>52</c:v>
                </c:pt>
                <c:pt idx="21">
                  <c:v>53</c:v>
                </c:pt>
                <c:pt idx="22">
                  <c:v>47</c:v>
                </c:pt>
                <c:pt idx="23">
                  <c:v>48</c:v>
                </c:pt>
                <c:pt idx="24">
                  <c:v>49</c:v>
                </c:pt>
                <c:pt idx="25">
                  <c:v>50</c:v>
                </c:pt>
                <c:pt idx="26">
                  <c:v>51</c:v>
                </c:pt>
                <c:pt idx="27">
                  <c:v>52</c:v>
                </c:pt>
                <c:pt idx="28">
                  <c:v>53</c:v>
                </c:pt>
                <c:pt idx="29">
                  <c:v>50</c:v>
                </c:pt>
                <c:pt idx="30">
                  <c:v>59</c:v>
                </c:pt>
                <c:pt idx="31">
                  <c:v>26</c:v>
                </c:pt>
                <c:pt idx="32">
                  <c:v>55</c:v>
                </c:pt>
                <c:pt idx="33">
                  <c:v>32</c:v>
                </c:pt>
                <c:pt idx="34">
                  <c:v>50</c:v>
                </c:pt>
                <c:pt idx="35">
                  <c:v>54</c:v>
                </c:pt>
                <c:pt idx="36">
                  <c:v>31</c:v>
                </c:pt>
                <c:pt idx="37">
                  <c:v>47</c:v>
                </c:pt>
                <c:pt idx="38">
                  <c:v>26</c:v>
                </c:pt>
                <c:pt idx="39">
                  <c:v>62</c:v>
                </c:pt>
                <c:pt idx="40">
                  <c:v>35</c:v>
                </c:pt>
                <c:pt idx="41">
                  <c:v>48</c:v>
                </c:pt>
                <c:pt idx="42">
                  <c:v>35</c:v>
                </c:pt>
                <c:pt idx="43">
                  <c:v>45</c:v>
                </c:pt>
                <c:pt idx="44">
                  <c:v>26</c:v>
                </c:pt>
                <c:pt idx="45">
                  <c:v>48</c:v>
                </c:pt>
                <c:pt idx="46">
                  <c:v>33</c:v>
                </c:pt>
                <c:pt idx="47">
                  <c:v>55</c:v>
                </c:pt>
                <c:pt idx="48">
                  <c:v>38</c:v>
                </c:pt>
                <c:pt idx="49">
                  <c:v>49</c:v>
                </c:pt>
                <c:pt idx="50">
                  <c:v>52</c:v>
                </c:pt>
                <c:pt idx="51">
                  <c:v>27</c:v>
                </c:pt>
                <c:pt idx="52">
                  <c:v>34</c:v>
                </c:pt>
                <c:pt idx="53">
                  <c:v>65</c:v>
                </c:pt>
                <c:pt idx="54">
                  <c:v>38</c:v>
                </c:pt>
                <c:pt idx="55">
                  <c:v>63</c:v>
                </c:pt>
                <c:pt idx="56">
                  <c:v>42</c:v>
                </c:pt>
                <c:pt idx="57">
                  <c:v>60</c:v>
                </c:pt>
                <c:pt idx="58">
                  <c:v>47</c:v>
                </c:pt>
                <c:pt idx="59">
                  <c:v>50</c:v>
                </c:pt>
                <c:pt idx="60">
                  <c:v>39</c:v>
                </c:pt>
                <c:pt idx="61">
                  <c:v>46</c:v>
                </c:pt>
                <c:pt idx="62">
                  <c:v>50</c:v>
                </c:pt>
                <c:pt idx="63">
                  <c:v>55</c:v>
                </c:pt>
                <c:pt idx="64">
                  <c:v>43</c:v>
                </c:pt>
                <c:pt idx="65">
                  <c:v>26</c:v>
                </c:pt>
                <c:pt idx="66">
                  <c:v>34</c:v>
                </c:pt>
                <c:pt idx="67">
                  <c:v>38</c:v>
                </c:pt>
                <c:pt idx="68">
                  <c:v>35</c:v>
                </c:pt>
                <c:pt idx="69">
                  <c:v>39</c:v>
                </c:pt>
                <c:pt idx="70">
                  <c:v>26</c:v>
                </c:pt>
                <c:pt idx="71">
                  <c:v>60</c:v>
                </c:pt>
                <c:pt idx="72">
                  <c:v>32</c:v>
                </c:pt>
                <c:pt idx="73">
                  <c:v>65</c:v>
                </c:pt>
                <c:pt idx="74">
                  <c:v>27</c:v>
                </c:pt>
                <c:pt idx="75">
                  <c:v>63</c:v>
                </c:pt>
                <c:pt idx="76">
                  <c:v>51</c:v>
                </c:pt>
                <c:pt idx="77">
                  <c:v>43</c:v>
                </c:pt>
                <c:pt idx="78">
                  <c:v>31</c:v>
                </c:pt>
                <c:pt idx="79">
                  <c:v>26</c:v>
                </c:pt>
                <c:pt idx="80">
                  <c:v>46</c:v>
                </c:pt>
                <c:pt idx="81">
                  <c:v>59</c:v>
                </c:pt>
                <c:pt idx="82">
                  <c:v>52</c:v>
                </c:pt>
                <c:pt idx="83">
                  <c:v>31</c:v>
                </c:pt>
                <c:pt idx="84">
                  <c:v>42</c:v>
                </c:pt>
                <c:pt idx="85">
                  <c:v>53</c:v>
                </c:pt>
                <c:pt idx="86">
                  <c:v>47</c:v>
                </c:pt>
                <c:pt idx="87">
                  <c:v>45</c:v>
                </c:pt>
                <c:pt idx="88">
                  <c:v>45</c:v>
                </c:pt>
                <c:pt idx="89">
                  <c:v>33</c:v>
                </c:pt>
                <c:pt idx="90">
                  <c:v>42</c:v>
                </c:pt>
                <c:pt idx="91">
                  <c:v>37</c:v>
                </c:pt>
                <c:pt idx="92">
                  <c:v>27</c:v>
                </c:pt>
                <c:pt idx="93">
                  <c:v>55</c:v>
                </c:pt>
                <c:pt idx="94">
                  <c:v>46</c:v>
                </c:pt>
                <c:pt idx="95">
                  <c:v>37</c:v>
                </c:pt>
                <c:pt idx="96">
                  <c:v>32</c:v>
                </c:pt>
                <c:pt idx="97">
                  <c:v>28</c:v>
                </c:pt>
                <c:pt idx="98">
                  <c:v>49</c:v>
                </c:pt>
                <c:pt idx="99">
                  <c:v>52</c:v>
                </c:pt>
                <c:pt idx="100">
                  <c:v>61</c:v>
                </c:pt>
                <c:pt idx="101">
                  <c:v>53</c:v>
                </c:pt>
                <c:pt idx="102">
                  <c:v>40</c:v>
                </c:pt>
                <c:pt idx="103">
                  <c:v>27</c:v>
                </c:pt>
                <c:pt idx="104">
                  <c:v>26</c:v>
                </c:pt>
                <c:pt idx="105">
                  <c:v>53</c:v>
                </c:pt>
                <c:pt idx="106">
                  <c:v>33</c:v>
                </c:pt>
                <c:pt idx="107">
                  <c:v>27</c:v>
                </c:pt>
                <c:pt idx="108">
                  <c:v>56</c:v>
                </c:pt>
                <c:pt idx="109">
                  <c:v>36</c:v>
                </c:pt>
                <c:pt idx="110">
                  <c:v>47</c:v>
                </c:pt>
                <c:pt idx="111">
                  <c:v>28</c:v>
                </c:pt>
                <c:pt idx="112">
                  <c:v>30</c:v>
                </c:pt>
                <c:pt idx="113">
                  <c:v>58</c:v>
                </c:pt>
                <c:pt idx="114">
                  <c:v>56</c:v>
                </c:pt>
                <c:pt idx="115">
                  <c:v>65</c:v>
                </c:pt>
                <c:pt idx="116">
                  <c:v>29</c:v>
                </c:pt>
                <c:pt idx="117">
                  <c:v>60</c:v>
                </c:pt>
                <c:pt idx="118">
                  <c:v>31</c:v>
                </c:pt>
                <c:pt idx="119">
                  <c:v>45</c:v>
                </c:pt>
                <c:pt idx="120">
                  <c:v>30</c:v>
                </c:pt>
                <c:pt idx="121">
                  <c:v>36</c:v>
                </c:pt>
                <c:pt idx="122">
                  <c:v>39</c:v>
                </c:pt>
                <c:pt idx="123">
                  <c:v>44</c:v>
                </c:pt>
                <c:pt idx="124">
                  <c:v>53</c:v>
                </c:pt>
                <c:pt idx="125">
                  <c:v>46</c:v>
                </c:pt>
                <c:pt idx="126">
                  <c:v>30</c:v>
                </c:pt>
                <c:pt idx="127">
                  <c:v>28</c:v>
                </c:pt>
                <c:pt idx="128">
                  <c:v>35</c:v>
                </c:pt>
                <c:pt idx="129">
                  <c:v>58</c:v>
                </c:pt>
                <c:pt idx="130">
                  <c:v>47</c:v>
                </c:pt>
                <c:pt idx="131">
                  <c:v>43</c:v>
                </c:pt>
                <c:pt idx="132">
                  <c:v>47</c:v>
                </c:pt>
                <c:pt idx="133">
                  <c:v>57</c:v>
                </c:pt>
                <c:pt idx="134">
                  <c:v>47</c:v>
                </c:pt>
                <c:pt idx="135">
                  <c:v>50</c:v>
                </c:pt>
                <c:pt idx="136">
                  <c:v>27</c:v>
                </c:pt>
                <c:pt idx="137">
                  <c:v>26</c:v>
                </c:pt>
                <c:pt idx="138">
                  <c:v>43</c:v>
                </c:pt>
                <c:pt idx="139">
                  <c:v>49</c:v>
                </c:pt>
                <c:pt idx="140">
                  <c:v>36</c:v>
                </c:pt>
                <c:pt idx="141">
                  <c:v>51</c:v>
                </c:pt>
                <c:pt idx="142">
                  <c:v>46</c:v>
                </c:pt>
                <c:pt idx="143">
                  <c:v>37</c:v>
                </c:pt>
                <c:pt idx="144">
                  <c:v>43</c:v>
                </c:pt>
                <c:pt idx="145">
                  <c:v>53</c:v>
                </c:pt>
                <c:pt idx="146">
                  <c:v>58</c:v>
                </c:pt>
                <c:pt idx="147">
                  <c:v>57</c:v>
                </c:pt>
                <c:pt idx="148">
                  <c:v>31</c:v>
                </c:pt>
                <c:pt idx="149">
                  <c:v>40</c:v>
                </c:pt>
                <c:pt idx="150">
                  <c:v>47</c:v>
                </c:pt>
                <c:pt idx="151">
                  <c:v>51</c:v>
                </c:pt>
                <c:pt idx="152">
                  <c:v>57</c:v>
                </c:pt>
                <c:pt idx="153">
                  <c:v>46</c:v>
                </c:pt>
                <c:pt idx="154">
                  <c:v>40</c:v>
                </c:pt>
                <c:pt idx="155">
                  <c:v>43</c:v>
                </c:pt>
                <c:pt idx="156">
                  <c:v>54</c:v>
                </c:pt>
                <c:pt idx="157">
                  <c:v>27</c:v>
                </c:pt>
                <c:pt idx="158">
                  <c:v>56</c:v>
                </c:pt>
                <c:pt idx="159">
                  <c:v>36</c:v>
                </c:pt>
                <c:pt idx="160">
                  <c:v>53</c:v>
                </c:pt>
                <c:pt idx="161">
                  <c:v>31</c:v>
                </c:pt>
                <c:pt idx="162">
                  <c:v>45</c:v>
                </c:pt>
                <c:pt idx="163">
                  <c:v>29</c:v>
                </c:pt>
                <c:pt idx="164">
                  <c:v>27</c:v>
                </c:pt>
                <c:pt idx="165">
                  <c:v>26</c:v>
                </c:pt>
                <c:pt idx="166">
                  <c:v>53</c:v>
                </c:pt>
                <c:pt idx="167">
                  <c:v>64</c:v>
                </c:pt>
                <c:pt idx="168">
                  <c:v>32</c:v>
                </c:pt>
                <c:pt idx="169">
                  <c:v>42</c:v>
                </c:pt>
                <c:pt idx="170">
                  <c:v>31</c:v>
                </c:pt>
                <c:pt idx="171">
                  <c:v>40</c:v>
                </c:pt>
                <c:pt idx="172">
                  <c:v>46</c:v>
                </c:pt>
                <c:pt idx="173">
                  <c:v>35</c:v>
                </c:pt>
                <c:pt idx="174">
                  <c:v>64</c:v>
                </c:pt>
                <c:pt idx="175">
                  <c:v>58</c:v>
                </c:pt>
                <c:pt idx="176">
                  <c:v>61</c:v>
                </c:pt>
                <c:pt idx="177">
                  <c:v>41</c:v>
                </c:pt>
                <c:pt idx="178">
                  <c:v>25</c:v>
                </c:pt>
                <c:pt idx="179">
                  <c:v>50</c:v>
                </c:pt>
                <c:pt idx="180">
                  <c:v>61</c:v>
                </c:pt>
                <c:pt idx="181">
                  <c:v>63</c:v>
                </c:pt>
                <c:pt idx="182">
                  <c:v>45</c:v>
                </c:pt>
                <c:pt idx="183">
                  <c:v>33</c:v>
                </c:pt>
                <c:pt idx="184">
                  <c:v>62</c:v>
                </c:pt>
                <c:pt idx="185">
                  <c:v>43</c:v>
                </c:pt>
                <c:pt idx="186">
                  <c:v>48</c:v>
                </c:pt>
                <c:pt idx="187">
                  <c:v>42</c:v>
                </c:pt>
                <c:pt idx="188">
                  <c:v>49</c:v>
                </c:pt>
                <c:pt idx="189">
                  <c:v>33</c:v>
                </c:pt>
                <c:pt idx="190">
                  <c:v>39</c:v>
                </c:pt>
                <c:pt idx="191">
                  <c:v>51</c:v>
                </c:pt>
                <c:pt idx="192">
                  <c:v>49</c:v>
                </c:pt>
                <c:pt idx="193">
                  <c:v>30</c:v>
                </c:pt>
                <c:pt idx="194">
                  <c:v>41</c:v>
                </c:pt>
                <c:pt idx="195">
                  <c:v>58</c:v>
                </c:pt>
                <c:pt idx="196">
                  <c:v>55</c:v>
                </c:pt>
                <c:pt idx="197">
                  <c:v>40</c:v>
                </c:pt>
                <c:pt idx="198">
                  <c:v>41</c:v>
                </c:pt>
                <c:pt idx="199">
                  <c:v>45</c:v>
                </c:pt>
                <c:pt idx="200">
                  <c:v>57</c:v>
                </c:pt>
                <c:pt idx="201">
                  <c:v>65</c:v>
                </c:pt>
                <c:pt idx="202">
                  <c:v>44</c:v>
                </c:pt>
                <c:pt idx="203">
                  <c:v>52</c:v>
                </c:pt>
                <c:pt idx="204">
                  <c:v>52</c:v>
                </c:pt>
                <c:pt idx="205">
                  <c:v>53</c:v>
                </c:pt>
                <c:pt idx="206">
                  <c:v>31</c:v>
                </c:pt>
                <c:pt idx="207">
                  <c:v>63</c:v>
                </c:pt>
                <c:pt idx="208">
                  <c:v>39</c:v>
                </c:pt>
                <c:pt idx="209">
                  <c:v>63</c:v>
                </c:pt>
                <c:pt idx="210">
                  <c:v>27</c:v>
                </c:pt>
                <c:pt idx="211">
                  <c:v>30</c:v>
                </c:pt>
                <c:pt idx="212">
                  <c:v>51</c:v>
                </c:pt>
                <c:pt idx="213">
                  <c:v>58</c:v>
                </c:pt>
                <c:pt idx="214">
                  <c:v>62</c:v>
                </c:pt>
                <c:pt idx="215">
                  <c:v>27</c:v>
                </c:pt>
                <c:pt idx="216">
                  <c:v>63</c:v>
                </c:pt>
                <c:pt idx="217">
                  <c:v>52</c:v>
                </c:pt>
                <c:pt idx="218">
                  <c:v>36</c:v>
                </c:pt>
                <c:pt idx="219">
                  <c:v>47</c:v>
                </c:pt>
                <c:pt idx="220">
                  <c:v>27</c:v>
                </c:pt>
                <c:pt idx="221">
                  <c:v>45</c:v>
                </c:pt>
                <c:pt idx="222">
                  <c:v>47</c:v>
                </c:pt>
                <c:pt idx="223">
                  <c:v>26</c:v>
                </c:pt>
                <c:pt idx="224">
                  <c:v>58</c:v>
                </c:pt>
                <c:pt idx="225">
                  <c:v>60</c:v>
                </c:pt>
                <c:pt idx="226">
                  <c:v>45</c:v>
                </c:pt>
                <c:pt idx="227">
                  <c:v>45</c:v>
                </c:pt>
                <c:pt idx="228">
                  <c:v>40</c:v>
                </c:pt>
                <c:pt idx="229">
                  <c:v>27</c:v>
                </c:pt>
                <c:pt idx="230">
                  <c:v>36</c:v>
                </c:pt>
                <c:pt idx="231">
                  <c:v>28</c:v>
                </c:pt>
                <c:pt idx="232">
                  <c:v>57</c:v>
                </c:pt>
                <c:pt idx="233">
                  <c:v>57</c:v>
                </c:pt>
                <c:pt idx="234">
                  <c:v>30</c:v>
                </c:pt>
                <c:pt idx="235">
                  <c:v>26</c:v>
                </c:pt>
                <c:pt idx="236">
                  <c:v>53</c:v>
                </c:pt>
                <c:pt idx="237">
                  <c:v>59</c:v>
                </c:pt>
                <c:pt idx="238">
                  <c:v>56</c:v>
                </c:pt>
                <c:pt idx="239">
                  <c:v>41</c:v>
                </c:pt>
                <c:pt idx="240">
                  <c:v>46</c:v>
                </c:pt>
                <c:pt idx="241">
                  <c:v>49</c:v>
                </c:pt>
                <c:pt idx="242">
                  <c:v>42</c:v>
                </c:pt>
                <c:pt idx="243">
                  <c:v>55</c:v>
                </c:pt>
                <c:pt idx="244">
                  <c:v>44</c:v>
                </c:pt>
                <c:pt idx="245">
                  <c:v>28</c:v>
                </c:pt>
                <c:pt idx="246">
                  <c:v>41</c:v>
                </c:pt>
                <c:pt idx="247">
                  <c:v>60</c:v>
                </c:pt>
                <c:pt idx="248">
                  <c:v>54</c:v>
                </c:pt>
                <c:pt idx="249">
                  <c:v>34</c:v>
                </c:pt>
                <c:pt idx="250">
                  <c:v>53</c:v>
                </c:pt>
                <c:pt idx="251">
                  <c:v>48</c:v>
                </c:pt>
                <c:pt idx="252">
                  <c:v>43</c:v>
                </c:pt>
                <c:pt idx="253">
                  <c:v>60</c:v>
                </c:pt>
                <c:pt idx="254">
                  <c:v>42</c:v>
                </c:pt>
                <c:pt idx="255">
                  <c:v>52</c:v>
                </c:pt>
                <c:pt idx="256">
                  <c:v>50</c:v>
                </c:pt>
                <c:pt idx="257">
                  <c:v>37</c:v>
                </c:pt>
                <c:pt idx="258">
                  <c:v>58</c:v>
                </c:pt>
                <c:pt idx="259">
                  <c:v>39</c:v>
                </c:pt>
                <c:pt idx="260">
                  <c:v>50</c:v>
                </c:pt>
                <c:pt idx="261">
                  <c:v>51</c:v>
                </c:pt>
                <c:pt idx="262">
                  <c:v>31</c:v>
                </c:pt>
                <c:pt idx="263">
                  <c:v>52</c:v>
                </c:pt>
                <c:pt idx="264">
                  <c:v>63</c:v>
                </c:pt>
                <c:pt idx="265">
                  <c:v>28</c:v>
                </c:pt>
                <c:pt idx="266">
                  <c:v>39</c:v>
                </c:pt>
                <c:pt idx="267">
                  <c:v>36</c:v>
                </c:pt>
                <c:pt idx="268">
                  <c:v>63</c:v>
                </c:pt>
                <c:pt idx="269">
                  <c:v>47</c:v>
                </c:pt>
                <c:pt idx="270">
                  <c:v>43</c:v>
                </c:pt>
                <c:pt idx="271">
                  <c:v>39</c:v>
                </c:pt>
                <c:pt idx="272">
                  <c:v>55</c:v>
                </c:pt>
                <c:pt idx="273">
                  <c:v>32</c:v>
                </c:pt>
                <c:pt idx="274">
                  <c:v>53</c:v>
                </c:pt>
                <c:pt idx="275">
                  <c:v>59</c:v>
                </c:pt>
                <c:pt idx="276">
                  <c:v>26</c:v>
                </c:pt>
                <c:pt idx="277">
                  <c:v>55</c:v>
                </c:pt>
                <c:pt idx="278">
                  <c:v>34</c:v>
                </c:pt>
                <c:pt idx="279">
                  <c:v>45</c:v>
                </c:pt>
                <c:pt idx="280">
                  <c:v>29</c:v>
                </c:pt>
                <c:pt idx="281">
                  <c:v>45</c:v>
                </c:pt>
                <c:pt idx="282">
                  <c:v>34</c:v>
                </c:pt>
                <c:pt idx="283">
                  <c:v>26</c:v>
                </c:pt>
                <c:pt idx="284">
                  <c:v>30</c:v>
                </c:pt>
                <c:pt idx="285">
                  <c:v>55</c:v>
                </c:pt>
                <c:pt idx="286">
                  <c:v>47</c:v>
                </c:pt>
                <c:pt idx="287">
                  <c:v>51</c:v>
                </c:pt>
                <c:pt idx="288">
                  <c:v>54</c:v>
                </c:pt>
                <c:pt idx="289">
                  <c:v>64</c:v>
                </c:pt>
                <c:pt idx="290">
                  <c:v>40</c:v>
                </c:pt>
                <c:pt idx="291">
                  <c:v>27</c:v>
                </c:pt>
                <c:pt idx="292">
                  <c:v>47</c:v>
                </c:pt>
                <c:pt idx="293">
                  <c:v>28</c:v>
                </c:pt>
                <c:pt idx="294">
                  <c:v>35</c:v>
                </c:pt>
                <c:pt idx="295">
                  <c:v>59</c:v>
                </c:pt>
                <c:pt idx="296">
                  <c:v>33</c:v>
                </c:pt>
                <c:pt idx="297">
                  <c:v>62</c:v>
                </c:pt>
                <c:pt idx="298">
                  <c:v>50</c:v>
                </c:pt>
                <c:pt idx="299">
                  <c:v>55</c:v>
                </c:pt>
                <c:pt idx="300">
                  <c:v>47</c:v>
                </c:pt>
                <c:pt idx="301">
                  <c:v>34</c:v>
                </c:pt>
                <c:pt idx="302">
                  <c:v>39</c:v>
                </c:pt>
                <c:pt idx="303">
                  <c:v>35</c:v>
                </c:pt>
                <c:pt idx="304">
                  <c:v>54</c:v>
                </c:pt>
                <c:pt idx="305">
                  <c:v>41</c:v>
                </c:pt>
                <c:pt idx="306">
                  <c:v>37</c:v>
                </c:pt>
                <c:pt idx="307">
                  <c:v>29</c:v>
                </c:pt>
                <c:pt idx="308">
                  <c:v>64</c:v>
                </c:pt>
                <c:pt idx="309">
                  <c:v>54</c:v>
                </c:pt>
                <c:pt idx="310">
                  <c:v>36</c:v>
                </c:pt>
                <c:pt idx="311">
                  <c:v>54</c:v>
                </c:pt>
                <c:pt idx="312">
                  <c:v>56</c:v>
                </c:pt>
                <c:pt idx="313">
                  <c:v>48</c:v>
                </c:pt>
                <c:pt idx="314">
                  <c:v>35</c:v>
                </c:pt>
                <c:pt idx="315">
                  <c:v>32</c:v>
                </c:pt>
                <c:pt idx="316">
                  <c:v>25</c:v>
                </c:pt>
                <c:pt idx="317">
                  <c:v>26</c:v>
                </c:pt>
                <c:pt idx="318">
                  <c:v>53</c:v>
                </c:pt>
                <c:pt idx="319">
                  <c:v>37</c:v>
                </c:pt>
                <c:pt idx="320">
                  <c:v>31</c:v>
                </c:pt>
                <c:pt idx="321">
                  <c:v>47</c:v>
                </c:pt>
                <c:pt idx="322">
                  <c:v>32</c:v>
                </c:pt>
                <c:pt idx="323">
                  <c:v>40</c:v>
                </c:pt>
                <c:pt idx="324">
                  <c:v>65</c:v>
                </c:pt>
                <c:pt idx="325">
                  <c:v>25</c:v>
                </c:pt>
                <c:pt idx="326">
                  <c:v>39</c:v>
                </c:pt>
                <c:pt idx="327">
                  <c:v>52</c:v>
                </c:pt>
                <c:pt idx="328">
                  <c:v>38</c:v>
                </c:pt>
                <c:pt idx="329">
                  <c:v>33</c:v>
                </c:pt>
                <c:pt idx="330">
                  <c:v>28</c:v>
                </c:pt>
                <c:pt idx="331">
                  <c:v>61</c:v>
                </c:pt>
                <c:pt idx="332">
                  <c:v>32</c:v>
                </c:pt>
                <c:pt idx="333">
                  <c:v>28</c:v>
                </c:pt>
                <c:pt idx="334">
                  <c:v>39</c:v>
                </c:pt>
                <c:pt idx="335">
                  <c:v>57</c:v>
                </c:pt>
                <c:pt idx="336">
                  <c:v>40</c:v>
                </c:pt>
                <c:pt idx="337">
                  <c:v>47</c:v>
                </c:pt>
                <c:pt idx="338">
                  <c:v>43</c:v>
                </c:pt>
                <c:pt idx="339">
                  <c:v>33</c:v>
                </c:pt>
                <c:pt idx="340">
                  <c:v>31</c:v>
                </c:pt>
                <c:pt idx="341">
                  <c:v>47</c:v>
                </c:pt>
                <c:pt idx="342">
                  <c:v>60</c:v>
                </c:pt>
                <c:pt idx="343">
                  <c:v>50</c:v>
                </c:pt>
                <c:pt idx="344">
                  <c:v>41</c:v>
                </c:pt>
                <c:pt idx="345">
                  <c:v>28</c:v>
                </c:pt>
                <c:pt idx="346">
                  <c:v>25</c:v>
                </c:pt>
                <c:pt idx="347">
                  <c:v>45</c:v>
                </c:pt>
                <c:pt idx="348">
                  <c:v>63</c:v>
                </c:pt>
                <c:pt idx="349">
                  <c:v>52</c:v>
                </c:pt>
                <c:pt idx="350">
                  <c:v>59</c:v>
                </c:pt>
                <c:pt idx="351">
                  <c:v>30</c:v>
                </c:pt>
                <c:pt idx="352">
                  <c:v>55</c:v>
                </c:pt>
                <c:pt idx="353">
                  <c:v>65</c:v>
                </c:pt>
                <c:pt idx="354">
                  <c:v>34</c:v>
                </c:pt>
                <c:pt idx="355">
                  <c:v>51</c:v>
                </c:pt>
                <c:pt idx="356">
                  <c:v>52</c:v>
                </c:pt>
                <c:pt idx="357">
                  <c:v>44</c:v>
                </c:pt>
                <c:pt idx="358">
                  <c:v>44</c:v>
                </c:pt>
                <c:pt idx="359">
                  <c:v>40</c:v>
                </c:pt>
                <c:pt idx="360">
                  <c:v>25</c:v>
                </c:pt>
                <c:pt idx="361">
                  <c:v>32</c:v>
                </c:pt>
                <c:pt idx="362">
                  <c:v>45</c:v>
                </c:pt>
                <c:pt idx="363">
                  <c:v>56</c:v>
                </c:pt>
                <c:pt idx="364">
                  <c:v>52</c:v>
                </c:pt>
                <c:pt idx="365">
                  <c:v>49</c:v>
                </c:pt>
                <c:pt idx="366">
                  <c:v>46</c:v>
                </c:pt>
                <c:pt idx="367">
                  <c:v>39</c:v>
                </c:pt>
                <c:pt idx="368">
                  <c:v>55</c:v>
                </c:pt>
                <c:pt idx="369">
                  <c:v>34</c:v>
                </c:pt>
                <c:pt idx="370">
                  <c:v>56</c:v>
                </c:pt>
                <c:pt idx="371">
                  <c:v>56</c:v>
                </c:pt>
                <c:pt idx="372">
                  <c:v>62</c:v>
                </c:pt>
                <c:pt idx="373">
                  <c:v>60</c:v>
                </c:pt>
                <c:pt idx="374">
                  <c:v>42</c:v>
                </c:pt>
                <c:pt idx="375">
                  <c:v>27</c:v>
                </c:pt>
                <c:pt idx="376">
                  <c:v>37</c:v>
                </c:pt>
                <c:pt idx="377">
                  <c:v>29</c:v>
                </c:pt>
                <c:pt idx="378">
                  <c:v>32</c:v>
                </c:pt>
                <c:pt idx="379">
                  <c:v>33</c:v>
                </c:pt>
                <c:pt idx="380">
                  <c:v>42</c:v>
                </c:pt>
                <c:pt idx="381">
                  <c:v>60</c:v>
                </c:pt>
                <c:pt idx="382">
                  <c:v>51</c:v>
                </c:pt>
                <c:pt idx="383">
                  <c:v>50</c:v>
                </c:pt>
                <c:pt idx="384">
                  <c:v>50</c:v>
                </c:pt>
                <c:pt idx="385">
                  <c:v>26</c:v>
                </c:pt>
                <c:pt idx="386">
                  <c:v>30</c:v>
                </c:pt>
                <c:pt idx="387">
                  <c:v>35</c:v>
                </c:pt>
                <c:pt idx="388">
                  <c:v>44</c:v>
                </c:pt>
                <c:pt idx="389">
                  <c:v>26</c:v>
                </c:pt>
                <c:pt idx="390">
                  <c:v>44</c:v>
                </c:pt>
                <c:pt idx="391">
                  <c:v>61</c:v>
                </c:pt>
                <c:pt idx="392">
                  <c:v>50</c:v>
                </c:pt>
                <c:pt idx="393">
                  <c:v>61</c:v>
                </c:pt>
                <c:pt idx="394">
                  <c:v>29</c:v>
                </c:pt>
                <c:pt idx="395">
                  <c:v>42</c:v>
                </c:pt>
                <c:pt idx="396">
                  <c:v>51</c:v>
                </c:pt>
                <c:pt idx="397">
                  <c:v>27</c:v>
                </c:pt>
                <c:pt idx="398">
                  <c:v>52</c:v>
                </c:pt>
                <c:pt idx="399">
                  <c:v>58</c:v>
                </c:pt>
                <c:pt idx="400">
                  <c:v>45</c:v>
                </c:pt>
                <c:pt idx="401">
                  <c:v>28</c:v>
                </c:pt>
                <c:pt idx="402">
                  <c:v>56</c:v>
                </c:pt>
                <c:pt idx="403">
                  <c:v>32</c:v>
                </c:pt>
                <c:pt idx="404">
                  <c:v>58</c:v>
                </c:pt>
                <c:pt idx="405">
                  <c:v>39</c:v>
                </c:pt>
                <c:pt idx="406">
                  <c:v>46</c:v>
                </c:pt>
                <c:pt idx="407">
                  <c:v>26</c:v>
                </c:pt>
                <c:pt idx="408">
                  <c:v>36</c:v>
                </c:pt>
                <c:pt idx="409">
                  <c:v>43</c:v>
                </c:pt>
                <c:pt idx="410">
                  <c:v>45</c:v>
                </c:pt>
                <c:pt idx="411">
                  <c:v>65</c:v>
                </c:pt>
                <c:pt idx="412">
                  <c:v>34</c:v>
                </c:pt>
                <c:pt idx="413">
                  <c:v>52</c:v>
                </c:pt>
                <c:pt idx="414">
                  <c:v>39</c:v>
                </c:pt>
                <c:pt idx="415">
                  <c:v>57</c:v>
                </c:pt>
                <c:pt idx="416">
                  <c:v>63</c:v>
                </c:pt>
                <c:pt idx="417">
                  <c:v>32</c:v>
                </c:pt>
                <c:pt idx="418">
                  <c:v>51</c:v>
                </c:pt>
                <c:pt idx="419">
                  <c:v>38</c:v>
                </c:pt>
                <c:pt idx="420">
                  <c:v>53</c:v>
                </c:pt>
                <c:pt idx="421">
                  <c:v>59</c:v>
                </c:pt>
                <c:pt idx="422">
                  <c:v>57</c:v>
                </c:pt>
                <c:pt idx="423">
                  <c:v>41</c:v>
                </c:pt>
                <c:pt idx="424">
                  <c:v>33</c:v>
                </c:pt>
                <c:pt idx="425">
                  <c:v>35</c:v>
                </c:pt>
                <c:pt idx="426">
                  <c:v>36</c:v>
                </c:pt>
                <c:pt idx="427">
                  <c:v>54</c:v>
                </c:pt>
                <c:pt idx="428">
                  <c:v>55</c:v>
                </c:pt>
                <c:pt idx="429">
                  <c:v>38</c:v>
                </c:pt>
                <c:pt idx="430">
                  <c:v>45</c:v>
                </c:pt>
                <c:pt idx="431">
                  <c:v>53</c:v>
                </c:pt>
                <c:pt idx="432">
                  <c:v>45</c:v>
                </c:pt>
                <c:pt idx="433">
                  <c:v>65</c:v>
                </c:pt>
                <c:pt idx="434">
                  <c:v>62</c:v>
                </c:pt>
                <c:pt idx="435">
                  <c:v>59</c:v>
                </c:pt>
                <c:pt idx="436">
                  <c:v>42</c:v>
                </c:pt>
                <c:pt idx="437">
                  <c:v>33</c:v>
                </c:pt>
                <c:pt idx="438">
                  <c:v>29</c:v>
                </c:pt>
                <c:pt idx="439">
                  <c:v>33</c:v>
                </c:pt>
                <c:pt idx="440">
                  <c:v>36</c:v>
                </c:pt>
                <c:pt idx="441">
                  <c:v>43</c:v>
                </c:pt>
                <c:pt idx="442">
                  <c:v>51</c:v>
                </c:pt>
                <c:pt idx="443">
                  <c:v>27</c:v>
                </c:pt>
                <c:pt idx="444">
                  <c:v>55</c:v>
                </c:pt>
                <c:pt idx="445">
                  <c:v>62</c:v>
                </c:pt>
                <c:pt idx="446">
                  <c:v>46</c:v>
                </c:pt>
                <c:pt idx="447">
                  <c:v>47</c:v>
                </c:pt>
                <c:pt idx="448">
                  <c:v>57</c:v>
                </c:pt>
                <c:pt idx="449">
                  <c:v>49</c:v>
                </c:pt>
                <c:pt idx="450">
                  <c:v>42</c:v>
                </c:pt>
                <c:pt idx="451">
                  <c:v>55</c:v>
                </c:pt>
                <c:pt idx="452">
                  <c:v>46</c:v>
                </c:pt>
                <c:pt idx="453">
                  <c:v>45</c:v>
                </c:pt>
                <c:pt idx="454">
                  <c:v>53</c:v>
                </c:pt>
                <c:pt idx="455">
                  <c:v>46</c:v>
                </c:pt>
                <c:pt idx="456">
                  <c:v>48</c:v>
                </c:pt>
                <c:pt idx="457">
                  <c:v>33</c:v>
                </c:pt>
                <c:pt idx="458">
                  <c:v>56</c:v>
                </c:pt>
                <c:pt idx="459">
                  <c:v>59</c:v>
                </c:pt>
                <c:pt idx="460">
                  <c:v>55</c:v>
                </c:pt>
                <c:pt idx="461">
                  <c:v>46</c:v>
                </c:pt>
                <c:pt idx="462">
                  <c:v>50</c:v>
                </c:pt>
                <c:pt idx="463">
                  <c:v>29</c:v>
                </c:pt>
                <c:pt idx="464">
                  <c:v>57</c:v>
                </c:pt>
                <c:pt idx="465">
                  <c:v>39</c:v>
                </c:pt>
                <c:pt idx="466">
                  <c:v>40</c:v>
                </c:pt>
                <c:pt idx="467">
                  <c:v>33</c:v>
                </c:pt>
                <c:pt idx="468">
                  <c:v>49</c:v>
                </c:pt>
                <c:pt idx="469">
                  <c:v>54</c:v>
                </c:pt>
                <c:pt idx="470">
                  <c:v>51</c:v>
                </c:pt>
                <c:pt idx="471">
                  <c:v>33</c:v>
                </c:pt>
                <c:pt idx="472">
                  <c:v>34</c:v>
                </c:pt>
                <c:pt idx="473">
                  <c:v>28</c:v>
                </c:pt>
                <c:pt idx="474">
                  <c:v>34</c:v>
                </c:pt>
                <c:pt idx="475">
                  <c:v>39</c:v>
                </c:pt>
                <c:pt idx="476">
                  <c:v>63</c:v>
                </c:pt>
                <c:pt idx="477">
                  <c:v>35</c:v>
                </c:pt>
                <c:pt idx="478">
                  <c:v>44</c:v>
                </c:pt>
                <c:pt idx="479">
                  <c:v>37</c:v>
                </c:pt>
                <c:pt idx="480">
                  <c:v>45</c:v>
                </c:pt>
                <c:pt idx="481">
                  <c:v>65</c:v>
                </c:pt>
                <c:pt idx="482">
                  <c:v>65</c:v>
                </c:pt>
                <c:pt idx="483">
                  <c:v>63</c:v>
                </c:pt>
                <c:pt idx="484">
                  <c:v>55</c:v>
                </c:pt>
                <c:pt idx="485">
                  <c:v>58</c:v>
                </c:pt>
                <c:pt idx="486">
                  <c:v>31</c:v>
                </c:pt>
                <c:pt idx="487">
                  <c:v>28</c:v>
                </c:pt>
                <c:pt idx="488">
                  <c:v>50</c:v>
                </c:pt>
                <c:pt idx="489">
                  <c:v>61</c:v>
                </c:pt>
                <c:pt idx="490">
                  <c:v>53</c:v>
                </c:pt>
                <c:pt idx="491">
                  <c:v>51</c:v>
                </c:pt>
                <c:pt idx="492">
                  <c:v>56</c:v>
                </c:pt>
                <c:pt idx="493">
                  <c:v>38</c:v>
                </c:pt>
                <c:pt idx="494">
                  <c:v>41</c:v>
                </c:pt>
                <c:pt idx="495">
                  <c:v>61</c:v>
                </c:pt>
                <c:pt idx="496">
                  <c:v>33</c:v>
                </c:pt>
                <c:pt idx="497">
                  <c:v>41</c:v>
                </c:pt>
                <c:pt idx="498">
                  <c:v>36</c:v>
                </c:pt>
                <c:pt idx="499">
                  <c:v>42</c:v>
                </c:pt>
                <c:pt idx="500">
                  <c:v>36</c:v>
                </c:pt>
                <c:pt idx="501">
                  <c:v>55</c:v>
                </c:pt>
                <c:pt idx="502">
                  <c:v>44</c:v>
                </c:pt>
                <c:pt idx="503">
                  <c:v>31</c:v>
                </c:pt>
                <c:pt idx="504">
                  <c:v>47</c:v>
                </c:pt>
                <c:pt idx="505">
                  <c:v>59</c:v>
                </c:pt>
                <c:pt idx="506">
                  <c:v>48</c:v>
                </c:pt>
                <c:pt idx="507">
                  <c:v>44</c:v>
                </c:pt>
                <c:pt idx="508">
                  <c:v>52</c:v>
                </c:pt>
                <c:pt idx="509">
                  <c:v>54</c:v>
                </c:pt>
                <c:pt idx="510">
                  <c:v>31</c:v>
                </c:pt>
                <c:pt idx="511">
                  <c:v>39</c:v>
                </c:pt>
                <c:pt idx="512">
                  <c:v>40</c:v>
                </c:pt>
                <c:pt idx="513">
                  <c:v>39</c:v>
                </c:pt>
                <c:pt idx="514">
                  <c:v>25</c:v>
                </c:pt>
                <c:pt idx="515">
                  <c:v>48</c:v>
                </c:pt>
                <c:pt idx="516">
                  <c:v>54</c:v>
                </c:pt>
                <c:pt idx="517">
                  <c:v>40</c:v>
                </c:pt>
                <c:pt idx="518">
                  <c:v>32</c:v>
                </c:pt>
                <c:pt idx="519">
                  <c:v>60</c:v>
                </c:pt>
                <c:pt idx="520">
                  <c:v>29</c:v>
                </c:pt>
                <c:pt idx="521">
                  <c:v>25</c:v>
                </c:pt>
                <c:pt idx="522">
                  <c:v>34</c:v>
                </c:pt>
                <c:pt idx="523">
                  <c:v>26</c:v>
                </c:pt>
                <c:pt idx="524">
                  <c:v>39</c:v>
                </c:pt>
                <c:pt idx="525">
                  <c:v>34</c:v>
                </c:pt>
                <c:pt idx="526">
                  <c:v>54</c:v>
                </c:pt>
                <c:pt idx="527">
                  <c:v>27</c:v>
                </c:pt>
                <c:pt idx="528">
                  <c:v>26</c:v>
                </c:pt>
                <c:pt idx="529">
                  <c:v>26</c:v>
                </c:pt>
                <c:pt idx="530">
                  <c:v>29</c:v>
                </c:pt>
                <c:pt idx="531">
                  <c:v>64</c:v>
                </c:pt>
                <c:pt idx="532">
                  <c:v>45</c:v>
                </c:pt>
                <c:pt idx="533">
                  <c:v>45</c:v>
                </c:pt>
                <c:pt idx="534">
                  <c:v>51</c:v>
                </c:pt>
                <c:pt idx="535">
                  <c:v>56</c:v>
                </c:pt>
                <c:pt idx="536">
                  <c:v>58</c:v>
                </c:pt>
                <c:pt idx="537">
                  <c:v>43</c:v>
                </c:pt>
                <c:pt idx="538">
                  <c:v>52</c:v>
                </c:pt>
                <c:pt idx="539">
                  <c:v>41</c:v>
                </c:pt>
                <c:pt idx="540">
                  <c:v>43</c:v>
                </c:pt>
                <c:pt idx="541">
                  <c:v>36</c:v>
                </c:pt>
                <c:pt idx="542">
                  <c:v>55</c:v>
                </c:pt>
                <c:pt idx="543">
                  <c:v>39</c:v>
                </c:pt>
                <c:pt idx="544">
                  <c:v>56</c:v>
                </c:pt>
                <c:pt idx="545">
                  <c:v>45</c:v>
                </c:pt>
                <c:pt idx="546">
                  <c:v>63</c:v>
                </c:pt>
                <c:pt idx="547">
                  <c:v>39</c:v>
                </c:pt>
                <c:pt idx="548">
                  <c:v>32</c:v>
                </c:pt>
                <c:pt idx="549">
                  <c:v>45</c:v>
                </c:pt>
                <c:pt idx="550">
                  <c:v>41</c:v>
                </c:pt>
                <c:pt idx="551">
                  <c:v>56</c:v>
                </c:pt>
                <c:pt idx="552">
                  <c:v>30</c:v>
                </c:pt>
                <c:pt idx="553">
                  <c:v>46</c:v>
                </c:pt>
                <c:pt idx="554">
                  <c:v>47</c:v>
                </c:pt>
                <c:pt idx="555">
                  <c:v>53</c:v>
                </c:pt>
                <c:pt idx="556">
                  <c:v>38</c:v>
                </c:pt>
                <c:pt idx="557">
                  <c:v>65</c:v>
                </c:pt>
                <c:pt idx="558">
                  <c:v>58</c:v>
                </c:pt>
                <c:pt idx="559">
                  <c:v>36</c:v>
                </c:pt>
                <c:pt idx="560">
                  <c:v>45</c:v>
                </c:pt>
                <c:pt idx="561">
                  <c:v>34</c:v>
                </c:pt>
                <c:pt idx="562">
                  <c:v>37</c:v>
                </c:pt>
                <c:pt idx="563">
                  <c:v>43</c:v>
                </c:pt>
                <c:pt idx="564">
                  <c:v>27</c:v>
                </c:pt>
                <c:pt idx="565">
                  <c:v>38</c:v>
                </c:pt>
                <c:pt idx="566">
                  <c:v>60</c:v>
                </c:pt>
                <c:pt idx="567">
                  <c:v>29</c:v>
                </c:pt>
                <c:pt idx="568">
                  <c:v>49</c:v>
                </c:pt>
                <c:pt idx="569">
                  <c:v>45</c:v>
                </c:pt>
                <c:pt idx="570">
                  <c:v>44</c:v>
                </c:pt>
                <c:pt idx="571">
                  <c:v>46</c:v>
                </c:pt>
                <c:pt idx="572">
                  <c:v>36</c:v>
                </c:pt>
                <c:pt idx="573">
                  <c:v>45</c:v>
                </c:pt>
                <c:pt idx="574">
                  <c:v>55</c:v>
                </c:pt>
                <c:pt idx="575">
                  <c:v>43</c:v>
                </c:pt>
                <c:pt idx="576">
                  <c:v>30</c:v>
                </c:pt>
                <c:pt idx="577">
                  <c:v>48</c:v>
                </c:pt>
                <c:pt idx="578">
                  <c:v>60</c:v>
                </c:pt>
                <c:pt idx="579">
                  <c:v>30</c:v>
                </c:pt>
                <c:pt idx="580">
                  <c:v>25</c:v>
                </c:pt>
                <c:pt idx="581">
                  <c:v>58</c:v>
                </c:pt>
                <c:pt idx="582">
                  <c:v>37</c:v>
                </c:pt>
                <c:pt idx="583">
                  <c:v>44</c:v>
                </c:pt>
                <c:pt idx="584">
                  <c:v>53</c:v>
                </c:pt>
                <c:pt idx="585">
                  <c:v>58</c:v>
                </c:pt>
                <c:pt idx="586">
                  <c:v>65</c:v>
                </c:pt>
                <c:pt idx="587">
                  <c:v>57</c:v>
                </c:pt>
                <c:pt idx="588">
                  <c:v>31</c:v>
                </c:pt>
                <c:pt idx="589">
                  <c:v>32</c:v>
                </c:pt>
                <c:pt idx="590">
                  <c:v>48</c:v>
                </c:pt>
                <c:pt idx="591">
                  <c:v>55</c:v>
                </c:pt>
                <c:pt idx="592">
                  <c:v>52</c:v>
                </c:pt>
                <c:pt idx="593">
                  <c:v>27</c:v>
                </c:pt>
                <c:pt idx="594">
                  <c:v>36</c:v>
                </c:pt>
                <c:pt idx="595">
                  <c:v>36</c:v>
                </c:pt>
                <c:pt idx="596">
                  <c:v>42</c:v>
                </c:pt>
                <c:pt idx="597">
                  <c:v>48</c:v>
                </c:pt>
                <c:pt idx="598">
                  <c:v>42</c:v>
                </c:pt>
                <c:pt idx="599">
                  <c:v>37</c:v>
                </c:pt>
                <c:pt idx="600">
                  <c:v>55</c:v>
                </c:pt>
                <c:pt idx="601">
                  <c:v>62</c:v>
                </c:pt>
                <c:pt idx="602">
                  <c:v>29</c:v>
                </c:pt>
                <c:pt idx="603">
                  <c:v>29</c:v>
                </c:pt>
                <c:pt idx="604">
                  <c:v>45</c:v>
                </c:pt>
                <c:pt idx="605">
                  <c:v>57</c:v>
                </c:pt>
                <c:pt idx="606">
                  <c:v>31</c:v>
                </c:pt>
                <c:pt idx="607">
                  <c:v>31</c:v>
                </c:pt>
                <c:pt idx="608">
                  <c:v>47</c:v>
                </c:pt>
                <c:pt idx="609">
                  <c:v>60</c:v>
                </c:pt>
                <c:pt idx="610">
                  <c:v>42</c:v>
                </c:pt>
                <c:pt idx="611">
                  <c:v>26</c:v>
                </c:pt>
                <c:pt idx="612">
                  <c:v>57</c:v>
                </c:pt>
                <c:pt idx="613">
                  <c:v>25</c:v>
                </c:pt>
                <c:pt idx="614">
                  <c:v>53</c:v>
                </c:pt>
                <c:pt idx="615">
                  <c:v>43</c:v>
                </c:pt>
                <c:pt idx="616">
                  <c:v>49</c:v>
                </c:pt>
                <c:pt idx="617">
                  <c:v>61</c:v>
                </c:pt>
                <c:pt idx="618">
                  <c:v>41</c:v>
                </c:pt>
                <c:pt idx="619">
                  <c:v>56</c:v>
                </c:pt>
                <c:pt idx="620">
                  <c:v>49</c:v>
                </c:pt>
                <c:pt idx="621">
                  <c:v>32</c:v>
                </c:pt>
                <c:pt idx="622">
                  <c:v>30</c:v>
                </c:pt>
                <c:pt idx="623">
                  <c:v>64</c:v>
                </c:pt>
                <c:pt idx="624">
                  <c:v>57</c:v>
                </c:pt>
                <c:pt idx="625">
                  <c:v>50</c:v>
                </c:pt>
                <c:pt idx="626">
                  <c:v>61</c:v>
                </c:pt>
                <c:pt idx="627">
                  <c:v>43</c:v>
                </c:pt>
                <c:pt idx="628">
                  <c:v>26</c:v>
                </c:pt>
                <c:pt idx="629">
                  <c:v>54</c:v>
                </c:pt>
                <c:pt idx="630">
                  <c:v>49</c:v>
                </c:pt>
                <c:pt idx="631">
                  <c:v>32</c:v>
                </c:pt>
                <c:pt idx="632">
                  <c:v>62</c:v>
                </c:pt>
                <c:pt idx="633">
                  <c:v>64</c:v>
                </c:pt>
                <c:pt idx="634">
                  <c:v>52</c:v>
                </c:pt>
                <c:pt idx="635">
                  <c:v>42</c:v>
                </c:pt>
                <c:pt idx="636">
                  <c:v>45</c:v>
                </c:pt>
                <c:pt idx="637">
                  <c:v>65</c:v>
                </c:pt>
                <c:pt idx="638">
                  <c:v>46</c:v>
                </c:pt>
                <c:pt idx="639">
                  <c:v>64</c:v>
                </c:pt>
                <c:pt idx="640">
                  <c:v>45</c:v>
                </c:pt>
                <c:pt idx="641">
                  <c:v>32</c:v>
                </c:pt>
                <c:pt idx="642">
                  <c:v>56</c:v>
                </c:pt>
                <c:pt idx="643">
                  <c:v>46</c:v>
                </c:pt>
                <c:pt idx="644">
                  <c:v>26</c:v>
                </c:pt>
                <c:pt idx="645">
                  <c:v>59</c:v>
                </c:pt>
                <c:pt idx="646">
                  <c:v>50</c:v>
                </c:pt>
                <c:pt idx="647">
                  <c:v>32</c:v>
                </c:pt>
                <c:pt idx="648">
                  <c:v>56</c:v>
                </c:pt>
                <c:pt idx="649">
                  <c:v>32</c:v>
                </c:pt>
                <c:pt idx="650">
                  <c:v>45</c:v>
                </c:pt>
                <c:pt idx="651">
                  <c:v>43</c:v>
                </c:pt>
                <c:pt idx="652">
                  <c:v>45</c:v>
                </c:pt>
                <c:pt idx="653">
                  <c:v>38</c:v>
                </c:pt>
                <c:pt idx="654">
                  <c:v>46</c:v>
                </c:pt>
                <c:pt idx="655">
                  <c:v>26</c:v>
                </c:pt>
                <c:pt idx="656">
                  <c:v>27</c:v>
                </c:pt>
                <c:pt idx="657">
                  <c:v>48</c:v>
                </c:pt>
                <c:pt idx="658">
                  <c:v>57</c:v>
                </c:pt>
                <c:pt idx="659">
                  <c:v>58</c:v>
                </c:pt>
                <c:pt idx="660">
                  <c:v>48</c:v>
                </c:pt>
                <c:pt idx="661">
                  <c:v>54</c:v>
                </c:pt>
                <c:pt idx="662">
                  <c:v>29</c:v>
                </c:pt>
                <c:pt idx="663">
                  <c:v>50</c:v>
                </c:pt>
                <c:pt idx="664">
                  <c:v>49</c:v>
                </c:pt>
                <c:pt idx="665">
                  <c:v>64</c:v>
                </c:pt>
                <c:pt idx="666">
                  <c:v>36</c:v>
                </c:pt>
                <c:pt idx="667">
                  <c:v>55</c:v>
                </c:pt>
                <c:pt idx="668">
                  <c:v>53</c:v>
                </c:pt>
                <c:pt idx="669">
                  <c:v>54</c:v>
                </c:pt>
                <c:pt idx="670">
                  <c:v>41</c:v>
                </c:pt>
                <c:pt idx="671">
                  <c:v>27</c:v>
                </c:pt>
                <c:pt idx="672">
                  <c:v>51</c:v>
                </c:pt>
                <c:pt idx="673">
                  <c:v>45</c:v>
                </c:pt>
                <c:pt idx="674">
                  <c:v>34</c:v>
                </c:pt>
                <c:pt idx="675">
                  <c:v>33</c:v>
                </c:pt>
                <c:pt idx="676">
                  <c:v>37</c:v>
                </c:pt>
                <c:pt idx="677">
                  <c:v>56</c:v>
                </c:pt>
                <c:pt idx="678">
                  <c:v>46</c:v>
                </c:pt>
                <c:pt idx="679">
                  <c:v>45</c:v>
                </c:pt>
                <c:pt idx="680">
                  <c:v>32</c:v>
                </c:pt>
                <c:pt idx="681">
                  <c:v>51</c:v>
                </c:pt>
                <c:pt idx="682">
                  <c:v>29</c:v>
                </c:pt>
                <c:pt idx="683">
                  <c:v>38</c:v>
                </c:pt>
                <c:pt idx="684">
                  <c:v>58</c:v>
                </c:pt>
                <c:pt idx="685">
                  <c:v>45</c:v>
                </c:pt>
                <c:pt idx="686">
                  <c:v>49</c:v>
                </c:pt>
                <c:pt idx="687">
                  <c:v>50</c:v>
                </c:pt>
                <c:pt idx="688">
                  <c:v>32</c:v>
                </c:pt>
                <c:pt idx="689">
                  <c:v>29</c:v>
                </c:pt>
                <c:pt idx="690">
                  <c:v>34</c:v>
                </c:pt>
                <c:pt idx="691">
                  <c:v>50</c:v>
                </c:pt>
                <c:pt idx="692">
                  <c:v>27</c:v>
                </c:pt>
                <c:pt idx="693">
                  <c:v>60</c:v>
                </c:pt>
                <c:pt idx="694">
                  <c:v>65</c:v>
                </c:pt>
                <c:pt idx="695">
                  <c:v>43</c:v>
                </c:pt>
                <c:pt idx="696">
                  <c:v>45</c:v>
                </c:pt>
                <c:pt idx="697">
                  <c:v>28</c:v>
                </c:pt>
                <c:pt idx="698">
                  <c:v>34</c:v>
                </c:pt>
                <c:pt idx="699">
                  <c:v>31</c:v>
                </c:pt>
                <c:pt idx="700">
                  <c:v>29</c:v>
                </c:pt>
                <c:pt idx="701">
                  <c:v>49</c:v>
                </c:pt>
                <c:pt idx="702">
                  <c:v>47</c:v>
                </c:pt>
                <c:pt idx="703">
                  <c:v>56</c:v>
                </c:pt>
                <c:pt idx="704">
                  <c:v>52</c:v>
                </c:pt>
                <c:pt idx="705">
                  <c:v>37</c:v>
                </c:pt>
                <c:pt idx="706">
                  <c:v>55</c:v>
                </c:pt>
                <c:pt idx="707">
                  <c:v>27</c:v>
                </c:pt>
                <c:pt idx="708">
                  <c:v>28</c:v>
                </c:pt>
                <c:pt idx="709">
                  <c:v>55</c:v>
                </c:pt>
                <c:pt idx="710">
                  <c:v>44</c:v>
                </c:pt>
                <c:pt idx="711">
                  <c:v>28</c:v>
                </c:pt>
                <c:pt idx="712">
                  <c:v>55</c:v>
                </c:pt>
                <c:pt idx="713">
                  <c:v>44</c:v>
                </c:pt>
                <c:pt idx="714">
                  <c:v>30</c:v>
                </c:pt>
                <c:pt idx="715">
                  <c:v>63</c:v>
                </c:pt>
                <c:pt idx="716">
                  <c:v>36</c:v>
                </c:pt>
                <c:pt idx="717">
                  <c:v>28</c:v>
                </c:pt>
                <c:pt idx="718">
                  <c:v>28</c:v>
                </c:pt>
                <c:pt idx="719">
                  <c:v>27</c:v>
                </c:pt>
                <c:pt idx="720">
                  <c:v>34</c:v>
                </c:pt>
                <c:pt idx="721">
                  <c:v>53</c:v>
                </c:pt>
                <c:pt idx="722">
                  <c:v>50</c:v>
                </c:pt>
                <c:pt idx="723">
                  <c:v>51</c:v>
                </c:pt>
                <c:pt idx="724">
                  <c:v>27</c:v>
                </c:pt>
                <c:pt idx="725">
                  <c:v>33</c:v>
                </c:pt>
                <c:pt idx="726">
                  <c:v>46</c:v>
                </c:pt>
                <c:pt idx="727">
                  <c:v>51</c:v>
                </c:pt>
                <c:pt idx="728">
                  <c:v>31</c:v>
                </c:pt>
                <c:pt idx="729">
                  <c:v>45</c:v>
                </c:pt>
                <c:pt idx="730">
                  <c:v>38</c:v>
                </c:pt>
                <c:pt idx="731">
                  <c:v>42</c:v>
                </c:pt>
                <c:pt idx="732">
                  <c:v>43</c:v>
                </c:pt>
                <c:pt idx="733">
                  <c:v>28</c:v>
                </c:pt>
                <c:pt idx="734">
                  <c:v>57</c:v>
                </c:pt>
                <c:pt idx="735">
                  <c:v>33</c:v>
                </c:pt>
                <c:pt idx="736">
                  <c:v>32</c:v>
                </c:pt>
                <c:pt idx="737">
                  <c:v>45</c:v>
                </c:pt>
                <c:pt idx="738">
                  <c:v>33</c:v>
                </c:pt>
                <c:pt idx="739">
                  <c:v>43</c:v>
                </c:pt>
                <c:pt idx="740">
                  <c:v>62</c:v>
                </c:pt>
                <c:pt idx="741">
                  <c:v>36</c:v>
                </c:pt>
                <c:pt idx="742">
                  <c:v>36</c:v>
                </c:pt>
                <c:pt idx="743">
                  <c:v>31</c:v>
                </c:pt>
                <c:pt idx="744">
                  <c:v>62</c:v>
                </c:pt>
                <c:pt idx="745">
                  <c:v>30</c:v>
                </c:pt>
                <c:pt idx="746">
                  <c:v>46</c:v>
                </c:pt>
                <c:pt idx="747">
                  <c:v>38</c:v>
                </c:pt>
                <c:pt idx="748">
                  <c:v>58</c:v>
                </c:pt>
                <c:pt idx="749">
                  <c:v>27</c:v>
                </c:pt>
                <c:pt idx="750">
                  <c:v>61</c:v>
                </c:pt>
                <c:pt idx="751">
                  <c:v>64</c:v>
                </c:pt>
                <c:pt idx="752">
                  <c:v>65</c:v>
                </c:pt>
                <c:pt idx="753">
                  <c:v>37</c:v>
                </c:pt>
                <c:pt idx="754">
                  <c:v>54</c:v>
                </c:pt>
                <c:pt idx="755">
                  <c:v>54</c:v>
                </c:pt>
                <c:pt idx="756">
                  <c:v>26</c:v>
                </c:pt>
                <c:pt idx="757">
                  <c:v>29</c:v>
                </c:pt>
                <c:pt idx="758">
                  <c:v>37</c:v>
                </c:pt>
                <c:pt idx="759">
                  <c:v>37</c:v>
                </c:pt>
                <c:pt idx="760">
                  <c:v>62</c:v>
                </c:pt>
                <c:pt idx="761">
                  <c:v>53</c:v>
                </c:pt>
                <c:pt idx="762">
                  <c:v>65</c:v>
                </c:pt>
                <c:pt idx="763">
                  <c:v>36</c:v>
                </c:pt>
                <c:pt idx="764">
                  <c:v>46</c:v>
                </c:pt>
                <c:pt idx="765">
                  <c:v>55</c:v>
                </c:pt>
                <c:pt idx="766">
                  <c:v>63</c:v>
                </c:pt>
                <c:pt idx="767">
                  <c:v>54</c:v>
                </c:pt>
                <c:pt idx="768">
                  <c:v>26</c:v>
                </c:pt>
                <c:pt idx="769">
                  <c:v>26</c:v>
                </c:pt>
                <c:pt idx="770">
                  <c:v>34</c:v>
                </c:pt>
                <c:pt idx="771">
                  <c:v>48</c:v>
                </c:pt>
                <c:pt idx="772">
                  <c:v>52</c:v>
                </c:pt>
                <c:pt idx="773">
                  <c:v>45</c:v>
                </c:pt>
                <c:pt idx="774">
                  <c:v>51</c:v>
                </c:pt>
                <c:pt idx="775">
                  <c:v>43</c:v>
                </c:pt>
                <c:pt idx="776">
                  <c:v>54</c:v>
                </c:pt>
                <c:pt idx="777">
                  <c:v>54</c:v>
                </c:pt>
                <c:pt idx="778">
                  <c:v>25</c:v>
                </c:pt>
                <c:pt idx="779">
                  <c:v>65</c:v>
                </c:pt>
                <c:pt idx="780">
                  <c:v>40</c:v>
                </c:pt>
                <c:pt idx="781">
                  <c:v>31</c:v>
                </c:pt>
                <c:pt idx="782">
                  <c:v>45</c:v>
                </c:pt>
                <c:pt idx="783">
                  <c:v>40</c:v>
                </c:pt>
                <c:pt idx="784">
                  <c:v>25</c:v>
                </c:pt>
                <c:pt idx="785">
                  <c:v>53</c:v>
                </c:pt>
                <c:pt idx="786">
                  <c:v>49</c:v>
                </c:pt>
                <c:pt idx="787">
                  <c:v>31</c:v>
                </c:pt>
                <c:pt idx="788">
                  <c:v>33</c:v>
                </c:pt>
                <c:pt idx="789">
                  <c:v>40</c:v>
                </c:pt>
                <c:pt idx="790">
                  <c:v>29</c:v>
                </c:pt>
                <c:pt idx="791">
                  <c:v>51</c:v>
                </c:pt>
                <c:pt idx="792">
                  <c:v>31</c:v>
                </c:pt>
                <c:pt idx="793">
                  <c:v>44</c:v>
                </c:pt>
                <c:pt idx="794">
                  <c:v>38</c:v>
                </c:pt>
                <c:pt idx="795">
                  <c:v>29</c:v>
                </c:pt>
                <c:pt idx="796">
                  <c:v>49</c:v>
                </c:pt>
                <c:pt idx="797">
                  <c:v>44</c:v>
                </c:pt>
                <c:pt idx="798">
                  <c:v>45</c:v>
                </c:pt>
                <c:pt idx="799">
                  <c:v>58</c:v>
                </c:pt>
                <c:pt idx="800">
                  <c:v>29</c:v>
                </c:pt>
                <c:pt idx="801">
                  <c:v>25</c:v>
                </c:pt>
                <c:pt idx="802">
                  <c:v>62</c:v>
                </c:pt>
                <c:pt idx="803">
                  <c:v>33</c:v>
                </c:pt>
                <c:pt idx="804">
                  <c:v>56</c:v>
                </c:pt>
                <c:pt idx="805">
                  <c:v>45</c:v>
                </c:pt>
                <c:pt idx="806">
                  <c:v>28</c:v>
                </c:pt>
                <c:pt idx="807">
                  <c:v>30</c:v>
                </c:pt>
                <c:pt idx="808">
                  <c:v>45</c:v>
                </c:pt>
                <c:pt idx="809">
                  <c:v>33</c:v>
                </c:pt>
                <c:pt idx="810">
                  <c:v>41</c:v>
                </c:pt>
                <c:pt idx="811">
                  <c:v>33</c:v>
                </c:pt>
                <c:pt idx="812">
                  <c:v>48</c:v>
                </c:pt>
                <c:pt idx="813">
                  <c:v>48</c:v>
                </c:pt>
                <c:pt idx="814">
                  <c:v>41</c:v>
                </c:pt>
                <c:pt idx="815">
                  <c:v>37</c:v>
                </c:pt>
                <c:pt idx="816">
                  <c:v>55</c:v>
                </c:pt>
                <c:pt idx="817">
                  <c:v>37</c:v>
                </c:pt>
                <c:pt idx="818">
                  <c:v>58</c:v>
                </c:pt>
                <c:pt idx="819">
                  <c:v>51</c:v>
                </c:pt>
                <c:pt idx="820">
                  <c:v>37</c:v>
                </c:pt>
                <c:pt idx="821">
                  <c:v>43</c:v>
                </c:pt>
                <c:pt idx="822">
                  <c:v>26</c:v>
                </c:pt>
                <c:pt idx="823">
                  <c:v>35</c:v>
                </c:pt>
                <c:pt idx="824">
                  <c:v>61</c:v>
                </c:pt>
                <c:pt idx="825">
                  <c:v>59</c:v>
                </c:pt>
                <c:pt idx="826">
                  <c:v>65</c:v>
                </c:pt>
                <c:pt idx="827">
                  <c:v>55</c:v>
                </c:pt>
                <c:pt idx="828">
                  <c:v>51</c:v>
                </c:pt>
                <c:pt idx="829">
                  <c:v>53</c:v>
                </c:pt>
                <c:pt idx="830">
                  <c:v>47</c:v>
                </c:pt>
                <c:pt idx="831">
                  <c:v>53</c:v>
                </c:pt>
                <c:pt idx="832">
                  <c:v>38</c:v>
                </c:pt>
                <c:pt idx="833">
                  <c:v>28</c:v>
                </c:pt>
                <c:pt idx="834">
                  <c:v>32</c:v>
                </c:pt>
                <c:pt idx="835">
                  <c:v>52</c:v>
                </c:pt>
                <c:pt idx="836">
                  <c:v>64</c:v>
                </c:pt>
                <c:pt idx="837">
                  <c:v>55</c:v>
                </c:pt>
                <c:pt idx="838">
                  <c:v>38</c:v>
                </c:pt>
                <c:pt idx="839">
                  <c:v>30</c:v>
                </c:pt>
                <c:pt idx="840">
                  <c:v>43</c:v>
                </c:pt>
                <c:pt idx="841">
                  <c:v>40</c:v>
                </c:pt>
                <c:pt idx="842">
                  <c:v>55</c:v>
                </c:pt>
                <c:pt idx="843">
                  <c:v>36</c:v>
                </c:pt>
                <c:pt idx="844">
                  <c:v>47</c:v>
                </c:pt>
                <c:pt idx="845">
                  <c:v>59</c:v>
                </c:pt>
                <c:pt idx="846">
                  <c:v>40</c:v>
                </c:pt>
                <c:pt idx="847">
                  <c:v>53</c:v>
                </c:pt>
                <c:pt idx="848">
                  <c:v>50</c:v>
                </c:pt>
                <c:pt idx="849">
                  <c:v>52</c:v>
                </c:pt>
                <c:pt idx="850">
                  <c:v>40</c:v>
                </c:pt>
                <c:pt idx="851">
                  <c:v>39</c:v>
                </c:pt>
                <c:pt idx="852">
                  <c:v>31</c:v>
                </c:pt>
                <c:pt idx="853">
                  <c:v>30</c:v>
                </c:pt>
                <c:pt idx="854">
                  <c:v>47</c:v>
                </c:pt>
                <c:pt idx="855">
                  <c:v>46</c:v>
                </c:pt>
                <c:pt idx="856">
                  <c:v>43</c:v>
                </c:pt>
                <c:pt idx="857">
                  <c:v>28</c:v>
                </c:pt>
                <c:pt idx="858">
                  <c:v>47</c:v>
                </c:pt>
                <c:pt idx="859">
                  <c:v>43</c:v>
                </c:pt>
                <c:pt idx="860">
                  <c:v>42</c:v>
                </c:pt>
                <c:pt idx="861">
                  <c:v>45</c:v>
                </c:pt>
                <c:pt idx="862">
                  <c:v>37</c:v>
                </c:pt>
                <c:pt idx="863">
                  <c:v>46</c:v>
                </c:pt>
                <c:pt idx="864">
                  <c:v>49</c:v>
                </c:pt>
                <c:pt idx="865">
                  <c:v>53</c:v>
                </c:pt>
                <c:pt idx="866">
                  <c:v>61</c:v>
                </c:pt>
                <c:pt idx="867">
                  <c:v>46</c:v>
                </c:pt>
                <c:pt idx="868">
                  <c:v>58</c:v>
                </c:pt>
                <c:pt idx="869">
                  <c:v>34</c:v>
                </c:pt>
                <c:pt idx="870">
                  <c:v>54</c:v>
                </c:pt>
                <c:pt idx="871">
                  <c:v>41</c:v>
                </c:pt>
                <c:pt idx="872">
                  <c:v>28</c:v>
                </c:pt>
                <c:pt idx="873">
                  <c:v>62</c:v>
                </c:pt>
                <c:pt idx="874">
                  <c:v>59</c:v>
                </c:pt>
                <c:pt idx="875">
                  <c:v>35</c:v>
                </c:pt>
                <c:pt idx="876">
                  <c:v>31</c:v>
                </c:pt>
                <c:pt idx="877">
                  <c:v>55</c:v>
                </c:pt>
                <c:pt idx="878">
                  <c:v>46</c:v>
                </c:pt>
                <c:pt idx="879">
                  <c:v>36</c:v>
                </c:pt>
                <c:pt idx="880">
                  <c:v>27</c:v>
                </c:pt>
                <c:pt idx="881">
                  <c:v>50</c:v>
                </c:pt>
                <c:pt idx="882">
                  <c:v>27</c:v>
                </c:pt>
                <c:pt idx="883">
                  <c:v>25</c:v>
                </c:pt>
                <c:pt idx="884">
                  <c:v>42</c:v>
                </c:pt>
                <c:pt idx="885">
                  <c:v>65</c:v>
                </c:pt>
                <c:pt idx="886">
                  <c:v>57</c:v>
                </c:pt>
                <c:pt idx="887">
                  <c:v>44</c:v>
                </c:pt>
                <c:pt idx="888">
                  <c:v>37</c:v>
                </c:pt>
                <c:pt idx="889">
                  <c:v>52</c:v>
                </c:pt>
                <c:pt idx="890">
                  <c:v>49</c:v>
                </c:pt>
                <c:pt idx="891">
                  <c:v>47</c:v>
                </c:pt>
                <c:pt idx="892">
                  <c:v>42</c:v>
                </c:pt>
                <c:pt idx="893">
                  <c:v>61</c:v>
                </c:pt>
                <c:pt idx="894">
                  <c:v>33</c:v>
                </c:pt>
                <c:pt idx="895">
                  <c:v>45</c:v>
                </c:pt>
                <c:pt idx="896">
                  <c:v>30</c:v>
                </c:pt>
                <c:pt idx="897">
                  <c:v>53</c:v>
                </c:pt>
                <c:pt idx="898">
                  <c:v>62</c:v>
                </c:pt>
                <c:pt idx="899">
                  <c:v>37</c:v>
                </c:pt>
                <c:pt idx="900">
                  <c:v>62</c:v>
                </c:pt>
                <c:pt idx="901">
                  <c:v>63</c:v>
                </c:pt>
                <c:pt idx="902">
                  <c:v>39</c:v>
                </c:pt>
                <c:pt idx="903">
                  <c:v>52</c:v>
                </c:pt>
                <c:pt idx="904">
                  <c:v>54</c:v>
                </c:pt>
                <c:pt idx="905">
                  <c:v>32</c:v>
                </c:pt>
                <c:pt idx="906">
                  <c:v>56</c:v>
                </c:pt>
                <c:pt idx="907">
                  <c:v>47</c:v>
                </c:pt>
                <c:pt idx="908">
                  <c:v>45</c:v>
                </c:pt>
                <c:pt idx="909">
                  <c:v>56</c:v>
                </c:pt>
                <c:pt idx="910">
                  <c:v>38</c:v>
                </c:pt>
                <c:pt idx="911">
                  <c:v>47</c:v>
                </c:pt>
                <c:pt idx="912">
                  <c:v>51</c:v>
                </c:pt>
                <c:pt idx="913">
                  <c:v>52</c:v>
                </c:pt>
                <c:pt idx="914">
                  <c:v>56</c:v>
                </c:pt>
                <c:pt idx="915">
                  <c:v>37</c:v>
                </c:pt>
                <c:pt idx="916">
                  <c:v>29</c:v>
                </c:pt>
                <c:pt idx="917">
                  <c:v>59</c:v>
                </c:pt>
                <c:pt idx="918">
                  <c:v>50</c:v>
                </c:pt>
                <c:pt idx="919">
                  <c:v>48</c:v>
                </c:pt>
                <c:pt idx="920">
                  <c:v>44</c:v>
                </c:pt>
                <c:pt idx="921">
                  <c:v>29</c:v>
                </c:pt>
                <c:pt idx="922">
                  <c:v>60</c:v>
                </c:pt>
                <c:pt idx="923">
                  <c:v>56</c:v>
                </c:pt>
                <c:pt idx="924">
                  <c:v>31</c:v>
                </c:pt>
                <c:pt idx="925">
                  <c:v>53</c:v>
                </c:pt>
                <c:pt idx="926">
                  <c:v>26</c:v>
                </c:pt>
                <c:pt idx="927">
                  <c:v>31</c:v>
                </c:pt>
                <c:pt idx="928">
                  <c:v>48</c:v>
                </c:pt>
                <c:pt idx="929">
                  <c:v>61</c:v>
                </c:pt>
                <c:pt idx="930">
                  <c:v>42</c:v>
                </c:pt>
                <c:pt idx="931">
                  <c:v>50</c:v>
                </c:pt>
                <c:pt idx="932">
                  <c:v>46</c:v>
                </c:pt>
                <c:pt idx="933">
                  <c:v>50</c:v>
                </c:pt>
                <c:pt idx="934">
                  <c:v>62</c:v>
                </c:pt>
                <c:pt idx="935">
                  <c:v>45</c:v>
                </c:pt>
                <c:pt idx="936">
                  <c:v>34</c:v>
                </c:pt>
                <c:pt idx="937">
                  <c:v>35</c:v>
                </c:pt>
                <c:pt idx="938">
                  <c:v>41</c:v>
                </c:pt>
                <c:pt idx="939">
                  <c:v>56</c:v>
                </c:pt>
                <c:pt idx="940">
                  <c:v>31</c:v>
                </c:pt>
                <c:pt idx="941">
                  <c:v>40</c:v>
                </c:pt>
                <c:pt idx="942">
                  <c:v>51</c:v>
                </c:pt>
                <c:pt idx="943">
                  <c:v>49</c:v>
                </c:pt>
                <c:pt idx="944">
                  <c:v>34</c:v>
                </c:pt>
                <c:pt idx="945">
                  <c:v>48</c:v>
                </c:pt>
                <c:pt idx="946">
                  <c:v>45</c:v>
                </c:pt>
                <c:pt idx="947">
                  <c:v>53</c:v>
                </c:pt>
                <c:pt idx="948">
                  <c:v>55</c:v>
                </c:pt>
                <c:pt idx="949">
                  <c:v>56</c:v>
                </c:pt>
                <c:pt idx="950">
                  <c:v>41</c:v>
                </c:pt>
                <c:pt idx="951">
                  <c:v>55</c:v>
                </c:pt>
                <c:pt idx="952">
                  <c:v>42</c:v>
                </c:pt>
                <c:pt idx="953">
                  <c:v>30</c:v>
                </c:pt>
                <c:pt idx="954">
                  <c:v>44</c:v>
                </c:pt>
                <c:pt idx="955">
                  <c:v>49</c:v>
                </c:pt>
                <c:pt idx="956">
                  <c:v>43</c:v>
                </c:pt>
                <c:pt idx="957">
                  <c:v>53</c:v>
                </c:pt>
                <c:pt idx="958">
                  <c:v>41</c:v>
                </c:pt>
                <c:pt idx="959">
                  <c:v>26</c:v>
                </c:pt>
                <c:pt idx="960">
                  <c:v>57</c:v>
                </c:pt>
                <c:pt idx="961">
                  <c:v>41</c:v>
                </c:pt>
                <c:pt idx="962">
                  <c:v>59</c:v>
                </c:pt>
                <c:pt idx="963">
                  <c:v>59</c:v>
                </c:pt>
                <c:pt idx="964">
                  <c:v>54</c:v>
                </c:pt>
                <c:pt idx="965">
                  <c:v>44</c:v>
                </c:pt>
                <c:pt idx="966">
                  <c:v>55</c:v>
                </c:pt>
                <c:pt idx="967">
                  <c:v>30</c:v>
                </c:pt>
                <c:pt idx="968">
                  <c:v>44</c:v>
                </c:pt>
                <c:pt idx="969">
                  <c:v>57</c:v>
                </c:pt>
                <c:pt idx="970">
                  <c:v>58</c:v>
                </c:pt>
                <c:pt idx="971">
                  <c:v>59</c:v>
                </c:pt>
                <c:pt idx="972">
                  <c:v>60</c:v>
                </c:pt>
                <c:pt idx="973">
                  <c:v>32</c:v>
                </c:pt>
                <c:pt idx="974">
                  <c:v>41</c:v>
                </c:pt>
                <c:pt idx="975">
                  <c:v>39</c:v>
                </c:pt>
                <c:pt idx="976">
                  <c:v>39</c:v>
                </c:pt>
                <c:pt idx="977">
                  <c:v>31</c:v>
                </c:pt>
                <c:pt idx="978">
                  <c:v>32</c:v>
                </c:pt>
                <c:pt idx="979">
                  <c:v>46</c:v>
                </c:pt>
                <c:pt idx="980">
                  <c:v>64</c:v>
                </c:pt>
                <c:pt idx="981">
                  <c:v>53</c:v>
                </c:pt>
                <c:pt idx="982">
                  <c:v>34</c:v>
                </c:pt>
                <c:pt idx="983">
                  <c:v>39</c:v>
                </c:pt>
                <c:pt idx="984">
                  <c:v>25</c:v>
                </c:pt>
                <c:pt idx="985">
                  <c:v>45</c:v>
                </c:pt>
                <c:pt idx="986">
                  <c:v>61</c:v>
                </c:pt>
                <c:pt idx="987">
                  <c:v>44</c:v>
                </c:pt>
                <c:pt idx="988">
                  <c:v>59</c:v>
                </c:pt>
                <c:pt idx="989">
                  <c:v>34</c:v>
                </c:pt>
                <c:pt idx="990">
                  <c:v>45</c:v>
                </c:pt>
                <c:pt idx="991">
                  <c:v>35</c:v>
                </c:pt>
                <c:pt idx="992">
                  <c:v>42</c:v>
                </c:pt>
                <c:pt idx="993">
                  <c:v>38</c:v>
                </c:pt>
                <c:pt idx="994">
                  <c:v>46</c:v>
                </c:pt>
                <c:pt idx="995">
                  <c:v>48</c:v>
                </c:pt>
                <c:pt idx="996">
                  <c:v>63</c:v>
                </c:pt>
                <c:pt idx="997">
                  <c:v>31</c:v>
                </c:pt>
                <c:pt idx="998">
                  <c:v>52</c:v>
                </c:pt>
                <c:pt idx="999">
                  <c:v>27</c:v>
                </c:pt>
              </c:numCache>
            </c:numRef>
          </c:val>
          <c:smooth val="0"/>
          <c:extLst>
            <c:ext xmlns:c16="http://schemas.microsoft.com/office/drawing/2014/chart" uri="{C3380CC4-5D6E-409C-BE32-E72D297353CC}">
              <c16:uniqueId val="{00000000-8169-4A23-8B6F-9332F64298F0}"/>
            </c:ext>
          </c:extLst>
        </c:ser>
        <c:dLbls>
          <c:showLegendKey val="0"/>
          <c:showVal val="0"/>
          <c:showCatName val="0"/>
          <c:showSerName val="0"/>
          <c:showPercent val="0"/>
          <c:showBubbleSize val="0"/>
        </c:dLbls>
        <c:smooth val="0"/>
        <c:axId val="117071872"/>
        <c:axId val="117073408"/>
      </c:lineChart>
      <c:catAx>
        <c:axId val="117071872"/>
        <c:scaling>
          <c:orientation val="minMax"/>
        </c:scaling>
        <c:delete val="0"/>
        <c:axPos val="b"/>
        <c:majorTickMark val="out"/>
        <c:minorTickMark val="none"/>
        <c:tickLblPos val="nextTo"/>
        <c:crossAx val="117073408"/>
        <c:crosses val="autoZero"/>
        <c:auto val="1"/>
        <c:lblAlgn val="ctr"/>
        <c:lblOffset val="100"/>
        <c:noMultiLvlLbl val="0"/>
      </c:catAx>
      <c:valAx>
        <c:axId val="117073408"/>
        <c:scaling>
          <c:orientation val="minMax"/>
        </c:scaling>
        <c:delete val="0"/>
        <c:axPos val="l"/>
        <c:majorGridlines/>
        <c:numFmt formatCode="General" sourceLinked="1"/>
        <c:majorTickMark val="out"/>
        <c:minorTickMark val="none"/>
        <c:tickLblPos val="nextTo"/>
        <c:crossAx val="117071872"/>
        <c:crosses val="autoZero"/>
        <c:crossBetween val="between"/>
      </c:valAx>
    </c:plotArea>
    <c:legend>
      <c:legendPos val="r"/>
      <c:overlay val="0"/>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Analysis.xlsx]Pivot Table!PivotTable1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Countries  of Employee's Nationality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Table'!$B$3:$B$4</c:f>
              <c:strCache>
                <c:ptCount val="1"/>
                <c:pt idx="0">
                  <c:v>Brazil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Table'!$B$5:$B$12</c:f>
              <c:numCache>
                <c:formatCode>General</c:formatCode>
                <c:ptCount val="7"/>
                <c:pt idx="0">
                  <c:v>19</c:v>
                </c:pt>
                <c:pt idx="1">
                  <c:v>19</c:v>
                </c:pt>
                <c:pt idx="2">
                  <c:v>14</c:v>
                </c:pt>
                <c:pt idx="3">
                  <c:v>14</c:v>
                </c:pt>
                <c:pt idx="4">
                  <c:v>34</c:v>
                </c:pt>
                <c:pt idx="5">
                  <c:v>15</c:v>
                </c:pt>
                <c:pt idx="6">
                  <c:v>24</c:v>
                </c:pt>
              </c:numCache>
            </c:numRef>
          </c:val>
          <c:extLst>
            <c:ext xmlns:c16="http://schemas.microsoft.com/office/drawing/2014/chart" uri="{C3380CC4-5D6E-409C-BE32-E72D297353CC}">
              <c16:uniqueId val="{00000000-1922-4410-B810-AF124DDEC436}"/>
            </c:ext>
          </c:extLst>
        </c:ser>
        <c:ser>
          <c:idx val="1"/>
          <c:order val="1"/>
          <c:tx>
            <c:strRef>
              <c:f>'Pivot Table'!$C$3:$C$4</c:f>
              <c:strCache>
                <c:ptCount val="1"/>
                <c:pt idx="0">
                  <c:v>China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Table'!$C$5:$C$12</c:f>
              <c:numCache>
                <c:formatCode>General</c:formatCode>
                <c:ptCount val="7"/>
                <c:pt idx="0">
                  <c:v>30</c:v>
                </c:pt>
                <c:pt idx="1">
                  <c:v>33</c:v>
                </c:pt>
                <c:pt idx="2">
                  <c:v>27</c:v>
                </c:pt>
                <c:pt idx="3">
                  <c:v>24</c:v>
                </c:pt>
                <c:pt idx="4">
                  <c:v>59</c:v>
                </c:pt>
                <c:pt idx="5">
                  <c:v>21</c:v>
                </c:pt>
                <c:pt idx="6">
                  <c:v>33</c:v>
                </c:pt>
              </c:numCache>
            </c:numRef>
          </c:val>
          <c:extLst>
            <c:ext xmlns:c16="http://schemas.microsoft.com/office/drawing/2014/chart" uri="{C3380CC4-5D6E-409C-BE32-E72D297353CC}">
              <c16:uniqueId val="{00000001-1922-4410-B810-AF124DDEC436}"/>
            </c:ext>
          </c:extLst>
        </c:ser>
        <c:ser>
          <c:idx val="2"/>
          <c:order val="2"/>
          <c:tx>
            <c:strRef>
              <c:f>'Pivot Table'!$D$3:$D$4</c:f>
              <c:strCache>
                <c:ptCount val="1"/>
                <c:pt idx="0">
                  <c:v>United States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Table'!$D$5:$D$12</c:f>
              <c:numCache>
                <c:formatCode>General</c:formatCode>
                <c:ptCount val="7"/>
                <c:pt idx="0">
                  <c:v>66</c:v>
                </c:pt>
                <c:pt idx="1">
                  <c:v>89</c:v>
                </c:pt>
                <c:pt idx="2">
                  <c:v>57</c:v>
                </c:pt>
                <c:pt idx="3">
                  <c:v>71</c:v>
                </c:pt>
                <c:pt idx="4">
                  <c:v>184</c:v>
                </c:pt>
                <c:pt idx="5">
                  <c:v>74</c:v>
                </c:pt>
                <c:pt idx="6">
                  <c:v>93</c:v>
                </c:pt>
              </c:numCache>
            </c:numRef>
          </c:val>
          <c:extLst>
            <c:ext xmlns:c16="http://schemas.microsoft.com/office/drawing/2014/chart" uri="{C3380CC4-5D6E-409C-BE32-E72D297353CC}">
              <c16:uniqueId val="{00000002-1922-4410-B810-AF124DDEC436}"/>
            </c:ext>
          </c:extLst>
        </c:ser>
        <c:dLbls>
          <c:showLegendKey val="0"/>
          <c:showVal val="1"/>
          <c:showCatName val="0"/>
          <c:showSerName val="0"/>
          <c:showPercent val="0"/>
          <c:showBubbleSize val="0"/>
        </c:dLbls>
        <c:gapWidth val="150"/>
        <c:shape val="cylinder"/>
        <c:axId val="88284544"/>
        <c:axId val="88286336"/>
        <c:axId val="0"/>
      </c:bar3DChart>
      <c:catAx>
        <c:axId val="88284544"/>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86336"/>
        <c:crosses val="autoZero"/>
        <c:auto val="1"/>
        <c:lblAlgn val="ctr"/>
        <c:lblOffset val="100"/>
        <c:noMultiLvlLbl val="0"/>
      </c:catAx>
      <c:valAx>
        <c:axId val="8828633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8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9"/>
    </mc:Choice>
    <mc:Fallback>
      <c:style val="39"/>
    </mc:Fallback>
  </mc:AlternateContent>
  <c:pivotSource>
    <c:name>[Employee Sample Data Analysis.xlsx]Radar Chart!PivotTable1</c:name>
    <c:fmtId val="0"/>
  </c:pivotSource>
  <c:chart>
    <c:title>
      <c:overlay val="0"/>
    </c:title>
    <c:autoTitleDeleted val="0"/>
    <c:pivotFmts>
      <c:pivotFmt>
        <c:idx val="0"/>
        <c:spPr>
          <a:ln>
            <a:solidFill>
              <a:schemeClr val="accent2">
                <a:lumMod val="75000"/>
              </a:schemeClr>
            </a:solidFill>
          </a:ln>
        </c:spPr>
        <c:dLbl>
          <c:idx val="0"/>
          <c:delete val="1"/>
          <c:extLst>
            <c:ext xmlns:c15="http://schemas.microsoft.com/office/drawing/2012/chart" uri="{CE6537A1-D6FC-4f65-9D91-7224C49458BB}"/>
          </c:extLst>
        </c:dLbl>
      </c:pivotFmt>
    </c:pivotFmts>
    <c:plotArea>
      <c:layout/>
      <c:radarChart>
        <c:radarStyle val="marker"/>
        <c:varyColors val="0"/>
        <c:ser>
          <c:idx val="0"/>
          <c:order val="0"/>
          <c:tx>
            <c:strRef>
              <c:f>'Radar Chart'!$B$3</c:f>
              <c:strCache>
                <c:ptCount val="1"/>
                <c:pt idx="0">
                  <c:v>Total</c:v>
                </c:pt>
              </c:strCache>
            </c:strRef>
          </c:tx>
          <c:spPr>
            <a:ln>
              <a:solidFill>
                <a:schemeClr val="accent2">
                  <a:lumMod val="75000"/>
                </a:schemeClr>
              </a:solidFill>
            </a:ln>
          </c:spPr>
          <c:cat>
            <c:strRef>
              <c:f>'Radar Chart'!$A$4:$A$8</c:f>
              <c:strCache>
                <c:ptCount val="4"/>
                <c:pt idx="0">
                  <c:v>Asian</c:v>
                </c:pt>
                <c:pt idx="1">
                  <c:v>Black</c:v>
                </c:pt>
                <c:pt idx="2">
                  <c:v>Caucasian</c:v>
                </c:pt>
                <c:pt idx="3">
                  <c:v>Latino</c:v>
                </c:pt>
              </c:strCache>
            </c:strRef>
          </c:cat>
          <c:val>
            <c:numRef>
              <c:f>'Radar Chart'!$B$4:$B$8</c:f>
              <c:numCache>
                <c:formatCode>General</c:formatCode>
                <c:ptCount val="4"/>
                <c:pt idx="0">
                  <c:v>7</c:v>
                </c:pt>
                <c:pt idx="1">
                  <c:v>1</c:v>
                </c:pt>
                <c:pt idx="2">
                  <c:v>3</c:v>
                </c:pt>
                <c:pt idx="3">
                  <c:v>7</c:v>
                </c:pt>
              </c:numCache>
            </c:numRef>
          </c:val>
          <c:extLst>
            <c:ext xmlns:c16="http://schemas.microsoft.com/office/drawing/2014/chart" uri="{C3380CC4-5D6E-409C-BE32-E72D297353CC}">
              <c16:uniqueId val="{00000000-25AE-4B4C-8B14-BBAFD9CE4CB7}"/>
            </c:ext>
          </c:extLst>
        </c:ser>
        <c:dLbls>
          <c:showLegendKey val="0"/>
          <c:showVal val="0"/>
          <c:showCatName val="0"/>
          <c:showSerName val="0"/>
          <c:showPercent val="0"/>
          <c:showBubbleSize val="0"/>
        </c:dLbls>
        <c:axId val="88511232"/>
        <c:axId val="88512768"/>
      </c:radarChart>
      <c:catAx>
        <c:axId val="88511232"/>
        <c:scaling>
          <c:orientation val="minMax"/>
        </c:scaling>
        <c:delete val="0"/>
        <c:axPos val="b"/>
        <c:majorGridlines/>
        <c:numFmt formatCode="General" sourceLinked="0"/>
        <c:majorTickMark val="out"/>
        <c:minorTickMark val="none"/>
        <c:tickLblPos val="nextTo"/>
        <c:crossAx val="88512768"/>
        <c:crosses val="autoZero"/>
        <c:auto val="1"/>
        <c:lblAlgn val="ctr"/>
        <c:lblOffset val="100"/>
        <c:noMultiLvlLbl val="0"/>
      </c:catAx>
      <c:valAx>
        <c:axId val="88512768"/>
        <c:scaling>
          <c:orientation val="minMax"/>
        </c:scaling>
        <c:delete val="0"/>
        <c:axPos val="l"/>
        <c:majorGridlines/>
        <c:numFmt formatCode="General" sourceLinked="1"/>
        <c:majorTickMark val="cross"/>
        <c:minorTickMark val="none"/>
        <c:tickLblPos val="nextTo"/>
        <c:spPr>
          <a:solidFill>
            <a:schemeClr val="accent5">
              <a:lumMod val="60000"/>
              <a:lumOff val="40000"/>
            </a:schemeClr>
          </a:solidFill>
        </c:spPr>
        <c:crossAx val="88511232"/>
        <c:crosses val="autoZero"/>
        <c:crossBetween val="between"/>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mpd="dbl">
          <a:solidFill>
            <a:schemeClr val="accent5">
              <a:lumMod val="75000"/>
            </a:schemeClr>
          </a:solidFill>
        </a:ln>
        <a:effectLst>
          <a:outerShdw blurRad="50800" dist="723900" dir="11100000" sx="30000" sy="30000" algn="ctr" rotWithShape="0">
            <a:srgbClr val="000000">
              <a:alpha val="11000"/>
            </a:srgbClr>
          </a:outerShdw>
        </a:effectLst>
      </c:spPr>
    </c:plotArea>
    <c:legend>
      <c:legendPos val="r"/>
      <c:overlay val="0"/>
    </c:legend>
    <c:plotVisOnly val="1"/>
    <c:dispBlanksAs val="gap"/>
    <c:showDLblsOverMax val="0"/>
  </c:chart>
  <c:spPr>
    <a:solidFill>
      <a:schemeClr val="accent6"/>
    </a:solidFill>
  </c:spPr>
  <c:printSettings>
    <c:headerFooter/>
    <c:pageMargins b="0.75000000000000022" l="0.70000000000000018" r="0.70000000000000018" t="0.75000000000000022" header="0.3000000000000001" footer="0.30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'Scatter_Bubble Chart'!$B$1</c:f>
              <c:strCache>
                <c:ptCount val="1"/>
                <c:pt idx="0">
                  <c:v>Annual Salary</c:v>
                </c:pt>
              </c:strCache>
            </c:strRef>
          </c:tx>
          <c:xVal>
            <c:strRef>
              <c:f>'Scatter_Bubble Chart'!$A$2:$A$50</c:f>
              <c:strCache>
                <c:ptCount val="49"/>
                <c:pt idx="0">
                  <c:v>Male</c:v>
                </c:pt>
                <c:pt idx="1">
                  <c:v>Male</c:v>
                </c:pt>
                <c:pt idx="2">
                  <c:v>Male</c:v>
                </c:pt>
                <c:pt idx="3">
                  <c:v>Female</c:v>
                </c:pt>
                <c:pt idx="4">
                  <c:v>Female</c:v>
                </c:pt>
                <c:pt idx="5">
                  <c:v>Male</c:v>
                </c:pt>
                <c:pt idx="6">
                  <c:v>Female</c:v>
                </c:pt>
                <c:pt idx="7">
                  <c:v>Male</c:v>
                </c:pt>
                <c:pt idx="8">
                  <c:v>Female</c:v>
                </c:pt>
                <c:pt idx="9">
                  <c:v>Male</c:v>
                </c:pt>
                <c:pt idx="10">
                  <c:v>Male</c:v>
                </c:pt>
                <c:pt idx="11">
                  <c:v>Female</c:v>
                </c:pt>
                <c:pt idx="12">
                  <c:v>Male</c:v>
                </c:pt>
                <c:pt idx="13">
                  <c:v>Male</c:v>
                </c:pt>
                <c:pt idx="14">
                  <c:v>Male</c:v>
                </c:pt>
                <c:pt idx="15">
                  <c:v>Female</c:v>
                </c:pt>
                <c:pt idx="16">
                  <c:v>Female</c:v>
                </c:pt>
                <c:pt idx="17">
                  <c:v>Female</c:v>
                </c:pt>
                <c:pt idx="18">
                  <c:v>Male</c:v>
                </c:pt>
                <c:pt idx="19">
                  <c:v>Female</c:v>
                </c:pt>
                <c:pt idx="20">
                  <c:v>Male</c:v>
                </c:pt>
                <c:pt idx="21">
                  <c:v>Female</c:v>
                </c:pt>
                <c:pt idx="22">
                  <c:v>Female</c:v>
                </c:pt>
                <c:pt idx="23">
                  <c:v>Male</c:v>
                </c:pt>
                <c:pt idx="24">
                  <c:v>Male</c:v>
                </c:pt>
                <c:pt idx="25">
                  <c:v>Male</c:v>
                </c:pt>
                <c:pt idx="26">
                  <c:v>Male</c:v>
                </c:pt>
                <c:pt idx="27">
                  <c:v>Female</c:v>
                </c:pt>
                <c:pt idx="28">
                  <c:v>Female</c:v>
                </c:pt>
                <c:pt idx="29">
                  <c:v>Male</c:v>
                </c:pt>
                <c:pt idx="30">
                  <c:v>Female</c:v>
                </c:pt>
                <c:pt idx="31">
                  <c:v>Male</c:v>
                </c:pt>
                <c:pt idx="32">
                  <c:v>Male</c:v>
                </c:pt>
                <c:pt idx="33">
                  <c:v>Female</c:v>
                </c:pt>
                <c:pt idx="34">
                  <c:v>Male</c:v>
                </c:pt>
                <c:pt idx="35">
                  <c:v>Male</c:v>
                </c:pt>
                <c:pt idx="36">
                  <c:v>Female</c:v>
                </c:pt>
                <c:pt idx="37">
                  <c:v>Male</c:v>
                </c:pt>
                <c:pt idx="38">
                  <c:v>Male</c:v>
                </c:pt>
                <c:pt idx="39">
                  <c:v>Female</c:v>
                </c:pt>
                <c:pt idx="40">
                  <c:v>Female</c:v>
                </c:pt>
                <c:pt idx="41">
                  <c:v>Female</c:v>
                </c:pt>
                <c:pt idx="42">
                  <c:v>Male</c:v>
                </c:pt>
                <c:pt idx="43">
                  <c:v>Female</c:v>
                </c:pt>
                <c:pt idx="44">
                  <c:v>Female</c:v>
                </c:pt>
                <c:pt idx="45">
                  <c:v>Female</c:v>
                </c:pt>
                <c:pt idx="46">
                  <c:v>Male</c:v>
                </c:pt>
                <c:pt idx="47">
                  <c:v>Male</c:v>
                </c:pt>
                <c:pt idx="48">
                  <c:v>Male</c:v>
                </c:pt>
              </c:strCache>
            </c:strRef>
          </c:xVal>
          <c:yVal>
            <c:numRef>
              <c:f>'Scatter_Bubble Chart'!$B$2:$B$50</c:f>
              <c:numCache>
                <c:formatCode>"$"#,##0_);\("$"#,##0\);"$"0_)</c:formatCode>
                <c:ptCount val="49"/>
                <c:pt idx="0">
                  <c:v>92368</c:v>
                </c:pt>
                <c:pt idx="1">
                  <c:v>45703</c:v>
                </c:pt>
                <c:pt idx="2">
                  <c:v>83576</c:v>
                </c:pt>
                <c:pt idx="3">
                  <c:v>98062</c:v>
                </c:pt>
                <c:pt idx="4">
                  <c:v>175391</c:v>
                </c:pt>
                <c:pt idx="5">
                  <c:v>66227</c:v>
                </c:pt>
                <c:pt idx="6">
                  <c:v>89744</c:v>
                </c:pt>
                <c:pt idx="7">
                  <c:v>69674</c:v>
                </c:pt>
                <c:pt idx="8">
                  <c:v>97630</c:v>
                </c:pt>
                <c:pt idx="9">
                  <c:v>105879</c:v>
                </c:pt>
                <c:pt idx="10">
                  <c:v>40499</c:v>
                </c:pt>
                <c:pt idx="11">
                  <c:v>71418</c:v>
                </c:pt>
                <c:pt idx="12">
                  <c:v>150558</c:v>
                </c:pt>
                <c:pt idx="13">
                  <c:v>118912</c:v>
                </c:pt>
                <c:pt idx="14">
                  <c:v>131422</c:v>
                </c:pt>
                <c:pt idx="15">
                  <c:v>64208</c:v>
                </c:pt>
                <c:pt idx="16">
                  <c:v>254486</c:v>
                </c:pt>
                <c:pt idx="17">
                  <c:v>54811</c:v>
                </c:pt>
                <c:pt idx="18">
                  <c:v>95729</c:v>
                </c:pt>
                <c:pt idx="19">
                  <c:v>102649</c:v>
                </c:pt>
                <c:pt idx="20">
                  <c:v>122875</c:v>
                </c:pt>
                <c:pt idx="21">
                  <c:v>83323</c:v>
                </c:pt>
                <c:pt idx="22">
                  <c:v>66721</c:v>
                </c:pt>
                <c:pt idx="23">
                  <c:v>246400</c:v>
                </c:pt>
                <c:pt idx="24">
                  <c:v>113525</c:v>
                </c:pt>
                <c:pt idx="25">
                  <c:v>184342</c:v>
                </c:pt>
                <c:pt idx="26">
                  <c:v>151341</c:v>
                </c:pt>
                <c:pt idx="27">
                  <c:v>118900</c:v>
                </c:pt>
                <c:pt idx="28">
                  <c:v>153370</c:v>
                </c:pt>
                <c:pt idx="29">
                  <c:v>72860</c:v>
                </c:pt>
                <c:pt idx="30">
                  <c:v>255610</c:v>
                </c:pt>
                <c:pt idx="31">
                  <c:v>84962</c:v>
                </c:pt>
                <c:pt idx="32">
                  <c:v>103795</c:v>
                </c:pt>
                <c:pt idx="33">
                  <c:v>97509</c:v>
                </c:pt>
                <c:pt idx="34">
                  <c:v>54931</c:v>
                </c:pt>
                <c:pt idx="35">
                  <c:v>88689</c:v>
                </c:pt>
                <c:pt idx="36">
                  <c:v>158184</c:v>
                </c:pt>
                <c:pt idx="37">
                  <c:v>48523</c:v>
                </c:pt>
                <c:pt idx="38">
                  <c:v>70946</c:v>
                </c:pt>
                <c:pt idx="39">
                  <c:v>134487</c:v>
                </c:pt>
                <c:pt idx="40">
                  <c:v>76111</c:v>
                </c:pt>
                <c:pt idx="41">
                  <c:v>119220</c:v>
                </c:pt>
                <c:pt idx="42">
                  <c:v>180858</c:v>
                </c:pt>
                <c:pt idx="43">
                  <c:v>114072</c:v>
                </c:pt>
                <c:pt idx="44">
                  <c:v>91672</c:v>
                </c:pt>
                <c:pt idx="45">
                  <c:v>71542</c:v>
                </c:pt>
                <c:pt idx="46">
                  <c:v>54700</c:v>
                </c:pt>
                <c:pt idx="47">
                  <c:v>65022</c:v>
                </c:pt>
                <c:pt idx="48">
                  <c:v>65109</c:v>
                </c:pt>
              </c:numCache>
            </c:numRef>
          </c:yVal>
          <c:smooth val="1"/>
          <c:extLst>
            <c:ext xmlns:c16="http://schemas.microsoft.com/office/drawing/2014/chart" uri="{C3380CC4-5D6E-409C-BE32-E72D297353CC}">
              <c16:uniqueId val="{00000000-025A-4B8C-BA18-6D1AE48A2BA4}"/>
            </c:ext>
          </c:extLst>
        </c:ser>
        <c:dLbls>
          <c:showLegendKey val="0"/>
          <c:showVal val="0"/>
          <c:showCatName val="0"/>
          <c:showSerName val="0"/>
          <c:showPercent val="0"/>
          <c:showBubbleSize val="0"/>
        </c:dLbls>
        <c:axId val="88439040"/>
        <c:axId val="88453120"/>
      </c:scatterChart>
      <c:valAx>
        <c:axId val="88439040"/>
        <c:scaling>
          <c:orientation val="minMax"/>
        </c:scaling>
        <c:delete val="0"/>
        <c:axPos val="b"/>
        <c:majorTickMark val="out"/>
        <c:minorTickMark val="none"/>
        <c:tickLblPos val="nextTo"/>
        <c:crossAx val="88453120"/>
        <c:crosses val="autoZero"/>
        <c:crossBetween val="midCat"/>
      </c:valAx>
      <c:valAx>
        <c:axId val="88453120"/>
        <c:scaling>
          <c:orientation val="minMax"/>
        </c:scaling>
        <c:delete val="0"/>
        <c:axPos val="l"/>
        <c:majorGridlines/>
        <c:numFmt formatCode="&quot;$&quot;#,##0_);\(&quot;$&quot;#,##0\);&quot;$&quot;0_)" sourceLinked="1"/>
        <c:majorTickMark val="out"/>
        <c:minorTickMark val="none"/>
        <c:tickLblPos val="nextTo"/>
        <c:crossAx val="88439040"/>
        <c:crosses val="autoZero"/>
        <c:crossBetween val="midCat"/>
      </c:valAx>
      <c:spPr>
        <a:solidFill>
          <a:schemeClr val="accent5">
            <a:lumMod val="75000"/>
            <a:alpha val="94000"/>
          </a:schemeClr>
        </a:solidFill>
        <a:ln>
          <a:solidFill>
            <a:schemeClr val="accent1">
              <a:lumMod val="50000"/>
              <a:alpha val="98000"/>
            </a:schemeClr>
          </a:solidFill>
        </a:ln>
        <a:effectLst>
          <a:outerShdw blurRad="673100" dist="50800" dir="10320000" algn="ctr" rotWithShape="0">
            <a:srgbClr val="000000">
              <a:alpha val="45000"/>
            </a:srgbClr>
          </a:outerShdw>
        </a:effectLst>
      </c:spPr>
    </c:plotArea>
    <c:legend>
      <c:legendPos val="r"/>
      <c:overlay val="0"/>
    </c:legend>
    <c:plotVisOnly val="1"/>
    <c:dispBlanksAs val="gap"/>
    <c:showDLblsOverMax val="0"/>
  </c:chart>
  <c:spPr>
    <a:solidFill>
      <a:schemeClr val="accent6">
        <a:lumMod val="40000"/>
        <a:lumOff val="60000"/>
      </a:schemeClr>
    </a:solidFill>
  </c:spPr>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ubbleChart>
        <c:varyColors val="0"/>
        <c:ser>
          <c:idx val="0"/>
          <c:order val="0"/>
          <c:tx>
            <c:strRef>
              <c:f>'Scatter_Bubble Chart'!$B$1</c:f>
              <c:strCache>
                <c:ptCount val="1"/>
                <c:pt idx="0">
                  <c:v>Annual Salary</c:v>
                </c:pt>
              </c:strCache>
            </c:strRef>
          </c:tx>
          <c:spPr>
            <a:solidFill>
              <a:schemeClr val="accent2">
                <a:lumMod val="75000"/>
              </a:schemeClr>
            </a:solidFill>
            <a:ln>
              <a:solidFill>
                <a:srgbClr val="439FFD">
                  <a:lumMod val="50000"/>
                  <a:alpha val="53000"/>
                </a:srgbClr>
              </a:solidFill>
            </a:ln>
          </c:spPr>
          <c:invertIfNegative val="0"/>
          <c:xVal>
            <c:strRef>
              <c:f>'Scatter_Bubble Chart'!$A$2:$A$50</c:f>
              <c:strCache>
                <c:ptCount val="49"/>
                <c:pt idx="0">
                  <c:v>Male</c:v>
                </c:pt>
                <c:pt idx="1">
                  <c:v>Male</c:v>
                </c:pt>
                <c:pt idx="2">
                  <c:v>Male</c:v>
                </c:pt>
                <c:pt idx="3">
                  <c:v>Female</c:v>
                </c:pt>
                <c:pt idx="4">
                  <c:v>Female</c:v>
                </c:pt>
                <c:pt idx="5">
                  <c:v>Male</c:v>
                </c:pt>
                <c:pt idx="6">
                  <c:v>Female</c:v>
                </c:pt>
                <c:pt idx="7">
                  <c:v>Male</c:v>
                </c:pt>
                <c:pt idx="8">
                  <c:v>Female</c:v>
                </c:pt>
                <c:pt idx="9">
                  <c:v>Male</c:v>
                </c:pt>
                <c:pt idx="10">
                  <c:v>Male</c:v>
                </c:pt>
                <c:pt idx="11">
                  <c:v>Female</c:v>
                </c:pt>
                <c:pt idx="12">
                  <c:v>Male</c:v>
                </c:pt>
                <c:pt idx="13">
                  <c:v>Male</c:v>
                </c:pt>
                <c:pt idx="14">
                  <c:v>Male</c:v>
                </c:pt>
                <c:pt idx="15">
                  <c:v>Female</c:v>
                </c:pt>
                <c:pt idx="16">
                  <c:v>Female</c:v>
                </c:pt>
                <c:pt idx="17">
                  <c:v>Female</c:v>
                </c:pt>
                <c:pt idx="18">
                  <c:v>Male</c:v>
                </c:pt>
                <c:pt idx="19">
                  <c:v>Female</c:v>
                </c:pt>
                <c:pt idx="20">
                  <c:v>Male</c:v>
                </c:pt>
                <c:pt idx="21">
                  <c:v>Female</c:v>
                </c:pt>
                <c:pt idx="22">
                  <c:v>Female</c:v>
                </c:pt>
                <c:pt idx="23">
                  <c:v>Male</c:v>
                </c:pt>
                <c:pt idx="24">
                  <c:v>Male</c:v>
                </c:pt>
                <c:pt idx="25">
                  <c:v>Male</c:v>
                </c:pt>
                <c:pt idx="26">
                  <c:v>Male</c:v>
                </c:pt>
                <c:pt idx="27">
                  <c:v>Female</c:v>
                </c:pt>
                <c:pt idx="28">
                  <c:v>Female</c:v>
                </c:pt>
                <c:pt idx="29">
                  <c:v>Male</c:v>
                </c:pt>
                <c:pt idx="30">
                  <c:v>Female</c:v>
                </c:pt>
                <c:pt idx="31">
                  <c:v>Male</c:v>
                </c:pt>
                <c:pt idx="32">
                  <c:v>Male</c:v>
                </c:pt>
                <c:pt idx="33">
                  <c:v>Female</c:v>
                </c:pt>
                <c:pt idx="34">
                  <c:v>Male</c:v>
                </c:pt>
                <c:pt idx="35">
                  <c:v>Male</c:v>
                </c:pt>
                <c:pt idx="36">
                  <c:v>Female</c:v>
                </c:pt>
                <c:pt idx="37">
                  <c:v>Male</c:v>
                </c:pt>
                <c:pt idx="38">
                  <c:v>Male</c:v>
                </c:pt>
                <c:pt idx="39">
                  <c:v>Female</c:v>
                </c:pt>
                <c:pt idx="40">
                  <c:v>Female</c:v>
                </c:pt>
                <c:pt idx="41">
                  <c:v>Female</c:v>
                </c:pt>
                <c:pt idx="42">
                  <c:v>Male</c:v>
                </c:pt>
                <c:pt idx="43">
                  <c:v>Female</c:v>
                </c:pt>
                <c:pt idx="44">
                  <c:v>Female</c:v>
                </c:pt>
                <c:pt idx="45">
                  <c:v>Female</c:v>
                </c:pt>
                <c:pt idx="46">
                  <c:v>Male</c:v>
                </c:pt>
                <c:pt idx="47">
                  <c:v>Male</c:v>
                </c:pt>
                <c:pt idx="48">
                  <c:v>Male</c:v>
                </c:pt>
              </c:strCache>
            </c:strRef>
          </c:xVal>
          <c:yVal>
            <c:numRef>
              <c:f>'Scatter_Bubble Chart'!$B$2:$B$50</c:f>
              <c:numCache>
                <c:formatCode>"$"#,##0_);\("$"#,##0\);"$"0_)</c:formatCode>
                <c:ptCount val="49"/>
                <c:pt idx="0">
                  <c:v>92368</c:v>
                </c:pt>
                <c:pt idx="1">
                  <c:v>45703</c:v>
                </c:pt>
                <c:pt idx="2">
                  <c:v>83576</c:v>
                </c:pt>
                <c:pt idx="3">
                  <c:v>98062</c:v>
                </c:pt>
                <c:pt idx="4">
                  <c:v>175391</c:v>
                </c:pt>
                <c:pt idx="5">
                  <c:v>66227</c:v>
                </c:pt>
                <c:pt idx="6">
                  <c:v>89744</c:v>
                </c:pt>
                <c:pt idx="7">
                  <c:v>69674</c:v>
                </c:pt>
                <c:pt idx="8">
                  <c:v>97630</c:v>
                </c:pt>
                <c:pt idx="9">
                  <c:v>105879</c:v>
                </c:pt>
                <c:pt idx="10">
                  <c:v>40499</c:v>
                </c:pt>
                <c:pt idx="11">
                  <c:v>71418</c:v>
                </c:pt>
                <c:pt idx="12">
                  <c:v>150558</c:v>
                </c:pt>
                <c:pt idx="13">
                  <c:v>118912</c:v>
                </c:pt>
                <c:pt idx="14">
                  <c:v>131422</c:v>
                </c:pt>
                <c:pt idx="15">
                  <c:v>64208</c:v>
                </c:pt>
                <c:pt idx="16">
                  <c:v>254486</c:v>
                </c:pt>
                <c:pt idx="17">
                  <c:v>54811</c:v>
                </c:pt>
                <c:pt idx="18">
                  <c:v>95729</c:v>
                </c:pt>
                <c:pt idx="19">
                  <c:v>102649</c:v>
                </c:pt>
                <c:pt idx="20">
                  <c:v>122875</c:v>
                </c:pt>
                <c:pt idx="21">
                  <c:v>83323</c:v>
                </c:pt>
                <c:pt idx="22">
                  <c:v>66721</c:v>
                </c:pt>
                <c:pt idx="23">
                  <c:v>246400</c:v>
                </c:pt>
                <c:pt idx="24">
                  <c:v>113525</c:v>
                </c:pt>
                <c:pt idx="25">
                  <c:v>184342</c:v>
                </c:pt>
                <c:pt idx="26">
                  <c:v>151341</c:v>
                </c:pt>
                <c:pt idx="27">
                  <c:v>118900</c:v>
                </c:pt>
                <c:pt idx="28">
                  <c:v>153370</c:v>
                </c:pt>
                <c:pt idx="29">
                  <c:v>72860</c:v>
                </c:pt>
                <c:pt idx="30">
                  <c:v>255610</c:v>
                </c:pt>
                <c:pt idx="31">
                  <c:v>84962</c:v>
                </c:pt>
                <c:pt idx="32">
                  <c:v>103795</c:v>
                </c:pt>
                <c:pt idx="33">
                  <c:v>97509</c:v>
                </c:pt>
                <c:pt idx="34">
                  <c:v>54931</c:v>
                </c:pt>
                <c:pt idx="35">
                  <c:v>88689</c:v>
                </c:pt>
                <c:pt idx="36">
                  <c:v>158184</c:v>
                </c:pt>
                <c:pt idx="37">
                  <c:v>48523</c:v>
                </c:pt>
                <c:pt idx="38">
                  <c:v>70946</c:v>
                </c:pt>
                <c:pt idx="39">
                  <c:v>134487</c:v>
                </c:pt>
                <c:pt idx="40">
                  <c:v>76111</c:v>
                </c:pt>
                <c:pt idx="41">
                  <c:v>119220</c:v>
                </c:pt>
                <c:pt idx="42">
                  <c:v>180858</c:v>
                </c:pt>
                <c:pt idx="43">
                  <c:v>114072</c:v>
                </c:pt>
                <c:pt idx="44">
                  <c:v>91672</c:v>
                </c:pt>
                <c:pt idx="45">
                  <c:v>71542</c:v>
                </c:pt>
                <c:pt idx="46">
                  <c:v>54700</c:v>
                </c:pt>
                <c:pt idx="47">
                  <c:v>65022</c:v>
                </c:pt>
                <c:pt idx="48">
                  <c:v>65109</c:v>
                </c:pt>
              </c:numCache>
            </c:numRef>
          </c:yVal>
          <c:bubbleSize>
            <c:numRef>
              <c:f>'Scatter_Bubble Chart'!$C$2:$C$50</c:f>
              <c:numCache>
                <c:formatCode>#,##0%_);\(#,##0%\);0%_)</c:formatCode>
                <c:ptCount val="49"/>
                <c:pt idx="0">
                  <c:v>0</c:v>
                </c:pt>
                <c:pt idx="1">
                  <c:v>0</c:v>
                </c:pt>
                <c:pt idx="2">
                  <c:v>0</c:v>
                </c:pt>
                <c:pt idx="3">
                  <c:v>0</c:v>
                </c:pt>
                <c:pt idx="4">
                  <c:v>0.24</c:v>
                </c:pt>
                <c:pt idx="5">
                  <c:v>0</c:v>
                </c:pt>
                <c:pt idx="6">
                  <c:v>0</c:v>
                </c:pt>
                <c:pt idx="7">
                  <c:v>0</c:v>
                </c:pt>
                <c:pt idx="8">
                  <c:v>0</c:v>
                </c:pt>
                <c:pt idx="9">
                  <c:v>0.1</c:v>
                </c:pt>
                <c:pt idx="10">
                  <c:v>0</c:v>
                </c:pt>
                <c:pt idx="11">
                  <c:v>0</c:v>
                </c:pt>
                <c:pt idx="12">
                  <c:v>0.23</c:v>
                </c:pt>
                <c:pt idx="13">
                  <c:v>0.08</c:v>
                </c:pt>
                <c:pt idx="14">
                  <c:v>0.15</c:v>
                </c:pt>
                <c:pt idx="15">
                  <c:v>0</c:v>
                </c:pt>
                <c:pt idx="16">
                  <c:v>0.33</c:v>
                </c:pt>
                <c:pt idx="17">
                  <c:v>0</c:v>
                </c:pt>
                <c:pt idx="18">
                  <c:v>0</c:v>
                </c:pt>
                <c:pt idx="19">
                  <c:v>0.06</c:v>
                </c:pt>
                <c:pt idx="20">
                  <c:v>0.12</c:v>
                </c:pt>
                <c:pt idx="21">
                  <c:v>0</c:v>
                </c:pt>
                <c:pt idx="22">
                  <c:v>0</c:v>
                </c:pt>
                <c:pt idx="23">
                  <c:v>0.36</c:v>
                </c:pt>
                <c:pt idx="24">
                  <c:v>0.06</c:v>
                </c:pt>
                <c:pt idx="25">
                  <c:v>0.22</c:v>
                </c:pt>
                <c:pt idx="26">
                  <c:v>0.22</c:v>
                </c:pt>
                <c:pt idx="27">
                  <c:v>0.05</c:v>
                </c:pt>
                <c:pt idx="28">
                  <c:v>0.1</c:v>
                </c:pt>
                <c:pt idx="29">
                  <c:v>0</c:v>
                </c:pt>
                <c:pt idx="30">
                  <c:v>0.36</c:v>
                </c:pt>
                <c:pt idx="31">
                  <c:v>0</c:v>
                </c:pt>
                <c:pt idx="32">
                  <c:v>7.0000000000000007E-2</c:v>
                </c:pt>
                <c:pt idx="33">
                  <c:v>0</c:v>
                </c:pt>
                <c:pt idx="34">
                  <c:v>0</c:v>
                </c:pt>
                <c:pt idx="35">
                  <c:v>0</c:v>
                </c:pt>
                <c:pt idx="36">
                  <c:v>0.15</c:v>
                </c:pt>
                <c:pt idx="37">
                  <c:v>0</c:v>
                </c:pt>
                <c:pt idx="38">
                  <c:v>0</c:v>
                </c:pt>
                <c:pt idx="39">
                  <c:v>0.1</c:v>
                </c:pt>
                <c:pt idx="40">
                  <c:v>0</c:v>
                </c:pt>
                <c:pt idx="41">
                  <c:v>0.09</c:v>
                </c:pt>
                <c:pt idx="42">
                  <c:v>0.32</c:v>
                </c:pt>
                <c:pt idx="43">
                  <c:v>0.08</c:v>
                </c:pt>
                <c:pt idx="44">
                  <c:v>0</c:v>
                </c:pt>
                <c:pt idx="45">
                  <c:v>0</c:v>
                </c:pt>
                <c:pt idx="46">
                  <c:v>0</c:v>
                </c:pt>
                <c:pt idx="47">
                  <c:v>0</c:v>
                </c:pt>
                <c:pt idx="48">
                  <c:v>0</c:v>
                </c:pt>
              </c:numCache>
            </c:numRef>
          </c:bubbleSize>
          <c:bubble3D val="0"/>
          <c:extLst>
            <c:ext xmlns:c16="http://schemas.microsoft.com/office/drawing/2014/chart" uri="{C3380CC4-5D6E-409C-BE32-E72D297353CC}">
              <c16:uniqueId val="{00000000-9051-4B9B-B854-1DE14EC3B579}"/>
            </c:ext>
          </c:extLst>
        </c:ser>
        <c:dLbls>
          <c:showLegendKey val="0"/>
          <c:showVal val="0"/>
          <c:showCatName val="0"/>
          <c:showSerName val="0"/>
          <c:showPercent val="0"/>
          <c:showBubbleSize val="0"/>
        </c:dLbls>
        <c:bubbleScale val="100"/>
        <c:showNegBubbles val="0"/>
        <c:axId val="88543232"/>
        <c:axId val="88544768"/>
      </c:bubbleChart>
      <c:valAx>
        <c:axId val="88543232"/>
        <c:scaling>
          <c:orientation val="minMax"/>
        </c:scaling>
        <c:delete val="0"/>
        <c:axPos val="b"/>
        <c:majorTickMark val="out"/>
        <c:minorTickMark val="none"/>
        <c:tickLblPos val="nextTo"/>
        <c:crossAx val="88544768"/>
        <c:crosses val="autoZero"/>
        <c:crossBetween val="midCat"/>
      </c:valAx>
      <c:valAx>
        <c:axId val="88544768"/>
        <c:scaling>
          <c:orientation val="minMax"/>
        </c:scaling>
        <c:delete val="0"/>
        <c:axPos val="l"/>
        <c:majorGridlines/>
        <c:numFmt formatCode="&quot;$&quot;#,##0_);\(&quot;$&quot;#,##0\);&quot;$&quot;0_)" sourceLinked="1"/>
        <c:majorTickMark val="out"/>
        <c:minorTickMark val="none"/>
        <c:tickLblPos val="nextTo"/>
        <c:crossAx val="88543232"/>
        <c:crosses val="autoZero"/>
        <c:crossBetween val="midCat"/>
      </c:valAx>
    </c:plotArea>
    <c:legend>
      <c:legendPos val="r"/>
      <c:overlay val="0"/>
    </c:legend>
    <c:plotVisOnly val="1"/>
    <c:dispBlanksAs val="gap"/>
    <c:showDLblsOverMax val="0"/>
  </c:chart>
  <c:spPr>
    <a:solidFill>
      <a:schemeClr val="accent4">
        <a:lumMod val="75000"/>
      </a:schemeClr>
    </a:solidFill>
    <a:ln cmpd="thickThin">
      <a:solidFill>
        <a:srgbClr val="439FFD">
          <a:lumMod val="50000"/>
          <a:alpha val="71000"/>
        </a:srgbClr>
      </a:solidFill>
      <a:prstDash val="sysDash"/>
    </a:ln>
    <a:effectLst>
      <a:outerShdw blurRad="457200" dist="1231900" dir="11820000" sx="1000" sy="1000" algn="ctr" rotWithShape="0">
        <a:srgbClr val="000000">
          <a:alpha val="31000"/>
        </a:srgbClr>
      </a:outerShdw>
    </a:effectLst>
  </c:spPr>
  <c:printSettings>
    <c:headerFooter/>
    <c:pageMargins b="0.75000000000000022" l="0.70000000000000018" r="0.70000000000000018" t="0.75000000000000022" header="0.3000000000000001" footer="0.3000000000000001"/>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Annual Salary with Polynomial</a:t>
            </a:r>
            <a:r>
              <a:rPr lang="en-US" baseline="0"/>
              <a:t> </a:t>
            </a:r>
            <a:endParaRPr lang="en-US"/>
          </a:p>
        </c:rich>
      </c:tx>
      <c:overlay val="0"/>
    </c:title>
    <c:autoTitleDeleted val="0"/>
    <c:plotArea>
      <c:layout/>
      <c:scatterChart>
        <c:scatterStyle val="smoothMarker"/>
        <c:varyColors val="0"/>
        <c:ser>
          <c:idx val="0"/>
          <c:order val="0"/>
          <c:tx>
            <c:strRef>
              <c:f>'Scatter_Bubble Chart'!$B$1</c:f>
              <c:strCache>
                <c:ptCount val="1"/>
                <c:pt idx="0">
                  <c:v>Annual Salary</c:v>
                </c:pt>
              </c:strCache>
            </c:strRef>
          </c:tx>
          <c:trendline>
            <c:spPr>
              <a:ln w="38100">
                <a:solidFill>
                  <a:srgbClr val="E04C41"/>
                </a:solidFill>
              </a:ln>
            </c:spPr>
            <c:trendlineType val="poly"/>
            <c:order val="2"/>
            <c:dispRSqr val="0"/>
            <c:dispEq val="0"/>
          </c:trendline>
          <c:xVal>
            <c:strRef>
              <c:f>'Scatter_Bubble Chart'!$A$2:$A$50</c:f>
              <c:strCache>
                <c:ptCount val="49"/>
                <c:pt idx="0">
                  <c:v>Male</c:v>
                </c:pt>
                <c:pt idx="1">
                  <c:v>Male</c:v>
                </c:pt>
                <c:pt idx="2">
                  <c:v>Male</c:v>
                </c:pt>
                <c:pt idx="3">
                  <c:v>Female</c:v>
                </c:pt>
                <c:pt idx="4">
                  <c:v>Female</c:v>
                </c:pt>
                <c:pt idx="5">
                  <c:v>Male</c:v>
                </c:pt>
                <c:pt idx="6">
                  <c:v>Female</c:v>
                </c:pt>
                <c:pt idx="7">
                  <c:v>Male</c:v>
                </c:pt>
                <c:pt idx="8">
                  <c:v>Female</c:v>
                </c:pt>
                <c:pt idx="9">
                  <c:v>Male</c:v>
                </c:pt>
                <c:pt idx="10">
                  <c:v>Male</c:v>
                </c:pt>
                <c:pt idx="11">
                  <c:v>Female</c:v>
                </c:pt>
                <c:pt idx="12">
                  <c:v>Male</c:v>
                </c:pt>
                <c:pt idx="13">
                  <c:v>Male</c:v>
                </c:pt>
                <c:pt idx="14">
                  <c:v>Male</c:v>
                </c:pt>
                <c:pt idx="15">
                  <c:v>Female</c:v>
                </c:pt>
                <c:pt idx="16">
                  <c:v>Female</c:v>
                </c:pt>
                <c:pt idx="17">
                  <c:v>Female</c:v>
                </c:pt>
                <c:pt idx="18">
                  <c:v>Male</c:v>
                </c:pt>
                <c:pt idx="19">
                  <c:v>Female</c:v>
                </c:pt>
                <c:pt idx="20">
                  <c:v>Male</c:v>
                </c:pt>
                <c:pt idx="21">
                  <c:v>Female</c:v>
                </c:pt>
                <c:pt idx="22">
                  <c:v>Female</c:v>
                </c:pt>
                <c:pt idx="23">
                  <c:v>Male</c:v>
                </c:pt>
                <c:pt idx="24">
                  <c:v>Male</c:v>
                </c:pt>
                <c:pt idx="25">
                  <c:v>Male</c:v>
                </c:pt>
                <c:pt idx="26">
                  <c:v>Male</c:v>
                </c:pt>
                <c:pt idx="27">
                  <c:v>Female</c:v>
                </c:pt>
                <c:pt idx="28">
                  <c:v>Female</c:v>
                </c:pt>
                <c:pt idx="29">
                  <c:v>Male</c:v>
                </c:pt>
                <c:pt idx="30">
                  <c:v>Female</c:v>
                </c:pt>
                <c:pt idx="31">
                  <c:v>Male</c:v>
                </c:pt>
                <c:pt idx="32">
                  <c:v>Male</c:v>
                </c:pt>
                <c:pt idx="33">
                  <c:v>Female</c:v>
                </c:pt>
                <c:pt idx="34">
                  <c:v>Male</c:v>
                </c:pt>
                <c:pt idx="35">
                  <c:v>Male</c:v>
                </c:pt>
                <c:pt idx="36">
                  <c:v>Female</c:v>
                </c:pt>
                <c:pt idx="37">
                  <c:v>Male</c:v>
                </c:pt>
                <c:pt idx="38">
                  <c:v>Male</c:v>
                </c:pt>
                <c:pt idx="39">
                  <c:v>Female</c:v>
                </c:pt>
                <c:pt idx="40">
                  <c:v>Female</c:v>
                </c:pt>
                <c:pt idx="41">
                  <c:v>Female</c:v>
                </c:pt>
                <c:pt idx="42">
                  <c:v>Male</c:v>
                </c:pt>
                <c:pt idx="43">
                  <c:v>Female</c:v>
                </c:pt>
                <c:pt idx="44">
                  <c:v>Female</c:v>
                </c:pt>
                <c:pt idx="45">
                  <c:v>Female</c:v>
                </c:pt>
                <c:pt idx="46">
                  <c:v>Male</c:v>
                </c:pt>
                <c:pt idx="47">
                  <c:v>Male</c:v>
                </c:pt>
                <c:pt idx="48">
                  <c:v>Male</c:v>
                </c:pt>
              </c:strCache>
            </c:strRef>
          </c:xVal>
          <c:yVal>
            <c:numRef>
              <c:f>'Scatter_Bubble Chart'!$B$2:$B$50</c:f>
              <c:numCache>
                <c:formatCode>"$"#,##0_);\("$"#,##0\);"$"0_)</c:formatCode>
                <c:ptCount val="49"/>
                <c:pt idx="0">
                  <c:v>92368</c:v>
                </c:pt>
                <c:pt idx="1">
                  <c:v>45703</c:v>
                </c:pt>
                <c:pt idx="2">
                  <c:v>83576</c:v>
                </c:pt>
                <c:pt idx="3">
                  <c:v>98062</c:v>
                </c:pt>
                <c:pt idx="4">
                  <c:v>175391</c:v>
                </c:pt>
                <c:pt idx="5">
                  <c:v>66227</c:v>
                </c:pt>
                <c:pt idx="6">
                  <c:v>89744</c:v>
                </c:pt>
                <c:pt idx="7">
                  <c:v>69674</c:v>
                </c:pt>
                <c:pt idx="8">
                  <c:v>97630</c:v>
                </c:pt>
                <c:pt idx="9">
                  <c:v>105879</c:v>
                </c:pt>
                <c:pt idx="10">
                  <c:v>40499</c:v>
                </c:pt>
                <c:pt idx="11">
                  <c:v>71418</c:v>
                </c:pt>
                <c:pt idx="12">
                  <c:v>150558</c:v>
                </c:pt>
                <c:pt idx="13">
                  <c:v>118912</c:v>
                </c:pt>
                <c:pt idx="14">
                  <c:v>131422</c:v>
                </c:pt>
                <c:pt idx="15">
                  <c:v>64208</c:v>
                </c:pt>
                <c:pt idx="16">
                  <c:v>254486</c:v>
                </c:pt>
                <c:pt idx="17">
                  <c:v>54811</c:v>
                </c:pt>
                <c:pt idx="18">
                  <c:v>95729</c:v>
                </c:pt>
                <c:pt idx="19">
                  <c:v>102649</c:v>
                </c:pt>
                <c:pt idx="20">
                  <c:v>122875</c:v>
                </c:pt>
                <c:pt idx="21">
                  <c:v>83323</c:v>
                </c:pt>
                <c:pt idx="22">
                  <c:v>66721</c:v>
                </c:pt>
                <c:pt idx="23">
                  <c:v>246400</c:v>
                </c:pt>
                <c:pt idx="24">
                  <c:v>113525</c:v>
                </c:pt>
                <c:pt idx="25">
                  <c:v>184342</c:v>
                </c:pt>
                <c:pt idx="26">
                  <c:v>151341</c:v>
                </c:pt>
                <c:pt idx="27">
                  <c:v>118900</c:v>
                </c:pt>
                <c:pt idx="28">
                  <c:v>153370</c:v>
                </c:pt>
                <c:pt idx="29">
                  <c:v>72860</c:v>
                </c:pt>
                <c:pt idx="30">
                  <c:v>255610</c:v>
                </c:pt>
                <c:pt idx="31">
                  <c:v>84962</c:v>
                </c:pt>
                <c:pt idx="32">
                  <c:v>103795</c:v>
                </c:pt>
                <c:pt idx="33">
                  <c:v>97509</c:v>
                </c:pt>
                <c:pt idx="34">
                  <c:v>54931</c:v>
                </c:pt>
                <c:pt idx="35">
                  <c:v>88689</c:v>
                </c:pt>
                <c:pt idx="36">
                  <c:v>158184</c:v>
                </c:pt>
                <c:pt idx="37">
                  <c:v>48523</c:v>
                </c:pt>
                <c:pt idx="38">
                  <c:v>70946</c:v>
                </c:pt>
                <c:pt idx="39">
                  <c:v>134487</c:v>
                </c:pt>
                <c:pt idx="40">
                  <c:v>76111</c:v>
                </c:pt>
                <c:pt idx="41">
                  <c:v>119220</c:v>
                </c:pt>
                <c:pt idx="42">
                  <c:v>180858</c:v>
                </c:pt>
                <c:pt idx="43">
                  <c:v>114072</c:v>
                </c:pt>
                <c:pt idx="44">
                  <c:v>91672</c:v>
                </c:pt>
                <c:pt idx="45">
                  <c:v>71542</c:v>
                </c:pt>
                <c:pt idx="46">
                  <c:v>54700</c:v>
                </c:pt>
                <c:pt idx="47">
                  <c:v>65022</c:v>
                </c:pt>
                <c:pt idx="48">
                  <c:v>65109</c:v>
                </c:pt>
              </c:numCache>
            </c:numRef>
          </c:yVal>
          <c:smooth val="1"/>
          <c:extLst>
            <c:ext xmlns:c16="http://schemas.microsoft.com/office/drawing/2014/chart" uri="{C3380CC4-5D6E-409C-BE32-E72D297353CC}">
              <c16:uniqueId val="{00000001-D57F-421D-8DF8-FF921AF65DD8}"/>
            </c:ext>
          </c:extLst>
        </c:ser>
        <c:dLbls>
          <c:showLegendKey val="0"/>
          <c:showVal val="0"/>
          <c:showCatName val="0"/>
          <c:showSerName val="0"/>
          <c:showPercent val="0"/>
          <c:showBubbleSize val="0"/>
        </c:dLbls>
        <c:axId val="88692992"/>
        <c:axId val="88715264"/>
      </c:scatterChart>
      <c:valAx>
        <c:axId val="88692992"/>
        <c:scaling>
          <c:orientation val="minMax"/>
        </c:scaling>
        <c:delete val="0"/>
        <c:axPos val="b"/>
        <c:majorTickMark val="out"/>
        <c:minorTickMark val="none"/>
        <c:tickLblPos val="nextTo"/>
        <c:crossAx val="88715264"/>
        <c:crosses val="autoZero"/>
        <c:crossBetween val="midCat"/>
      </c:valAx>
      <c:valAx>
        <c:axId val="88715264"/>
        <c:scaling>
          <c:orientation val="minMax"/>
        </c:scaling>
        <c:delete val="0"/>
        <c:axPos val="l"/>
        <c:majorGridlines/>
        <c:numFmt formatCode="&quot;$&quot;#,##0_);\(&quot;$&quot;#,##0\);&quot;$&quot;0_)" sourceLinked="1"/>
        <c:majorTickMark val="out"/>
        <c:minorTickMark val="none"/>
        <c:tickLblPos val="nextTo"/>
        <c:crossAx val="88692992"/>
        <c:crosses val="autoZero"/>
        <c:crossBetween val="midCat"/>
      </c:valAx>
      <c:spPr>
        <a:solidFill>
          <a:schemeClr val="accent5">
            <a:lumMod val="75000"/>
            <a:alpha val="94000"/>
          </a:schemeClr>
        </a:solidFill>
        <a:ln>
          <a:solidFill>
            <a:schemeClr val="accent1">
              <a:lumMod val="50000"/>
              <a:alpha val="98000"/>
            </a:schemeClr>
          </a:solidFill>
        </a:ln>
        <a:effectLst>
          <a:outerShdw blurRad="673100" dist="50800" dir="10320000" algn="ctr" rotWithShape="0">
            <a:srgbClr val="000000">
              <a:alpha val="45000"/>
            </a:srgbClr>
          </a:outerShdw>
        </a:effectLst>
      </c:spPr>
    </c:plotArea>
    <c:legend>
      <c:legendPos val="r"/>
      <c:overlay val="0"/>
    </c:legend>
    <c:plotVisOnly val="1"/>
    <c:dispBlanksAs val="gap"/>
    <c:showDLblsOverMax val="0"/>
  </c:chart>
  <c:spPr>
    <a:solidFill>
      <a:schemeClr val="accent6">
        <a:lumMod val="40000"/>
        <a:lumOff val="60000"/>
      </a:schemeClr>
    </a:solidFill>
  </c:spPr>
  <c:printSettings>
    <c:headerFooter/>
    <c:pageMargins b="0.75000000000000044" l="0.7000000000000004" r="0.7000000000000004" t="0.75000000000000044" header="0.30000000000000021" footer="0.30000000000000021"/>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Annual Salary with Moving Average</a:t>
            </a:r>
          </a:p>
        </c:rich>
      </c:tx>
      <c:overlay val="0"/>
    </c:title>
    <c:autoTitleDeleted val="0"/>
    <c:plotArea>
      <c:layout>
        <c:manualLayout>
          <c:layoutTarget val="inner"/>
          <c:xMode val="edge"/>
          <c:yMode val="edge"/>
          <c:x val="5.57403008709422E-2"/>
          <c:y val="0.25386159309271861"/>
          <c:w val="0.6606320409473756"/>
          <c:h val="0.70328760941081458"/>
        </c:manualLayout>
      </c:layout>
      <c:bubbleChart>
        <c:varyColors val="0"/>
        <c:ser>
          <c:idx val="0"/>
          <c:order val="0"/>
          <c:tx>
            <c:strRef>
              <c:f>'Scatter_Bubble Chart'!$B$1</c:f>
              <c:strCache>
                <c:ptCount val="1"/>
                <c:pt idx="0">
                  <c:v>Annual Salary</c:v>
                </c:pt>
              </c:strCache>
            </c:strRef>
          </c:tx>
          <c:spPr>
            <a:solidFill>
              <a:schemeClr val="accent2">
                <a:lumMod val="75000"/>
              </a:schemeClr>
            </a:solidFill>
            <a:ln>
              <a:solidFill>
                <a:srgbClr val="439FFD">
                  <a:lumMod val="50000"/>
                  <a:alpha val="53000"/>
                </a:srgbClr>
              </a:solidFill>
            </a:ln>
          </c:spPr>
          <c:invertIfNegative val="0"/>
          <c:trendline>
            <c:spPr>
              <a:ln w="31750" cap="rnd" cmpd="sng">
                <a:solidFill>
                  <a:srgbClr val="7030A0"/>
                </a:solidFill>
                <a:prstDash val="solid"/>
              </a:ln>
            </c:spPr>
            <c:trendlineType val="movingAvg"/>
            <c:period val="2"/>
            <c:dispRSqr val="0"/>
            <c:dispEq val="0"/>
          </c:trendline>
          <c:xVal>
            <c:strRef>
              <c:f>'Scatter_Bubble Chart'!$A$2:$A$50</c:f>
              <c:strCache>
                <c:ptCount val="49"/>
                <c:pt idx="0">
                  <c:v>Male</c:v>
                </c:pt>
                <c:pt idx="1">
                  <c:v>Male</c:v>
                </c:pt>
                <c:pt idx="2">
                  <c:v>Male</c:v>
                </c:pt>
                <c:pt idx="3">
                  <c:v>Female</c:v>
                </c:pt>
                <c:pt idx="4">
                  <c:v>Female</c:v>
                </c:pt>
                <c:pt idx="5">
                  <c:v>Male</c:v>
                </c:pt>
                <c:pt idx="6">
                  <c:v>Female</c:v>
                </c:pt>
                <c:pt idx="7">
                  <c:v>Male</c:v>
                </c:pt>
                <c:pt idx="8">
                  <c:v>Female</c:v>
                </c:pt>
                <c:pt idx="9">
                  <c:v>Male</c:v>
                </c:pt>
                <c:pt idx="10">
                  <c:v>Male</c:v>
                </c:pt>
                <c:pt idx="11">
                  <c:v>Female</c:v>
                </c:pt>
                <c:pt idx="12">
                  <c:v>Male</c:v>
                </c:pt>
                <c:pt idx="13">
                  <c:v>Male</c:v>
                </c:pt>
                <c:pt idx="14">
                  <c:v>Male</c:v>
                </c:pt>
                <c:pt idx="15">
                  <c:v>Female</c:v>
                </c:pt>
                <c:pt idx="16">
                  <c:v>Female</c:v>
                </c:pt>
                <c:pt idx="17">
                  <c:v>Female</c:v>
                </c:pt>
                <c:pt idx="18">
                  <c:v>Male</c:v>
                </c:pt>
                <c:pt idx="19">
                  <c:v>Female</c:v>
                </c:pt>
                <c:pt idx="20">
                  <c:v>Male</c:v>
                </c:pt>
                <c:pt idx="21">
                  <c:v>Female</c:v>
                </c:pt>
                <c:pt idx="22">
                  <c:v>Female</c:v>
                </c:pt>
                <c:pt idx="23">
                  <c:v>Male</c:v>
                </c:pt>
                <c:pt idx="24">
                  <c:v>Male</c:v>
                </c:pt>
                <c:pt idx="25">
                  <c:v>Male</c:v>
                </c:pt>
                <c:pt idx="26">
                  <c:v>Male</c:v>
                </c:pt>
                <c:pt idx="27">
                  <c:v>Female</c:v>
                </c:pt>
                <c:pt idx="28">
                  <c:v>Female</c:v>
                </c:pt>
                <c:pt idx="29">
                  <c:v>Male</c:v>
                </c:pt>
                <c:pt idx="30">
                  <c:v>Female</c:v>
                </c:pt>
                <c:pt idx="31">
                  <c:v>Male</c:v>
                </c:pt>
                <c:pt idx="32">
                  <c:v>Male</c:v>
                </c:pt>
                <c:pt idx="33">
                  <c:v>Female</c:v>
                </c:pt>
                <c:pt idx="34">
                  <c:v>Male</c:v>
                </c:pt>
                <c:pt idx="35">
                  <c:v>Male</c:v>
                </c:pt>
                <c:pt idx="36">
                  <c:v>Female</c:v>
                </c:pt>
                <c:pt idx="37">
                  <c:v>Male</c:v>
                </c:pt>
                <c:pt idx="38">
                  <c:v>Male</c:v>
                </c:pt>
                <c:pt idx="39">
                  <c:v>Female</c:v>
                </c:pt>
                <c:pt idx="40">
                  <c:v>Female</c:v>
                </c:pt>
                <c:pt idx="41">
                  <c:v>Female</c:v>
                </c:pt>
                <c:pt idx="42">
                  <c:v>Male</c:v>
                </c:pt>
                <c:pt idx="43">
                  <c:v>Female</c:v>
                </c:pt>
                <c:pt idx="44">
                  <c:v>Female</c:v>
                </c:pt>
                <c:pt idx="45">
                  <c:v>Female</c:v>
                </c:pt>
                <c:pt idx="46">
                  <c:v>Male</c:v>
                </c:pt>
                <c:pt idx="47">
                  <c:v>Male</c:v>
                </c:pt>
                <c:pt idx="48">
                  <c:v>Male</c:v>
                </c:pt>
              </c:strCache>
            </c:strRef>
          </c:xVal>
          <c:yVal>
            <c:numRef>
              <c:f>'Scatter_Bubble Chart'!$B$2:$B$50</c:f>
              <c:numCache>
                <c:formatCode>"$"#,##0_);\("$"#,##0\);"$"0_)</c:formatCode>
                <c:ptCount val="49"/>
                <c:pt idx="0">
                  <c:v>92368</c:v>
                </c:pt>
                <c:pt idx="1">
                  <c:v>45703</c:v>
                </c:pt>
                <c:pt idx="2">
                  <c:v>83576</c:v>
                </c:pt>
                <c:pt idx="3">
                  <c:v>98062</c:v>
                </c:pt>
                <c:pt idx="4">
                  <c:v>175391</c:v>
                </c:pt>
                <c:pt idx="5">
                  <c:v>66227</c:v>
                </c:pt>
                <c:pt idx="6">
                  <c:v>89744</c:v>
                </c:pt>
                <c:pt idx="7">
                  <c:v>69674</c:v>
                </c:pt>
                <c:pt idx="8">
                  <c:v>97630</c:v>
                </c:pt>
                <c:pt idx="9">
                  <c:v>105879</c:v>
                </c:pt>
                <c:pt idx="10">
                  <c:v>40499</c:v>
                </c:pt>
                <c:pt idx="11">
                  <c:v>71418</c:v>
                </c:pt>
                <c:pt idx="12">
                  <c:v>150558</c:v>
                </c:pt>
                <c:pt idx="13">
                  <c:v>118912</c:v>
                </c:pt>
                <c:pt idx="14">
                  <c:v>131422</c:v>
                </c:pt>
                <c:pt idx="15">
                  <c:v>64208</c:v>
                </c:pt>
                <c:pt idx="16">
                  <c:v>254486</c:v>
                </c:pt>
                <c:pt idx="17">
                  <c:v>54811</c:v>
                </c:pt>
                <c:pt idx="18">
                  <c:v>95729</c:v>
                </c:pt>
                <c:pt idx="19">
                  <c:v>102649</c:v>
                </c:pt>
                <c:pt idx="20">
                  <c:v>122875</c:v>
                </c:pt>
                <c:pt idx="21">
                  <c:v>83323</c:v>
                </c:pt>
                <c:pt idx="22">
                  <c:v>66721</c:v>
                </c:pt>
                <c:pt idx="23">
                  <c:v>246400</c:v>
                </c:pt>
                <c:pt idx="24">
                  <c:v>113525</c:v>
                </c:pt>
                <c:pt idx="25">
                  <c:v>184342</c:v>
                </c:pt>
                <c:pt idx="26">
                  <c:v>151341</c:v>
                </c:pt>
                <c:pt idx="27">
                  <c:v>118900</c:v>
                </c:pt>
                <c:pt idx="28">
                  <c:v>153370</c:v>
                </c:pt>
                <c:pt idx="29">
                  <c:v>72860</c:v>
                </c:pt>
                <c:pt idx="30">
                  <c:v>255610</c:v>
                </c:pt>
                <c:pt idx="31">
                  <c:v>84962</c:v>
                </c:pt>
                <c:pt idx="32">
                  <c:v>103795</c:v>
                </c:pt>
                <c:pt idx="33">
                  <c:v>97509</c:v>
                </c:pt>
                <c:pt idx="34">
                  <c:v>54931</c:v>
                </c:pt>
                <c:pt idx="35">
                  <c:v>88689</c:v>
                </c:pt>
                <c:pt idx="36">
                  <c:v>158184</c:v>
                </c:pt>
                <c:pt idx="37">
                  <c:v>48523</c:v>
                </c:pt>
                <c:pt idx="38">
                  <c:v>70946</c:v>
                </c:pt>
                <c:pt idx="39">
                  <c:v>134487</c:v>
                </c:pt>
                <c:pt idx="40">
                  <c:v>76111</c:v>
                </c:pt>
                <c:pt idx="41">
                  <c:v>119220</c:v>
                </c:pt>
                <c:pt idx="42">
                  <c:v>180858</c:v>
                </c:pt>
                <c:pt idx="43">
                  <c:v>114072</c:v>
                </c:pt>
                <c:pt idx="44">
                  <c:v>91672</c:v>
                </c:pt>
                <c:pt idx="45">
                  <c:v>71542</c:v>
                </c:pt>
                <c:pt idx="46">
                  <c:v>54700</c:v>
                </c:pt>
                <c:pt idx="47">
                  <c:v>65022</c:v>
                </c:pt>
                <c:pt idx="48">
                  <c:v>65109</c:v>
                </c:pt>
              </c:numCache>
            </c:numRef>
          </c:yVal>
          <c:bubbleSize>
            <c:numRef>
              <c:f>'Scatter_Bubble Chart'!$C$2:$C$50</c:f>
              <c:numCache>
                <c:formatCode>#,##0%_);\(#,##0%\);0%_)</c:formatCode>
                <c:ptCount val="49"/>
                <c:pt idx="0">
                  <c:v>0</c:v>
                </c:pt>
                <c:pt idx="1">
                  <c:v>0</c:v>
                </c:pt>
                <c:pt idx="2">
                  <c:v>0</c:v>
                </c:pt>
                <c:pt idx="3">
                  <c:v>0</c:v>
                </c:pt>
                <c:pt idx="4">
                  <c:v>0.24</c:v>
                </c:pt>
                <c:pt idx="5">
                  <c:v>0</c:v>
                </c:pt>
                <c:pt idx="6">
                  <c:v>0</c:v>
                </c:pt>
                <c:pt idx="7">
                  <c:v>0</c:v>
                </c:pt>
                <c:pt idx="8">
                  <c:v>0</c:v>
                </c:pt>
                <c:pt idx="9">
                  <c:v>0.1</c:v>
                </c:pt>
                <c:pt idx="10">
                  <c:v>0</c:v>
                </c:pt>
                <c:pt idx="11">
                  <c:v>0</c:v>
                </c:pt>
                <c:pt idx="12">
                  <c:v>0.23</c:v>
                </c:pt>
                <c:pt idx="13">
                  <c:v>0.08</c:v>
                </c:pt>
                <c:pt idx="14">
                  <c:v>0.15</c:v>
                </c:pt>
                <c:pt idx="15">
                  <c:v>0</c:v>
                </c:pt>
                <c:pt idx="16">
                  <c:v>0.33</c:v>
                </c:pt>
                <c:pt idx="17">
                  <c:v>0</c:v>
                </c:pt>
                <c:pt idx="18">
                  <c:v>0</c:v>
                </c:pt>
                <c:pt idx="19">
                  <c:v>0.06</c:v>
                </c:pt>
                <c:pt idx="20">
                  <c:v>0.12</c:v>
                </c:pt>
                <c:pt idx="21">
                  <c:v>0</c:v>
                </c:pt>
                <c:pt idx="22">
                  <c:v>0</c:v>
                </c:pt>
                <c:pt idx="23">
                  <c:v>0.36</c:v>
                </c:pt>
                <c:pt idx="24">
                  <c:v>0.06</c:v>
                </c:pt>
                <c:pt idx="25">
                  <c:v>0.22</c:v>
                </c:pt>
                <c:pt idx="26">
                  <c:v>0.22</c:v>
                </c:pt>
                <c:pt idx="27">
                  <c:v>0.05</c:v>
                </c:pt>
                <c:pt idx="28">
                  <c:v>0.1</c:v>
                </c:pt>
                <c:pt idx="29">
                  <c:v>0</c:v>
                </c:pt>
                <c:pt idx="30">
                  <c:v>0.36</c:v>
                </c:pt>
                <c:pt idx="31">
                  <c:v>0</c:v>
                </c:pt>
                <c:pt idx="32">
                  <c:v>7.0000000000000007E-2</c:v>
                </c:pt>
                <c:pt idx="33">
                  <c:v>0</c:v>
                </c:pt>
                <c:pt idx="34">
                  <c:v>0</c:v>
                </c:pt>
                <c:pt idx="35">
                  <c:v>0</c:v>
                </c:pt>
                <c:pt idx="36">
                  <c:v>0.15</c:v>
                </c:pt>
                <c:pt idx="37">
                  <c:v>0</c:v>
                </c:pt>
                <c:pt idx="38">
                  <c:v>0</c:v>
                </c:pt>
                <c:pt idx="39">
                  <c:v>0.1</c:v>
                </c:pt>
                <c:pt idx="40">
                  <c:v>0</c:v>
                </c:pt>
                <c:pt idx="41">
                  <c:v>0.09</c:v>
                </c:pt>
                <c:pt idx="42">
                  <c:v>0.32</c:v>
                </c:pt>
                <c:pt idx="43">
                  <c:v>0.08</c:v>
                </c:pt>
                <c:pt idx="44">
                  <c:v>0</c:v>
                </c:pt>
                <c:pt idx="45">
                  <c:v>0</c:v>
                </c:pt>
                <c:pt idx="46">
                  <c:v>0</c:v>
                </c:pt>
                <c:pt idx="47">
                  <c:v>0</c:v>
                </c:pt>
                <c:pt idx="48">
                  <c:v>0</c:v>
                </c:pt>
              </c:numCache>
            </c:numRef>
          </c:bubbleSize>
          <c:bubble3D val="0"/>
          <c:extLst>
            <c:ext xmlns:c16="http://schemas.microsoft.com/office/drawing/2014/chart" uri="{C3380CC4-5D6E-409C-BE32-E72D297353CC}">
              <c16:uniqueId val="{00000001-DE35-48D5-B242-CC760781C946}"/>
            </c:ext>
          </c:extLst>
        </c:ser>
        <c:dLbls>
          <c:showLegendKey val="0"/>
          <c:showVal val="0"/>
          <c:showCatName val="0"/>
          <c:showSerName val="0"/>
          <c:showPercent val="0"/>
          <c:showBubbleSize val="0"/>
        </c:dLbls>
        <c:bubbleScale val="100"/>
        <c:showNegBubbles val="0"/>
        <c:axId val="88728320"/>
        <c:axId val="88729856"/>
      </c:bubbleChart>
      <c:valAx>
        <c:axId val="88728320"/>
        <c:scaling>
          <c:orientation val="minMax"/>
        </c:scaling>
        <c:delete val="0"/>
        <c:axPos val="b"/>
        <c:majorTickMark val="out"/>
        <c:minorTickMark val="none"/>
        <c:tickLblPos val="nextTo"/>
        <c:crossAx val="88729856"/>
        <c:crosses val="autoZero"/>
        <c:crossBetween val="midCat"/>
      </c:valAx>
      <c:valAx>
        <c:axId val="88729856"/>
        <c:scaling>
          <c:orientation val="minMax"/>
        </c:scaling>
        <c:delete val="0"/>
        <c:axPos val="l"/>
        <c:majorGridlines/>
        <c:numFmt formatCode="&quot;$&quot;#,##0_);\(&quot;$&quot;#,##0\);&quot;$&quot;0_)" sourceLinked="1"/>
        <c:majorTickMark val="out"/>
        <c:minorTickMark val="none"/>
        <c:tickLblPos val="nextTo"/>
        <c:crossAx val="88728320"/>
        <c:crosses val="autoZero"/>
        <c:crossBetween val="midCat"/>
      </c:valAx>
    </c:plotArea>
    <c:legend>
      <c:legendPos val="r"/>
      <c:overlay val="0"/>
    </c:legend>
    <c:plotVisOnly val="1"/>
    <c:dispBlanksAs val="gap"/>
    <c:showDLblsOverMax val="0"/>
  </c:chart>
  <c:spPr>
    <a:solidFill>
      <a:schemeClr val="accent4">
        <a:lumMod val="75000"/>
      </a:schemeClr>
    </a:solidFill>
    <a:ln cmpd="thickThin">
      <a:solidFill>
        <a:srgbClr val="439FFD">
          <a:lumMod val="50000"/>
          <a:alpha val="71000"/>
        </a:srgbClr>
      </a:solidFill>
      <a:prstDash val="sysDash"/>
    </a:ln>
    <a:effectLst>
      <a:outerShdw blurRad="457200" dist="1231900" dir="11820000" sx="1000" sy="1000" algn="ctr" rotWithShape="0">
        <a:srgbClr val="000000">
          <a:alpha val="31000"/>
        </a:srgbClr>
      </a:outerShdw>
    </a:effectLst>
  </c:spPr>
  <c:printSettings>
    <c:headerFooter/>
    <c:pageMargins b="0.75000000000000044" l="0.7000000000000004" r="0.7000000000000004" t="0.75000000000000044" header="0.30000000000000021" footer="0.30000000000000021"/>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9"/>
    </mc:Choice>
    <mc:Fallback>
      <c:style val="39"/>
    </mc:Fallback>
  </mc:AlternateContent>
  <c:pivotSource>
    <c:name>[Employee Sample Data Analysis.xlsx]Radar Chart!PivotTable1</c:name>
    <c:fmtId val="14"/>
  </c:pivotSource>
  <c:chart>
    <c:title>
      <c:tx>
        <c:rich>
          <a:bodyPr/>
          <a:lstStyle/>
          <a:p>
            <a:pPr>
              <a:defRPr/>
            </a:pPr>
            <a:r>
              <a:rPr lang="en-US"/>
              <a:t>Ethnicity</a:t>
            </a:r>
            <a:r>
              <a:rPr lang="en-US" baseline="0"/>
              <a:t> Calculation</a:t>
            </a:r>
            <a:endParaRPr lang="en-US"/>
          </a:p>
        </c:rich>
      </c:tx>
      <c:overlay val="0"/>
    </c:title>
    <c:autoTitleDeleted val="0"/>
    <c:pivotFmts>
      <c:pivotFmt>
        <c:idx val="0"/>
        <c:spPr>
          <a:ln>
            <a:solidFill>
              <a:schemeClr val="accent2">
                <a:lumMod val="75000"/>
              </a:schemeClr>
            </a:solidFill>
          </a:ln>
        </c:spPr>
      </c:pivotFmt>
      <c:pivotFmt>
        <c:idx val="1"/>
        <c:spPr>
          <a:ln>
            <a:solidFill>
              <a:schemeClr val="accent2">
                <a:lumMod val="75000"/>
              </a:schemeClr>
            </a:solidFill>
          </a:ln>
        </c:spPr>
      </c:pivotFmt>
      <c:pivotFmt>
        <c:idx val="2"/>
        <c:spPr>
          <a:ln>
            <a:solidFill>
              <a:schemeClr val="accent2">
                <a:lumMod val="75000"/>
              </a:schemeClr>
            </a:solidFill>
          </a:ln>
        </c:spPr>
        <c:dLbl>
          <c:idx val="0"/>
          <c:delete val="1"/>
          <c:extLst>
            <c:ext xmlns:c15="http://schemas.microsoft.com/office/drawing/2012/chart" uri="{CE6537A1-D6FC-4f65-9D91-7224C49458BB}"/>
          </c:extLst>
        </c:dLbl>
      </c:pivotFmt>
    </c:pivotFmts>
    <c:plotArea>
      <c:layout/>
      <c:radarChart>
        <c:radarStyle val="marker"/>
        <c:varyColors val="0"/>
        <c:ser>
          <c:idx val="0"/>
          <c:order val="0"/>
          <c:tx>
            <c:strRef>
              <c:f>'Radar Chart'!$B$3</c:f>
              <c:strCache>
                <c:ptCount val="1"/>
                <c:pt idx="0">
                  <c:v>Total</c:v>
                </c:pt>
              </c:strCache>
            </c:strRef>
          </c:tx>
          <c:spPr>
            <a:ln>
              <a:solidFill>
                <a:schemeClr val="accent2">
                  <a:lumMod val="75000"/>
                </a:schemeClr>
              </a:solidFill>
            </a:ln>
          </c:spPr>
          <c:cat>
            <c:strRef>
              <c:f>'Radar Chart'!$A$4:$A$8</c:f>
              <c:strCache>
                <c:ptCount val="4"/>
                <c:pt idx="0">
                  <c:v>Asian</c:v>
                </c:pt>
                <c:pt idx="1">
                  <c:v>Black</c:v>
                </c:pt>
                <c:pt idx="2">
                  <c:v>Caucasian</c:v>
                </c:pt>
                <c:pt idx="3">
                  <c:v>Latino</c:v>
                </c:pt>
              </c:strCache>
            </c:strRef>
          </c:cat>
          <c:val>
            <c:numRef>
              <c:f>'Radar Chart'!$B$4:$B$8</c:f>
              <c:numCache>
                <c:formatCode>General</c:formatCode>
                <c:ptCount val="4"/>
                <c:pt idx="0">
                  <c:v>7</c:v>
                </c:pt>
                <c:pt idx="1">
                  <c:v>1</c:v>
                </c:pt>
                <c:pt idx="2">
                  <c:v>3</c:v>
                </c:pt>
                <c:pt idx="3">
                  <c:v>7</c:v>
                </c:pt>
              </c:numCache>
            </c:numRef>
          </c:val>
          <c:extLst>
            <c:ext xmlns:c16="http://schemas.microsoft.com/office/drawing/2014/chart" uri="{C3380CC4-5D6E-409C-BE32-E72D297353CC}">
              <c16:uniqueId val="{00000000-4678-499E-8FEB-B7E67E7DB6E6}"/>
            </c:ext>
          </c:extLst>
        </c:ser>
        <c:dLbls>
          <c:showLegendKey val="0"/>
          <c:showVal val="0"/>
          <c:showCatName val="0"/>
          <c:showSerName val="0"/>
          <c:showPercent val="0"/>
          <c:showBubbleSize val="0"/>
        </c:dLbls>
        <c:axId val="88644608"/>
        <c:axId val="88646400"/>
      </c:radarChart>
      <c:catAx>
        <c:axId val="88644608"/>
        <c:scaling>
          <c:orientation val="minMax"/>
        </c:scaling>
        <c:delete val="0"/>
        <c:axPos val="b"/>
        <c:majorGridlines/>
        <c:numFmt formatCode="General" sourceLinked="0"/>
        <c:majorTickMark val="out"/>
        <c:minorTickMark val="none"/>
        <c:tickLblPos val="nextTo"/>
        <c:crossAx val="88646400"/>
        <c:crosses val="autoZero"/>
        <c:auto val="1"/>
        <c:lblAlgn val="ctr"/>
        <c:lblOffset val="100"/>
        <c:noMultiLvlLbl val="0"/>
      </c:catAx>
      <c:valAx>
        <c:axId val="88646400"/>
        <c:scaling>
          <c:orientation val="minMax"/>
        </c:scaling>
        <c:delete val="0"/>
        <c:axPos val="l"/>
        <c:majorGridlines/>
        <c:numFmt formatCode="General" sourceLinked="1"/>
        <c:majorTickMark val="cross"/>
        <c:minorTickMark val="none"/>
        <c:tickLblPos val="nextTo"/>
        <c:spPr>
          <a:solidFill>
            <a:schemeClr val="accent5">
              <a:lumMod val="60000"/>
              <a:lumOff val="40000"/>
            </a:schemeClr>
          </a:solidFill>
        </c:spPr>
        <c:crossAx val="88644608"/>
        <c:crosses val="autoZero"/>
        <c:crossBetween val="between"/>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mpd="dbl">
          <a:solidFill>
            <a:schemeClr val="accent5">
              <a:lumMod val="75000"/>
            </a:schemeClr>
          </a:solidFill>
        </a:ln>
        <a:effectLst>
          <a:outerShdw blurRad="50800" dist="723900" dir="11100000" sx="30000" sy="30000" algn="ctr" rotWithShape="0">
            <a:srgbClr val="000000">
              <a:alpha val="11000"/>
            </a:srgbClr>
          </a:outerShdw>
        </a:effectLst>
      </c:spPr>
    </c:plotArea>
    <c:legend>
      <c:legendPos val="r"/>
      <c:overlay val="0"/>
    </c:legend>
    <c:plotVisOnly val="1"/>
    <c:dispBlanksAs val="gap"/>
    <c:showDLblsOverMax val="0"/>
  </c:chart>
  <c:spPr>
    <a:solidFill>
      <a:schemeClr val="accent6"/>
    </a:solidFill>
  </c:spPr>
  <c:printSettings>
    <c:headerFooter/>
    <c:pageMargins b="0.75000000000000044" l="0.7000000000000004" r="0.7000000000000004" t="0.75000000000000044" header="0.30000000000000021" footer="0.30000000000000021"/>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 Bonus% Compared with Age</a:t>
            </a:r>
          </a:p>
        </c:rich>
      </c:tx>
      <c:layout>
        <c:manualLayout>
          <c:xMode val="edge"/>
          <c:yMode val="edge"/>
          <c:x val="0.13278481175454379"/>
          <c:y val="4.142378465673331E-3"/>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Data!$H$1</c:f>
              <c:strCache>
                <c:ptCount val="1"/>
                <c:pt idx="0">
                  <c:v>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Data!$H$2:$H$10</c:f>
              <c:numCache>
                <c:formatCode>General</c:formatCode>
                <c:ptCount val="9"/>
                <c:pt idx="0">
                  <c:v>47</c:v>
                </c:pt>
                <c:pt idx="1">
                  <c:v>48</c:v>
                </c:pt>
                <c:pt idx="2">
                  <c:v>49</c:v>
                </c:pt>
                <c:pt idx="3">
                  <c:v>50</c:v>
                </c:pt>
                <c:pt idx="4">
                  <c:v>51</c:v>
                </c:pt>
                <c:pt idx="5">
                  <c:v>52</c:v>
                </c:pt>
                <c:pt idx="6">
                  <c:v>53</c:v>
                </c:pt>
                <c:pt idx="7">
                  <c:v>47</c:v>
                </c:pt>
                <c:pt idx="8">
                  <c:v>48</c:v>
                </c:pt>
              </c:numCache>
            </c:numRef>
          </c:val>
          <c:extLst>
            <c:ext xmlns:c16="http://schemas.microsoft.com/office/drawing/2014/chart" uri="{C3380CC4-5D6E-409C-BE32-E72D297353CC}">
              <c16:uniqueId val="{00000000-BDDD-4AFA-8D90-0B57D1626F4F}"/>
            </c:ext>
          </c:extLst>
        </c:ser>
        <c:dLbls>
          <c:showLegendKey val="0"/>
          <c:showVal val="1"/>
          <c:showCatName val="0"/>
          <c:showSerName val="0"/>
          <c:showPercent val="0"/>
          <c:showBubbleSize val="0"/>
        </c:dLbls>
        <c:gapWidth val="150"/>
        <c:overlap val="90"/>
        <c:serLines>
          <c:spPr>
            <a:ln w="9525" cap="flat" cmpd="sng" algn="ctr">
              <a:solidFill>
                <a:schemeClr val="tx1">
                  <a:lumMod val="35000"/>
                  <a:lumOff val="65000"/>
                </a:schemeClr>
              </a:solidFill>
              <a:round/>
            </a:ln>
            <a:effectLst/>
          </c:spPr>
        </c:serLines>
        <c:axId val="88835200"/>
        <c:axId val="88825216"/>
      </c:barChart>
      <c:lineChart>
        <c:grouping val="standard"/>
        <c:varyColors val="0"/>
        <c:ser>
          <c:idx val="1"/>
          <c:order val="1"/>
          <c:tx>
            <c:v>Bonus%</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Data!$K$1:$K$10</c:f>
              <c:numCache>
                <c:formatCode>#,##0%_);\(#,##0%\);0%_)</c:formatCode>
                <c:ptCount val="10"/>
                <c:pt idx="0" formatCode="General">
                  <c:v>0</c:v>
                </c:pt>
                <c:pt idx="1">
                  <c:v>0</c:v>
                </c:pt>
                <c:pt idx="2">
                  <c:v>0</c:v>
                </c:pt>
                <c:pt idx="3">
                  <c:v>0</c:v>
                </c:pt>
                <c:pt idx="4">
                  <c:v>0</c:v>
                </c:pt>
                <c:pt idx="5">
                  <c:v>0.24</c:v>
                </c:pt>
                <c:pt idx="6">
                  <c:v>0</c:v>
                </c:pt>
                <c:pt idx="7">
                  <c:v>0</c:v>
                </c:pt>
                <c:pt idx="8">
                  <c:v>0</c:v>
                </c:pt>
                <c:pt idx="9">
                  <c:v>0</c:v>
                </c:pt>
              </c:numCache>
            </c:numRef>
          </c:val>
          <c:smooth val="0"/>
          <c:extLst>
            <c:ext xmlns:c16="http://schemas.microsoft.com/office/drawing/2014/chart" uri="{C3380CC4-5D6E-409C-BE32-E72D297353CC}">
              <c16:uniqueId val="{00000001-BDDD-4AFA-8D90-0B57D1626F4F}"/>
            </c:ext>
          </c:extLst>
        </c:ser>
        <c:dLbls>
          <c:showLegendKey val="0"/>
          <c:showVal val="1"/>
          <c:showCatName val="0"/>
          <c:showSerName val="0"/>
          <c:showPercent val="0"/>
          <c:showBubbleSize val="0"/>
        </c:dLbls>
        <c:marker val="1"/>
        <c:smooth val="0"/>
        <c:axId val="88838528"/>
        <c:axId val="88836736"/>
      </c:lineChart>
      <c:valAx>
        <c:axId val="88825216"/>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5200"/>
        <c:crosses val="max"/>
        <c:crossBetween val="between"/>
      </c:valAx>
      <c:catAx>
        <c:axId val="88835200"/>
        <c:scaling>
          <c:orientation val="minMax"/>
        </c:scaling>
        <c:delete val="0"/>
        <c:axPos val="b"/>
        <c:majorTickMark val="none"/>
        <c:minorTickMark val="none"/>
        <c:tickLblPos val="none"/>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5216"/>
        <c:crosses val="autoZero"/>
        <c:auto val="1"/>
        <c:lblAlgn val="ctr"/>
        <c:lblOffset val="100"/>
        <c:noMultiLvlLbl val="0"/>
      </c:catAx>
      <c:valAx>
        <c:axId val="8883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8528"/>
        <c:crosses val="autoZero"/>
        <c:crossBetween val="between"/>
      </c:valAx>
      <c:catAx>
        <c:axId val="88838528"/>
        <c:scaling>
          <c:orientation val="minMax"/>
        </c:scaling>
        <c:delete val="1"/>
        <c:axPos val="b"/>
        <c:majorTickMark val="none"/>
        <c:minorTickMark val="none"/>
        <c:tickLblPos val="none"/>
        <c:crossAx val="888367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Analysis.xlsx]Pivot Table!PivotTable1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Countries  of Employee's Nationality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Table'!$B$3:$B$4</c:f>
              <c:strCache>
                <c:ptCount val="1"/>
                <c:pt idx="0">
                  <c:v>Brazil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Table'!$B$5:$B$12</c:f>
              <c:numCache>
                <c:formatCode>General</c:formatCode>
                <c:ptCount val="7"/>
                <c:pt idx="0">
                  <c:v>19</c:v>
                </c:pt>
                <c:pt idx="1">
                  <c:v>19</c:v>
                </c:pt>
                <c:pt idx="2">
                  <c:v>14</c:v>
                </c:pt>
                <c:pt idx="3">
                  <c:v>14</c:v>
                </c:pt>
                <c:pt idx="4">
                  <c:v>34</c:v>
                </c:pt>
                <c:pt idx="5">
                  <c:v>15</c:v>
                </c:pt>
                <c:pt idx="6">
                  <c:v>24</c:v>
                </c:pt>
              </c:numCache>
            </c:numRef>
          </c:val>
          <c:extLst>
            <c:ext xmlns:c16="http://schemas.microsoft.com/office/drawing/2014/chart" uri="{C3380CC4-5D6E-409C-BE32-E72D297353CC}">
              <c16:uniqueId val="{00000000-34D7-4FF8-B934-9F3710094452}"/>
            </c:ext>
          </c:extLst>
        </c:ser>
        <c:ser>
          <c:idx val="1"/>
          <c:order val="1"/>
          <c:tx>
            <c:strRef>
              <c:f>'Pivot Table'!$C$3:$C$4</c:f>
              <c:strCache>
                <c:ptCount val="1"/>
                <c:pt idx="0">
                  <c:v>China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Table'!$C$5:$C$12</c:f>
              <c:numCache>
                <c:formatCode>General</c:formatCode>
                <c:ptCount val="7"/>
                <c:pt idx="0">
                  <c:v>30</c:v>
                </c:pt>
                <c:pt idx="1">
                  <c:v>33</c:v>
                </c:pt>
                <c:pt idx="2">
                  <c:v>27</c:v>
                </c:pt>
                <c:pt idx="3">
                  <c:v>24</c:v>
                </c:pt>
                <c:pt idx="4">
                  <c:v>59</c:v>
                </c:pt>
                <c:pt idx="5">
                  <c:v>21</c:v>
                </c:pt>
                <c:pt idx="6">
                  <c:v>33</c:v>
                </c:pt>
              </c:numCache>
            </c:numRef>
          </c:val>
          <c:extLst>
            <c:ext xmlns:c16="http://schemas.microsoft.com/office/drawing/2014/chart" uri="{C3380CC4-5D6E-409C-BE32-E72D297353CC}">
              <c16:uniqueId val="{00000001-34D7-4FF8-B934-9F3710094452}"/>
            </c:ext>
          </c:extLst>
        </c:ser>
        <c:ser>
          <c:idx val="2"/>
          <c:order val="2"/>
          <c:tx>
            <c:strRef>
              <c:f>'Pivot Table'!$D$3:$D$4</c:f>
              <c:strCache>
                <c:ptCount val="1"/>
                <c:pt idx="0">
                  <c:v>United States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Table'!$A$5:$A$12</c:f>
              <c:strCache>
                <c:ptCount val="7"/>
                <c:pt idx="0">
                  <c:v>Accounting</c:v>
                </c:pt>
                <c:pt idx="1">
                  <c:v>Engineering</c:v>
                </c:pt>
                <c:pt idx="2">
                  <c:v>Finance</c:v>
                </c:pt>
                <c:pt idx="3">
                  <c:v>Human Resources</c:v>
                </c:pt>
                <c:pt idx="4">
                  <c:v>IT</c:v>
                </c:pt>
                <c:pt idx="5">
                  <c:v>Marketing</c:v>
                </c:pt>
                <c:pt idx="6">
                  <c:v>Sales</c:v>
                </c:pt>
              </c:strCache>
            </c:strRef>
          </c:cat>
          <c:val>
            <c:numRef>
              <c:f>'Pivot Table'!$D$5:$D$12</c:f>
              <c:numCache>
                <c:formatCode>General</c:formatCode>
                <c:ptCount val="7"/>
                <c:pt idx="0">
                  <c:v>66</c:v>
                </c:pt>
                <c:pt idx="1">
                  <c:v>89</c:v>
                </c:pt>
                <c:pt idx="2">
                  <c:v>57</c:v>
                </c:pt>
                <c:pt idx="3">
                  <c:v>71</c:v>
                </c:pt>
                <c:pt idx="4">
                  <c:v>184</c:v>
                </c:pt>
                <c:pt idx="5">
                  <c:v>74</c:v>
                </c:pt>
                <c:pt idx="6">
                  <c:v>93</c:v>
                </c:pt>
              </c:numCache>
            </c:numRef>
          </c:val>
          <c:extLst>
            <c:ext xmlns:c16="http://schemas.microsoft.com/office/drawing/2014/chart" uri="{C3380CC4-5D6E-409C-BE32-E72D297353CC}">
              <c16:uniqueId val="{00000002-34D7-4FF8-B934-9F3710094452}"/>
            </c:ext>
          </c:extLst>
        </c:ser>
        <c:dLbls>
          <c:showLegendKey val="0"/>
          <c:showVal val="1"/>
          <c:showCatName val="0"/>
          <c:showSerName val="0"/>
          <c:showPercent val="0"/>
          <c:showBubbleSize val="0"/>
        </c:dLbls>
        <c:gapWidth val="150"/>
        <c:shape val="cylinder"/>
        <c:axId val="88284544"/>
        <c:axId val="88286336"/>
        <c:axId val="0"/>
      </c:bar3DChart>
      <c:catAx>
        <c:axId val="88284544"/>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86336"/>
        <c:crosses val="autoZero"/>
        <c:auto val="1"/>
        <c:lblAlgn val="ctr"/>
        <c:lblOffset val="100"/>
        <c:noMultiLvlLbl val="0"/>
      </c:catAx>
      <c:valAx>
        <c:axId val="8828633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8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Analysis.xlsx]Sheet1!PivotTable1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Bonus% Comparison on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Female</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Sheet1!$A$5:$A$9</c:f>
              <c:strCache>
                <c:ptCount val="4"/>
                <c:pt idx="0">
                  <c:v>Asian</c:v>
                </c:pt>
                <c:pt idx="1">
                  <c:v>Black</c:v>
                </c:pt>
                <c:pt idx="2">
                  <c:v>Caucasian</c:v>
                </c:pt>
                <c:pt idx="3">
                  <c:v>Latino</c:v>
                </c:pt>
              </c:strCache>
            </c:strRef>
          </c:cat>
          <c:val>
            <c:numRef>
              <c:f>Sheet1!$B$5:$B$9</c:f>
              <c:numCache>
                <c:formatCode>General</c:formatCode>
                <c:ptCount val="4"/>
                <c:pt idx="0">
                  <c:v>19.949999999999996</c:v>
                </c:pt>
                <c:pt idx="1">
                  <c:v>3.1499999999999995</c:v>
                </c:pt>
                <c:pt idx="2">
                  <c:v>9.5299999999999958</c:v>
                </c:pt>
                <c:pt idx="3">
                  <c:v>13.150000000000002</c:v>
                </c:pt>
              </c:numCache>
            </c:numRef>
          </c:val>
          <c:extLst>
            <c:ext xmlns:c16="http://schemas.microsoft.com/office/drawing/2014/chart" uri="{C3380CC4-5D6E-409C-BE32-E72D297353CC}">
              <c16:uniqueId val="{00000000-1468-4FAD-9917-0429315E2200}"/>
            </c:ext>
          </c:extLst>
        </c:ser>
        <c:ser>
          <c:idx val="1"/>
          <c:order val="1"/>
          <c:tx>
            <c:strRef>
              <c:f>Sheet1!$C$3:$C$4</c:f>
              <c:strCache>
                <c:ptCount val="1"/>
                <c:pt idx="0">
                  <c:v>Male</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Sheet1!$A$5:$A$9</c:f>
              <c:strCache>
                <c:ptCount val="4"/>
                <c:pt idx="0">
                  <c:v>Asian</c:v>
                </c:pt>
                <c:pt idx="1">
                  <c:v>Black</c:v>
                </c:pt>
                <c:pt idx="2">
                  <c:v>Caucasian</c:v>
                </c:pt>
                <c:pt idx="3">
                  <c:v>Latino</c:v>
                </c:pt>
              </c:strCache>
            </c:strRef>
          </c:cat>
          <c:val>
            <c:numRef>
              <c:f>Sheet1!$C$5:$C$9</c:f>
              <c:numCache>
                <c:formatCode>General</c:formatCode>
                <c:ptCount val="4"/>
                <c:pt idx="0">
                  <c:v>15.830000000000004</c:v>
                </c:pt>
                <c:pt idx="1">
                  <c:v>2.3400000000000007</c:v>
                </c:pt>
                <c:pt idx="2">
                  <c:v>7.3299999999999983</c:v>
                </c:pt>
                <c:pt idx="3">
                  <c:v>8.4799999999999969</c:v>
                </c:pt>
              </c:numCache>
            </c:numRef>
          </c:val>
          <c:extLst>
            <c:ext xmlns:c16="http://schemas.microsoft.com/office/drawing/2014/chart" uri="{C3380CC4-5D6E-409C-BE32-E72D297353CC}">
              <c16:uniqueId val="{00000001-1468-4FAD-9917-0429315E2200}"/>
            </c:ext>
          </c:extLst>
        </c:ser>
        <c:dLbls>
          <c:dLblPos val="inEnd"/>
          <c:showLegendKey val="0"/>
          <c:showVal val="1"/>
          <c:showCatName val="0"/>
          <c:showSerName val="0"/>
          <c:showPercent val="0"/>
          <c:showBubbleSize val="0"/>
        </c:dLbls>
        <c:gapWidth val="315"/>
        <c:overlap val="-40"/>
        <c:axId val="459824304"/>
        <c:axId val="459825616"/>
      </c:barChart>
      <c:catAx>
        <c:axId val="4598243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825616"/>
        <c:crosses val="autoZero"/>
        <c:auto val="1"/>
        <c:lblAlgn val="ctr"/>
        <c:lblOffset val="100"/>
        <c:noMultiLvlLbl val="0"/>
      </c:catAx>
      <c:valAx>
        <c:axId val="4598256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82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133350</xdr:colOff>
      <xdr:row>5</xdr:row>
      <xdr:rowOff>161925</xdr:rowOff>
    </xdr:from>
    <xdr:to>
      <xdr:col>10</xdr:col>
      <xdr:colOff>438150</xdr:colOff>
      <xdr:row>20</xdr:row>
      <xdr:rowOff>47625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1</xdr:row>
      <xdr:rowOff>0</xdr:rowOff>
    </xdr:from>
    <xdr:to>
      <xdr:col>11</xdr:col>
      <xdr:colOff>371475</xdr:colOff>
      <xdr:row>15</xdr:row>
      <xdr:rowOff>76200</xdr:rowOff>
    </xdr:to>
    <xdr:graphicFrame macro="">
      <xdr:nvGraphicFramePr>
        <xdr:cNvPr id="2" name="Chart 1">
          <a:extLst>
            <a:ext uri="{FF2B5EF4-FFF2-40B4-BE49-F238E27FC236}">
              <a16:creationId xmlns:a16="http://schemas.microsoft.com/office/drawing/2014/main" id="{DD75E4A3-BB9A-44AA-A73B-65C02F304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476249</xdr:colOff>
      <xdr:row>0</xdr:row>
      <xdr:rowOff>161925</xdr:rowOff>
    </xdr:from>
    <xdr:to>
      <xdr:col>7</xdr:col>
      <xdr:colOff>485774</xdr:colOff>
      <xdr:row>13</xdr:row>
      <xdr:rowOff>66675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44904</xdr:colOff>
      <xdr:row>0</xdr:row>
      <xdr:rowOff>10885</xdr:rowOff>
    </xdr:from>
    <xdr:to>
      <xdr:col>14</xdr:col>
      <xdr:colOff>330653</xdr:colOff>
      <xdr:row>12</xdr:row>
      <xdr:rowOff>77560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480331</xdr:colOff>
      <xdr:row>13</xdr:row>
      <xdr:rowOff>171450</xdr:rowOff>
    </xdr:from>
    <xdr:to>
      <xdr:col>11</xdr:col>
      <xdr:colOff>242206</xdr:colOff>
      <xdr:row>26</xdr:row>
      <xdr:rowOff>171450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0.13333</cdr:x>
      <cdr:y>0.02431</cdr:y>
    </cdr:from>
    <cdr:to>
      <cdr:x>0.9375</cdr:x>
      <cdr:y>0.17361</cdr:y>
    </cdr:to>
    <cdr:sp macro="" textlink="">
      <cdr:nvSpPr>
        <cdr:cNvPr id="2" name="TextBox 1"/>
        <cdr:cNvSpPr txBox="1"/>
      </cdr:nvSpPr>
      <cdr:spPr>
        <a:xfrm xmlns:a="http://schemas.openxmlformats.org/drawingml/2006/main">
          <a:off x="609600" y="66675"/>
          <a:ext cx="3676650" cy="4095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600" b="1"/>
            <a:t>Gender Demographic</a:t>
          </a:r>
        </a:p>
      </cdr:txBody>
    </cdr:sp>
  </cdr:relSizeAnchor>
  <cdr:relSizeAnchor xmlns:cdr="http://schemas.openxmlformats.org/drawingml/2006/chartDrawing">
    <cdr:from>
      <cdr:x>0.74411</cdr:x>
      <cdr:y>0.39468</cdr:y>
    </cdr:from>
    <cdr:to>
      <cdr:x>0.98137</cdr:x>
      <cdr:y>0.73626</cdr:y>
    </cdr:to>
    <cdr:sp macro="" textlink="">
      <cdr:nvSpPr>
        <cdr:cNvPr id="3" name="TextBox 2"/>
        <cdr:cNvSpPr txBox="1"/>
      </cdr:nvSpPr>
      <cdr:spPr>
        <a:xfrm xmlns:a="http://schemas.openxmlformats.org/drawingml/2006/main">
          <a:off x="2934281" y="928560"/>
          <a:ext cx="935590" cy="80363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a:r>
            <a:rPr lang="en-US" sz="1100"/>
            <a:t>Male- 514</a:t>
          </a:r>
        </a:p>
        <a:p xmlns:a="http://schemas.openxmlformats.org/drawingml/2006/main">
          <a:pPr algn="l"/>
          <a:r>
            <a:rPr lang="en-US" sz="1100"/>
            <a:t>Female - 485</a:t>
          </a:r>
        </a:p>
      </cdr:txBody>
    </cdr:sp>
  </cdr:relSizeAnchor>
  <cdr:relSizeAnchor xmlns:cdr="http://schemas.openxmlformats.org/drawingml/2006/chartDrawing">
    <cdr:from>
      <cdr:x>0.13333</cdr:x>
      <cdr:y>0.02431</cdr:y>
    </cdr:from>
    <cdr:to>
      <cdr:x>0.9375</cdr:x>
      <cdr:y>0.17361</cdr:y>
    </cdr:to>
    <cdr:sp macro="" textlink="">
      <cdr:nvSpPr>
        <cdr:cNvPr id="4" name="TextBox 1"/>
        <cdr:cNvSpPr txBox="1"/>
      </cdr:nvSpPr>
      <cdr:spPr>
        <a:xfrm xmlns:a="http://schemas.openxmlformats.org/drawingml/2006/main">
          <a:off x="609600" y="66675"/>
          <a:ext cx="3676650" cy="4095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600" b="1"/>
            <a:t>Gender Demographic</a:t>
          </a: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419099</xdr:colOff>
      <xdr:row>0</xdr:row>
      <xdr:rowOff>0</xdr:rowOff>
    </xdr:from>
    <xdr:to>
      <xdr:col>11</xdr:col>
      <xdr:colOff>638175</xdr:colOff>
      <xdr:row>23</xdr:row>
      <xdr:rowOff>104775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104775</xdr:colOff>
      <xdr:row>0</xdr:row>
      <xdr:rowOff>180975</xdr:rowOff>
    </xdr:from>
    <xdr:to>
      <xdr:col>13</xdr:col>
      <xdr:colOff>352425</xdr:colOff>
      <xdr:row>15</xdr:row>
      <xdr:rowOff>66675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438150</xdr:colOff>
      <xdr:row>3</xdr:row>
      <xdr:rowOff>95250</xdr:rowOff>
    </xdr:from>
    <xdr:to>
      <xdr:col>12</xdr:col>
      <xdr:colOff>133350</xdr:colOff>
      <xdr:row>17</xdr:row>
      <xdr:rowOff>171450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466725</xdr:colOff>
      <xdr:row>3</xdr:row>
      <xdr:rowOff>0</xdr:rowOff>
    </xdr:from>
    <xdr:to>
      <xdr:col>20</xdr:col>
      <xdr:colOff>161925</xdr:colOff>
      <xdr:row>17</xdr:row>
      <xdr:rowOff>76200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180975</xdr:rowOff>
    </xdr:from>
    <xdr:to>
      <xdr:col>6</xdr:col>
      <xdr:colOff>409575</xdr:colOff>
      <xdr:row>10</xdr:row>
      <xdr:rowOff>85725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528329</xdr:colOff>
      <xdr:row>24</xdr:row>
      <xdr:rowOff>184315</xdr:rowOff>
    </xdr:from>
    <xdr:to>
      <xdr:col>20</xdr:col>
      <xdr:colOff>271154</xdr:colOff>
      <xdr:row>37</xdr:row>
      <xdr:rowOff>70015</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11</xdr:row>
      <xdr:rowOff>38100</xdr:rowOff>
    </xdr:from>
    <xdr:to>
      <xdr:col>6</xdr:col>
      <xdr:colOff>161925</xdr:colOff>
      <xdr:row>27</xdr:row>
      <xdr:rowOff>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105641</xdr:colOff>
      <xdr:row>1</xdr:row>
      <xdr:rowOff>40821</xdr:rowOff>
    </xdr:from>
    <xdr:to>
      <xdr:col>13</xdr:col>
      <xdr:colOff>258040</xdr:colOff>
      <xdr:row>15</xdr:row>
      <xdr:rowOff>88445</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604020</xdr:colOff>
      <xdr:row>0</xdr:row>
      <xdr:rowOff>98197</xdr:rowOff>
    </xdr:from>
    <xdr:to>
      <xdr:col>21</xdr:col>
      <xdr:colOff>77423</xdr:colOff>
      <xdr:row>24</xdr:row>
      <xdr:rowOff>41047</xdr:rowOff>
    </xdr:to>
    <xdr:graphicFrame macro="">
      <xdr:nvGraphicFramePr>
        <xdr:cNvPr id="7" name="Chart 6">
          <a:extLst>
            <a:ext uri="{FF2B5EF4-FFF2-40B4-BE49-F238E27FC236}">
              <a16:creationId xmlns:a16="http://schemas.microsoft.com/office/drawing/2014/main" id="{296EA541-E481-4502-A501-7C70D74C9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371475</xdr:colOff>
      <xdr:row>13</xdr:row>
      <xdr:rowOff>85725</xdr:rowOff>
    </xdr:from>
    <xdr:to>
      <xdr:col>6</xdr:col>
      <xdr:colOff>504825</xdr:colOff>
      <xdr:row>23</xdr:row>
      <xdr:rowOff>66675</xdr:rowOff>
    </xdr:to>
    <mc:AlternateContent xmlns:mc="http://schemas.openxmlformats.org/markup-compatibility/2006" xmlns:a14="http://schemas.microsoft.com/office/drawing/2010/main">
      <mc:Choice Requires="a14">
        <xdr:graphicFrame macro="">
          <xdr:nvGraphicFramePr>
            <xdr:cNvPr id="6" name="Job Title">
              <a:extLst>
                <a:ext uri="{FF2B5EF4-FFF2-40B4-BE49-F238E27FC236}">
                  <a16:creationId xmlns:a16="http://schemas.microsoft.com/office/drawing/2014/main" id="{7D7EE8D2-397E-4F42-80FE-4E110BAE6109}"/>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mlns="">
        <xdr:sp macro="" textlink="">
          <xdr:nvSpPr>
            <xdr:cNvPr id="0" name=""/>
            <xdr:cNvSpPr>
              <a:spLocks noTextEdit="1"/>
            </xdr:cNvSpPr>
          </xdr:nvSpPr>
          <xdr:spPr>
            <a:xfrm>
              <a:off x="2791946" y="2562225"/>
              <a:ext cx="1343585"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528204</xdr:colOff>
      <xdr:row>17</xdr:row>
      <xdr:rowOff>70510</xdr:rowOff>
    </xdr:from>
    <xdr:to>
      <xdr:col>13</xdr:col>
      <xdr:colOff>457200</xdr:colOff>
      <xdr:row>31</xdr:row>
      <xdr:rowOff>146710</xdr:rowOff>
    </xdr:to>
    <xdr:graphicFrame macro="">
      <xdr:nvGraphicFramePr>
        <xdr:cNvPr id="8" name="Chart 7">
          <a:extLst>
            <a:ext uri="{FF2B5EF4-FFF2-40B4-BE49-F238E27FC236}">
              <a16:creationId xmlns:a16="http://schemas.microsoft.com/office/drawing/2014/main" id="{4CA705A1-E9DC-449F-9C42-FC96C1FF3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ANIK DEB" refreshedDate="45315.00100196759" createdVersion="3" refreshedVersion="3" minRefreshableVersion="3" recordCount="1000" xr:uid="{00000000-000A-0000-FFFF-FFFF00000000}">
  <cacheSource type="worksheet">
    <worksheetSource name="TBL_Employees"/>
  </cacheSource>
  <cacheFields count="18">
    <cacheField name="Employee ID" numFmtId="0">
      <sharedItems/>
    </cacheField>
    <cacheField name="Full Name" numFmtId="0">
      <sharedItems/>
    </cacheField>
    <cacheField name="Job Title" numFmtId="0">
      <sharedItems count="33">
        <s v="Controls Engineer"/>
        <s v="Analyst"/>
        <s v="Network Administrator"/>
        <s v="IT Systems Architect"/>
        <s v="Director"/>
        <s v="Sr. Analyst"/>
        <s v="Analyst II"/>
        <s v="System Administrator "/>
        <s v="Manager"/>
        <s v="Systems Analyst"/>
        <s v="Sr. Manager"/>
        <s v="Vice President"/>
        <s v="Service Desk Analyst"/>
        <s v="Technical Architect"/>
        <s v="Account Representative"/>
        <s v="Business Partner"/>
        <s v="Test Engineer"/>
        <s v="IT Coordinator"/>
        <s v="Cloud Infrastructure Architect"/>
        <s v="Enterprise Architect"/>
        <s v="Computer Systems Manager"/>
        <s v="Automation Engineer"/>
        <s v="Solutions Architect"/>
        <s v="Sr. Business Partner"/>
        <s v="HRIS Analyst"/>
        <s v="Engineering Manager"/>
        <s v="Field Engineer"/>
        <s v="Network Engineer"/>
        <s v="Network Architect"/>
        <s v="Sr. Account Representative"/>
        <s v="Development Engineer"/>
        <s v="Quality Engineer"/>
        <s v="Operations Engineer"/>
      </sharedItems>
    </cacheField>
    <cacheField name="Department" numFmtId="0">
      <sharedItems count="7">
        <s v="Engineering"/>
        <s v="Sales"/>
        <s v="IT"/>
        <s v="Accounting"/>
        <s v="Finance"/>
        <s v="Marketing"/>
        <s v="Human Resources"/>
      </sharedItems>
    </cacheField>
    <cacheField name="Business Unit" numFmtId="0">
      <sharedItems count="4">
        <s v="Manufacturing"/>
        <s v="Corporate"/>
        <s v="Research &amp; Development"/>
        <s v="Specialty Products"/>
      </sharedItems>
    </cacheField>
    <cacheField name="Gender" numFmtId="0">
      <sharedItems count="2">
        <s v="Male"/>
        <s v="Female"/>
      </sharedItems>
    </cacheField>
    <cacheField name="Ethnicity" numFmtId="0">
      <sharedItems count="4">
        <s v="Asian"/>
        <s v="Latino"/>
        <s v="Caucasian"/>
        <s v="Black"/>
      </sharedItems>
    </cacheField>
    <cacheField name="Age" numFmtId="0">
      <sharedItems containsSemiMixedTypes="0" containsString="0" containsNumber="1" containsInteger="1" minValue="25" maxValue="65" count="41">
        <n v="47"/>
        <n v="48"/>
        <n v="49"/>
        <n v="50"/>
        <n v="51"/>
        <n v="52"/>
        <n v="53"/>
        <n v="59"/>
        <n v="26"/>
        <n v="55"/>
        <n v="32"/>
        <n v="54"/>
        <n v="31"/>
        <n v="62"/>
        <n v="35"/>
        <n v="45"/>
        <n v="33"/>
        <n v="38"/>
        <n v="27"/>
        <n v="34"/>
        <n v="65"/>
        <n v="63"/>
        <n v="42"/>
        <n v="60"/>
        <n v="39"/>
        <n v="46"/>
        <n v="43"/>
        <n v="37"/>
        <n v="28"/>
        <n v="61"/>
        <n v="40"/>
        <n v="56"/>
        <n v="36"/>
        <n v="30"/>
        <n v="58"/>
        <n v="29"/>
        <n v="44"/>
        <n v="57"/>
        <n v="64"/>
        <n v="41"/>
        <n v="25"/>
      </sharedItems>
    </cacheField>
    <cacheField name="Hire Date" numFmtId="14">
      <sharedItems containsSemiMixedTypes="0" containsNonDate="0" containsDate="1" containsString="0" minDate="1993-04-30T00:00:00" maxDate="2022-12-26T00:00:00"/>
    </cacheField>
    <cacheField name="Annual Salary" numFmtId="164">
      <sharedItems containsSemiMixedTypes="0" containsString="0" containsNumber="1" containsInteger="1" minValue="40352" maxValue="258734"/>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6-05-16T00:00:00" maxDate="2023-02-13T00:00:00"/>
    </cacheField>
    <cacheField name="Column A" numFmtId="0">
      <sharedItems/>
    </cacheField>
    <cacheField name="Column b" numFmtId="0">
      <sharedItems/>
    </cacheField>
    <cacheField name="Column3" numFmtId="0">
      <sharedItems containsString="0" containsBlank="1" containsNumber="1" containsInteger="1" minValue="15" maxValue="1463976"/>
    </cacheField>
    <cacheField name="Column4" numFmtId="0">
      <sharedItems containsDate="1" containsBlank="1" containsMixedTypes="1" minDate="2024-01-24T00:00:00" maxDate="2024-01-25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ANIK DEB" refreshedDate="45315.806382523151" createdVersion="3" refreshedVersion="3" minRefreshableVersion="3" recordCount="1001" xr:uid="{00000000-000A-0000-FFFF-FFFF01000000}">
  <cacheSource type="worksheet">
    <worksheetSource ref="A1:M1048576" sheet="Data"/>
  </cacheSource>
  <cacheFields count="13">
    <cacheField name="Employee ID" numFmtId="0">
      <sharedItems containsBlank="1"/>
    </cacheField>
    <cacheField name="Full Name" numFmtId="0">
      <sharedItems containsBlank="1"/>
    </cacheField>
    <cacheField name="Job Title" numFmtId="0">
      <sharedItems containsBlank="1" count="34">
        <s v="Controls Engineer"/>
        <s v="Analyst"/>
        <s v="Network Administrator"/>
        <s v="IT Systems Architect"/>
        <s v="Director"/>
        <s v="Sr. Analyst"/>
        <s v="Analyst II"/>
        <s v="System Administrator "/>
        <s v="Manager"/>
        <s v="Systems Analyst"/>
        <s v="Sr. Manager"/>
        <s v="Vice President"/>
        <s v="Service Desk Analyst"/>
        <s v="Technical Architect"/>
        <s v="Account Representative"/>
        <s v="Business Partner"/>
        <s v="Test Engineer"/>
        <s v="IT Coordinator"/>
        <s v="Cloud Infrastructure Architect"/>
        <s v="Enterprise Architect"/>
        <s v="Computer Systems Manager"/>
        <s v="Automation Engineer"/>
        <s v="Solutions Architect"/>
        <s v="Sr. Business Partner"/>
        <s v="HRIS Analyst"/>
        <s v="Engineering Manager"/>
        <s v="Field Engineer"/>
        <s v="Network Engineer"/>
        <s v="Network Architect"/>
        <s v="Sr. Account Representative"/>
        <s v="Development Engineer"/>
        <s v="Quality Engineer"/>
        <s v="Operations Engineer"/>
        <m/>
      </sharedItems>
    </cacheField>
    <cacheField name="Department" numFmtId="0">
      <sharedItems containsBlank="1" count="8">
        <s v="Engineering"/>
        <s v="Sales"/>
        <s v="IT"/>
        <s v="Accounting"/>
        <s v="Finance"/>
        <s v="Marketing"/>
        <s v="Human Resources"/>
        <m/>
      </sharedItems>
    </cacheField>
    <cacheField name="Business Unit" numFmtId="0">
      <sharedItems containsBlank="1" count="5">
        <s v="Manufacturing"/>
        <s v="Corporate"/>
        <s v="Research &amp; Development"/>
        <s v="Specialty Products"/>
        <m/>
      </sharedItems>
    </cacheField>
    <cacheField name="Gender" numFmtId="0">
      <sharedItems containsBlank="1" count="3">
        <s v="Male"/>
        <s v="Female"/>
        <m/>
      </sharedItems>
    </cacheField>
    <cacheField name="Ethnicity" numFmtId="0">
      <sharedItems containsBlank="1" count="5">
        <s v="Asian"/>
        <s v="Latino"/>
        <s v="Caucasian"/>
        <s v="Black"/>
        <m/>
      </sharedItems>
    </cacheField>
    <cacheField name="Age" numFmtId="0">
      <sharedItems containsString="0" containsBlank="1" containsNumber="1" containsInteger="1" minValue="25" maxValue="65" count="42">
        <n v="47"/>
        <n v="48"/>
        <n v="49"/>
        <n v="50"/>
        <n v="51"/>
        <n v="52"/>
        <n v="53"/>
        <n v="59"/>
        <n v="26"/>
        <n v="55"/>
        <n v="32"/>
        <n v="54"/>
        <n v="31"/>
        <n v="62"/>
        <n v="35"/>
        <n v="45"/>
        <n v="33"/>
        <n v="38"/>
        <n v="27"/>
        <n v="34"/>
        <n v="65"/>
        <n v="63"/>
        <n v="42"/>
        <n v="60"/>
        <n v="39"/>
        <n v="46"/>
        <n v="43"/>
        <n v="37"/>
        <n v="28"/>
        <n v="61"/>
        <n v="40"/>
        <n v="56"/>
        <n v="36"/>
        <n v="30"/>
        <n v="58"/>
        <n v="29"/>
        <n v="44"/>
        <n v="57"/>
        <n v="64"/>
        <n v="41"/>
        <n v="25"/>
        <m/>
      </sharedItems>
    </cacheField>
    <cacheField name="Hire Date" numFmtId="0">
      <sharedItems containsNonDate="0" containsDate="1" containsString="0" containsBlank="1" minDate="1993-04-30T00:00:00" maxDate="2022-12-26T00:00:00"/>
    </cacheField>
    <cacheField name="Annual Salary" numFmtId="0">
      <sharedItems containsString="0" containsBlank="1" containsNumber="1" containsInteger="1" minValue="40352" maxValue="258734" count="1000">
        <n v="92368"/>
        <n v="45703"/>
        <n v="83576"/>
        <n v="98062"/>
        <n v="175391"/>
        <n v="66227"/>
        <n v="89744"/>
        <n v="69674"/>
        <n v="97630"/>
        <n v="105879"/>
        <n v="40499"/>
        <n v="71418"/>
        <n v="150558"/>
        <n v="118912"/>
        <n v="131422"/>
        <n v="64208"/>
        <n v="254486"/>
        <n v="54811"/>
        <n v="95729"/>
        <n v="102649"/>
        <n v="122875"/>
        <n v="83323"/>
        <n v="66721"/>
        <n v="246400"/>
        <n v="113525"/>
        <n v="184342"/>
        <n v="151341"/>
        <n v="118900"/>
        <n v="153370"/>
        <n v="72860"/>
        <n v="255610"/>
        <n v="84962"/>
        <n v="103795"/>
        <n v="97509"/>
        <n v="54931"/>
        <n v="88689"/>
        <n v="158184"/>
        <n v="48523"/>
        <n v="70946"/>
        <n v="134487"/>
        <n v="76111"/>
        <n v="119220"/>
        <n v="180858"/>
        <n v="114072"/>
        <n v="91672"/>
        <n v="71542"/>
        <n v="54700"/>
        <n v="65022"/>
        <n v="65109"/>
        <n v="126598"/>
        <n v="72388"/>
        <n v="205216"/>
        <n v="74004"/>
        <n v="203030"/>
        <n v="194864"/>
        <n v="76659"/>
        <n v="101630"/>
        <n v="126929"/>
        <n v="155890"/>
        <n v="150631"/>
        <n v="72850"/>
        <n v="57951"/>
        <n v="70340"/>
        <n v="98221"/>
        <n v="127175"/>
        <n v="97542"/>
        <n v="81646"/>
        <n v="182055"/>
        <n v="86777"/>
        <n v="129949"/>
        <n v="124535"/>
        <n v="81083"/>
        <n v="57727"/>
        <n v="59344"/>
        <n v="73203"/>
        <n v="83070"/>
        <n v="104008"/>
        <n v="70923"/>
        <n v="159121"/>
        <n v="88921"/>
        <n v="126704"/>
        <n v="57704"/>
        <n v="191455"/>
        <n v="99937"/>
        <n v="40778"/>
        <n v="187740"/>
        <n v="72384"/>
        <n v="143318"/>
        <n v="191304"/>
        <n v="175875"/>
        <n v="106726"/>
        <n v="72637"/>
        <n v="118304"/>
        <n v="68592"/>
        <n v="42532"/>
        <n v="65073"/>
        <n v="111035"/>
        <n v="63066"/>
        <n v="186192"/>
        <n v="182938"/>
        <n v="53931"/>
        <n v="252140"/>
        <n v="73041"/>
        <n v="120315"/>
        <n v="112264"/>
        <n v="55039"/>
        <n v="134782"/>
        <n v="92806"/>
        <n v="181028"/>
        <n v="48117"/>
        <n v="192753"/>
        <n v="85206"/>
        <n v="58290"/>
        <n v="41946"/>
        <n v="79388"/>
        <n v="83854"/>
        <n v="126550"/>
        <n v="199705"/>
        <n v="201235"/>
        <n v="182717"/>
        <n v="79975"/>
        <n v="196554"/>
        <n v="239395"/>
        <n v="53703"/>
        <n v="123480"/>
        <n v="41197"/>
        <n v="72463"/>
        <n v="87675"/>
        <n v="55833"/>
        <n v="58208"/>
        <n v="75633"/>
        <n v="79090"/>
        <n v="66138"/>
        <n v="80728"/>
        <n v="46202"/>
        <n v="123096"/>
        <n v="45989"/>
        <n v="140756"/>
        <n v="85261"/>
        <n v="198222"/>
        <n v="150825"/>
        <n v="59311"/>
        <n v="44411"/>
        <n v="69408"/>
        <n v="96759"/>
        <n v="163480"/>
        <n v="91132"/>
        <n v="122825"/>
        <n v="73612"/>
        <n v="70561"/>
        <n v="60331"/>
        <n v="48772"/>
        <n v="90599"/>
        <n v="55643"/>
        <n v="97938"/>
        <n v="49627"/>
        <n v="58137"/>
        <n v="120586"/>
        <n v="72925"/>
        <n v="83548"/>
        <n v="128226"/>
        <n v="150653"/>
        <n v="80989"/>
        <n v="74901"/>
        <n v="68712"/>
        <n v="82963"/>
        <n v="123203"/>
        <n v="195416"/>
        <n v="156418"/>
        <n v="255892"/>
        <n v="96195"/>
        <n v="77637"/>
        <n v="79294"/>
        <n v="254287"/>
        <n v="70516"/>
        <n v="98296"/>
        <n v="98565"/>
        <n v="59149"/>
        <n v="70126"/>
        <n v="216787"/>
        <n v="156512"/>
        <n v="44444"/>
        <n v="257725"/>
        <n v="122408"/>
        <n v="78251"/>
        <n v="252938"/>
        <n v="90296"/>
        <n v="91689"/>
        <n v="158028"/>
        <n v="89759"/>
        <n v="78640"/>
        <n v="55368"/>
        <n v="78164"/>
        <n v="76014"/>
        <n v="61403"/>
        <n v="80720"/>
        <n v="94026"/>
        <n v="56963"/>
        <n v="113246"/>
        <n v="76416"/>
        <n v="74597"/>
        <n v="164102"/>
        <n v="74431"/>
        <n v="43378"/>
        <n v="47587"/>
        <n v="179983"/>
        <n v="115565"/>
        <n v="126064"/>
        <n v="151666"/>
        <n v="99215"/>
        <n v="71502"/>
        <n v="168050"/>
        <n v="130862"/>
        <n v="85716"/>
        <n v="185026"/>
        <n v="182403"/>
        <n v="193531"/>
        <n v="128301"/>
        <n v="51669"/>
        <n v="104289"/>
        <n v="70181"/>
        <n v="92317"/>
        <n v="99382"/>
        <n v="67702"/>
        <n v="53133"/>
        <n v="110554"/>
        <n v="109221"/>
        <n v="88933"/>
        <n v="49342"/>
        <n v="74587"/>
        <n v="80757"/>
        <n v="198662"/>
        <n v="142506"/>
        <n v="77028"/>
        <n v="80389"/>
        <n v="249062"/>
        <n v="52675"/>
        <n v="83365"/>
        <n v="82758"/>
        <n v="126406"/>
        <n v="103147"/>
        <n v="81622"/>
        <n v="44265"/>
        <n v="213998"/>
        <n v="171823"/>
        <n v="201013"/>
        <n v="192944"/>
        <n v="81699"/>
        <n v="128791"/>
        <n v="126898"/>
        <n v="93053"/>
        <n v="50513"/>
        <n v="86533"/>
        <n v="72806"/>
        <n v="258115"/>
        <n v="63444"/>
        <n v="96099"/>
        <n v="92849"/>
        <n v="85094"/>
        <n v="156224"/>
        <n v="245920"/>
        <n v="50214"/>
        <n v="79713"/>
        <n v="166699"/>
        <n v="78788"/>
        <n v="142797"/>
        <n v="187516"/>
        <n v="156029"/>
        <n v="149582"/>
        <n v="163922"/>
        <n v="240860"/>
        <n v="128497"/>
        <n v="121976"/>
        <n v="126464"/>
        <n v="234064"/>
        <n v="81829"/>
        <n v="193971"/>
        <n v="47696"/>
        <n v="116676"/>
        <n v="104162"/>
        <n v="86226"/>
        <n v="172206"/>
        <n v="55985"/>
        <n v="61481"/>
        <n v="124295"/>
        <n v="132894"/>
        <n v="88839"/>
        <n v="78107"/>
        <n v="135642"/>
        <n v="147853"/>
        <n v="125900"/>
        <n v="42969"/>
        <n v="214303"/>
        <n v="199406"/>
        <n v="182436"/>
        <n v="96507"/>
        <n v="82906"/>
        <n v="41616"/>
        <n v="92344"/>
        <n v="196614"/>
        <n v="104253"/>
        <n v="44677"/>
        <n v="66463"/>
        <n v="53285"/>
        <n v="67683"/>
        <n v="238155"/>
        <n v="173630"/>
        <n v="98992"/>
        <n v="253330"/>
        <n v="158403"/>
        <n v="156085"/>
        <n v="80129"/>
        <n v="60517"/>
        <n v="72315"/>
        <n v="153815"/>
        <n v="139552"/>
        <n v="257296"/>
        <n v="91372"/>
        <n v="73601"/>
        <n v="71871"/>
        <n v="84925"/>
        <n v="155600"/>
        <n v="101564"/>
        <n v="80150"/>
        <n v="73996"/>
        <n v="90109"/>
        <n v="67216"/>
        <n v="75402"/>
        <n v="120795"/>
        <n v="44012"/>
        <n v="219180"/>
        <n v="258700"/>
        <n v="97496"/>
        <n v="239270"/>
        <n v="103466"/>
        <n v="74662"/>
        <n v="227816"/>
        <n v="246680"/>
        <n v="85164"/>
        <n v="135215"/>
        <n v="72542"/>
        <n v="246303"/>
        <n v="186400"/>
        <n v="91004"/>
        <n v="101411"/>
        <n v="111779"/>
        <n v="86075"/>
        <n v="52798"/>
        <n v="96136"/>
        <n v="95682"/>
        <n v="55476"/>
        <n v="197792"/>
        <n v="82271"/>
        <n v="155716"/>
        <n v="71699"/>
        <n v="147436"/>
        <n v="88220"/>
        <n v="54295"/>
        <n v="246538"/>
        <n v="43645"/>
        <n v="125644"/>
        <n v="78414"/>
        <n v="88016"/>
        <n v="66561"/>
        <n v="89811"/>
        <n v="125506"/>
        <n v="56409"/>
        <n v="122058"/>
        <n v="82550"/>
        <n v="93760"/>
        <n v="55008"/>
        <n v="65368"/>
        <n v="83955"/>
        <n v="231907"/>
        <n v="97628"/>
        <n v="88142"/>
        <n v="83465"/>
        <n v="197731"/>
        <n v="151758"/>
        <n v="164340"/>
        <n v="104916"/>
        <n v="42536"/>
        <n v="195171"/>
        <n v="45290"/>
        <n v="203306"/>
        <n v="66865"/>
        <n v="89164"/>
        <n v="75602"/>
        <n v="92939"/>
        <n v="64278"/>
        <n v="72176"/>
        <n v="87758"/>
        <n v="54646"/>
        <n v="73323"/>
        <n v="151492"/>
        <n v="138215"/>
        <n v="135578"/>
        <n v="64297"/>
        <n v="94857"/>
        <n v="77196"/>
        <n v="193154"/>
        <n v="115916"/>
        <n v="192374"/>
        <n v="186869"/>
        <n v="49293"/>
        <n v="129087"/>
        <n v="54831"/>
        <n v="51825"/>
        <n v="67457"/>
        <n v="94555"/>
        <n v="163686"/>
        <n v="47919"/>
        <n v="68972"/>
        <n v="50775"/>
        <n v="122713"/>
        <n v="57230"/>
        <n v="148794"/>
        <n v="155884"/>
        <n v="50975"/>
        <n v="52200"/>
        <n v="154141"/>
        <n v="69245"/>
        <n v="78212"/>
        <n v="72650"/>
        <n v="124681"/>
        <n v="89051"/>
        <n v="121049"/>
        <n v="70519"/>
        <n v="106302"/>
        <n v="119960"/>
        <n v="84309"/>
        <n v="228494"/>
        <n v="112076"/>
        <n v="88533"/>
        <n v="72025"/>
        <n v="67947"/>
        <n v="79764"/>
        <n v="60690"/>
        <n v="44520"/>
        <n v="84317"/>
        <n v="151055"/>
        <n v="62492"/>
        <n v="72589"/>
        <n v="82286"/>
        <n v="66660"/>
        <n v="86805"/>
        <n v="125878"/>
        <n v="50290"/>
        <n v="97083"/>
        <n v="93306"/>
        <n v="73404"/>
        <n v="91179"/>
        <n v="108003"/>
        <n v="81384"/>
        <n v="97218"/>
        <n v="42944"/>
        <n v="43980"/>
        <n v="109533"/>
        <n v="226952"/>
        <n v="71580"/>
        <n v="66172"/>
        <n v="237489"/>
        <n v="48733"/>
        <n v="48563"/>
        <n v="86592"/>
        <n v="189823"/>
        <n v="65075"/>
        <n v="187917"/>
        <n v="42242"/>
        <n v="140668"/>
        <n v="53948"/>
        <n v="174257"/>
        <n v="132209"/>
        <n v="208883"/>
        <n v="65957"/>
        <n v="106481"/>
        <n v="218127"/>
        <n v="151481"/>
        <n v="40508"/>
        <n v="200481"/>
        <n v="224872"/>
        <n v="149474"/>
        <n v="86820"/>
        <n v="184078"/>
        <n v="55174"/>
        <n v="152474"/>
        <n v="75172"/>
        <n v="56002"/>
        <n v="195636"/>
        <n v="63165"/>
        <n v="57277"/>
        <n v="42950"/>
        <n v="168410"/>
        <n v="114588"/>
        <n v="72546"/>
        <n v="55397"/>
        <n v="192266"/>
        <n v="79876"/>
        <n v="112593"/>
        <n v="99249"/>
        <n v="117421"/>
        <n v="82241"/>
        <n v="125664"/>
        <n v="57386"/>
        <n v="196740"/>
        <n v="168202"/>
        <n v="242004"/>
        <n v="57433"/>
        <n v="74656"/>
        <n v="62848"/>
        <n v="92523"/>
        <n v="142844"/>
        <n v="100718"/>
        <n v="154186"/>
        <n v="107586"/>
        <n v="88906"/>
        <n v="74329"/>
        <n v="86523"/>
        <n v="239868"/>
        <n v="65010"/>
        <n v="82140"/>
        <n v="75511"/>
        <n v="188880"/>
        <n v="87155"/>
        <n v="75518"/>
        <n v="129311"/>
        <n v="56919"/>
        <n v="153832"/>
        <n v="211121"/>
        <n v="106456"/>
        <n v="72772"/>
        <n v="143146"/>
        <n v="74776"/>
        <n v="92305"/>
        <n v="94724"/>
        <n v="88019"/>
        <n v="108000"/>
        <n v="81438"/>
        <n v="95669"/>
        <n v="180385"/>
        <n v="45184"/>
        <n v="70451"/>
        <n v="63259"/>
        <n v="73778"/>
        <n v="126697"/>
        <n v="75396"/>
        <n v="182595"/>
        <n v="45424"/>
        <n v="70661"/>
        <n v="57166"/>
        <n v="101637"/>
        <n v="103646"/>
        <n v="100757"/>
        <n v="60963"/>
        <n v="258734"/>
        <n v="70612"/>
        <n v="77065"/>
        <n v="96256"/>
        <n v="65794"/>
        <n v="48491"/>
        <n v="83220"/>
        <n v="61680"/>
        <n v="72482"/>
        <n v="81713"/>
        <n v="68281"/>
        <n v="63979"/>
        <n v="53090"/>
        <n v="108325"/>
        <n v="98289"/>
        <n v="41275"/>
        <n v="93642"/>
        <n v="162957"/>
        <n v="96029"/>
        <n v="227148"/>
        <n v="76819"/>
        <n v="66892"/>
        <n v="256084"/>
        <n v="85669"/>
        <n v="44454"/>
        <n v="54353"/>
        <n v="58867"/>
        <n v="123918"/>
        <n v="56680"/>
        <n v="55206"/>
        <n v="150633"/>
        <n v="97379"/>
        <n v="178447"/>
        <n v="60827"/>
        <n v="96951"/>
        <n v="103051"/>
        <n v="256592"/>
        <n v="79323"/>
        <n v="75583"/>
        <n v="73646"/>
        <n v="64937"/>
        <n v="112146"/>
        <n v="83332"/>
        <n v="66248"/>
        <n v="127238"/>
        <n v="87857"/>
        <n v="51454"/>
        <n v="128066"/>
        <n v="130790"/>
        <n v="233342"/>
        <n v="54155"/>
        <n v="189403"/>
        <n v="78732"/>
        <n v="55401"/>
        <n v="82343"/>
        <n v="66226"/>
        <n v="193435"/>
        <n v="114241"/>
        <n v="177264"/>
        <n v="58010"/>
        <n v="154284"/>
        <n v="54633"/>
        <n v="42829"/>
        <n v="118973"/>
        <n v="61251"/>
        <n v="108636"/>
        <n v="68780"/>
        <n v="60261"/>
        <n v="100951"/>
        <n v="93872"/>
        <n v="181570"/>
        <n v="101517"/>
        <n v="100822"/>
        <n v="128965"/>
        <n v="60513"/>
        <n v="107461"/>
        <n v="66294"/>
        <n v="157500"/>
        <n v="43271"/>
        <n v="91518"/>
        <n v="130874"/>
        <n v="66324"/>
        <n v="63853"/>
        <n v="104692"/>
        <n v="71864"/>
        <n v="216269"/>
        <n v="73135"/>
        <n v="197579"/>
        <n v="59733"/>
        <n v="187792"/>
        <n v="108612"/>
        <n v="80350"/>
        <n v="61243"/>
        <n v="48896"/>
        <n v="82887"/>
        <n v="54742"/>
        <n v="134544"/>
        <n v="128115"/>
        <n v="54713"/>
        <n v="63987"/>
        <n v="86288"/>
        <n v="61693"/>
        <n v="75624"/>
        <n v="122979"/>
        <n v="91729"/>
        <n v="117736"/>
        <n v="154658"/>
        <n v="84397"/>
        <n v="159285"/>
        <n v="59854"/>
        <n v="87521"/>
        <n v="179166"/>
        <n v="120092"/>
        <n v="168142"/>
        <n v="195662"/>
        <n v="49986"/>
        <n v="181587"/>
        <n v="199736"/>
        <n v="250639"/>
        <n v="80655"/>
        <n v="64327"/>
        <n v="72005"/>
        <n v="62497"/>
        <n v="74912"/>
        <n v="50393"/>
        <n v="79670"/>
        <n v="148942"/>
        <n v="98504"/>
        <n v="70588"/>
        <n v="58336"/>
        <n v="86001"/>
        <n v="91121"/>
        <n v="183308"/>
        <n v="71674"/>
        <n v="118639"/>
        <n v="71808"/>
        <n v="156374"/>
        <n v="51133"/>
        <n v="86761"/>
        <n v="125213"/>
        <n v="120305"/>
        <n v="138355"/>
        <n v="70996"/>
        <n v="77024"/>
        <n v="50022"/>
        <n v="204534"/>
        <n v="75814"/>
        <n v="169487"/>
        <n v="156435"/>
        <n v="59845"/>
        <n v="93656"/>
        <n v="99035"/>
        <n v="137997"/>
        <n v="61573"/>
        <n v="41102"/>
        <n v="129866"/>
        <n v="161868"/>
        <n v="67131"/>
        <n v="71345"/>
        <n v="246757"/>
        <n v="106880"/>
        <n v="98733"/>
        <n v="141675"/>
        <n v="53210"/>
        <n v="107114"/>
        <n v="57483"/>
        <n v="75226"/>
        <n v="87727"/>
        <n v="87897"/>
        <n v="99612"/>
        <n v="56938"/>
        <n v="92247"/>
        <n v="193672"/>
        <n v="46098"/>
        <n v="239980"/>
        <n v="121546"/>
        <n v="128714"/>
        <n v="91537"/>
        <n v="178300"/>
        <n v="50260"/>
        <n v="161800"/>
        <n v="157616"/>
        <n v="82697"/>
        <n v="124404"/>
        <n v="158750"/>
        <n v="69057"/>
        <n v="157976"/>
        <n v="54355"/>
        <n v="72475"/>
        <n v="80132"/>
        <n v="52292"/>
        <n v="69110"/>
        <n v="68676"/>
        <n v="86094"/>
        <n v="77607"/>
        <n v="157672"/>
        <n v="43785"/>
        <n v="75439"/>
        <n v="139987"/>
        <n v="257489"/>
        <n v="91639"/>
        <n v="66563"/>
        <n v="235047"/>
        <n v="214782"/>
        <n v="180544"/>
        <n v="158614"/>
        <n v="63187"/>
        <n v="93857"/>
        <n v="253741"/>
        <n v="92833"/>
        <n v="95400"/>
        <n v="88230"/>
        <n v="62179"/>
        <n v="42343"/>
        <n v="70275"/>
        <n v="51448"/>
        <n v="185363"/>
        <n v="60784"/>
        <n v="45323"/>
        <n v="129727"/>
        <n v="63229"/>
        <n v="194221"/>
        <n v="78020"/>
        <n v="197331"/>
        <n v="63346"/>
        <n v="105574"/>
        <n v="101941"/>
        <n v="74777"/>
        <n v="59447"/>
        <n v="105072"/>
        <n v="150893"/>
        <n v="156276"/>
        <n v="191755"/>
        <n v="81070"/>
        <n v="176533"/>
        <n v="60919"/>
        <n v="88288"/>
        <n v="53638"/>
        <n v="75362"/>
        <n v="60799"/>
        <n v="129172"/>
        <n v="50012"/>
        <n v="122441"/>
        <n v="85822"/>
        <n v="43803"/>
        <n v="72620"/>
        <n v="71222"/>
        <n v="155332"/>
        <n v="107202"/>
        <n v="121751"/>
        <n v="115591"/>
        <n v="108601"/>
        <n v="159823"/>
        <n v="53526"/>
        <n v="90084"/>
        <n v="210085"/>
        <n v="133908"/>
        <n v="100652"/>
        <n v="225725"/>
        <n v="224989"/>
        <n v="109680"/>
        <n v="74216"/>
        <n v="151363"/>
        <n v="62686"/>
        <n v="178218"/>
        <n v="69125"/>
        <n v="161376"/>
        <n v="59436"/>
        <n v="58733"/>
        <n v="88681"/>
        <n v="186854"/>
        <n v="96897"/>
        <n v="128954"/>
        <n v="67418"/>
        <n v="125545"/>
        <n v="125641"/>
        <n v="100666"/>
        <n v="71235"/>
        <n v="83235"/>
        <n v="42075"/>
        <n v="55020"/>
        <n v="76506"/>
        <n v="100051"/>
        <n v="256509"/>
        <n v="76904"/>
        <n v="87914"/>
        <n v="235994"/>
        <n v="79620"/>
        <n v="62450"/>
        <n v="134612"/>
        <n v="46151"/>
        <n v="63889"/>
        <n v="75060"/>
        <n v="175033"/>
        <n v="89379"/>
        <n v="98594"/>
        <n v="224435"/>
        <n v="63644"/>
        <n v="121234"/>
        <n v="83793"/>
        <n v="99586"/>
        <n v="59514"/>
        <n v="106043"/>
        <n v="78985"/>
        <n v="226122"/>
        <n v="110720"/>
        <n v="152519"/>
        <n v="80015"/>
        <n v="192286"/>
        <n v="40352"/>
        <n v="147813"/>
        <n v="96404"/>
        <n v="64882"/>
        <n v="203739"/>
        <n v="197849"/>
        <n v="60116"/>
        <n v="90881"/>
        <n v="83965"/>
        <n v="73500"/>
        <n v="175137"/>
        <n v="161453"/>
        <n v="64234"/>
        <n v="103726"/>
        <n v="114260"/>
        <n v="116168"/>
        <n v="133267"/>
        <n v="50038"/>
        <n v="52058"/>
        <n v="112646"/>
        <n v="53829"/>
        <n v="90737"/>
        <n v="136723"/>
        <n v="129099"/>
        <n v="59376"/>
        <n v="98060"/>
        <n v="152911"/>
        <n v="42994"/>
        <n v="59853"/>
        <n v="41220"/>
        <n v="97261"/>
        <n v="127363"/>
        <n v="111274"/>
        <n v="90554"/>
        <n v="100226"/>
        <n v="93348"/>
        <n v="78059"/>
        <n v="58480"/>
        <n v="218052"/>
        <n v="129231"/>
        <n v="161878"/>
        <n v="241722"/>
        <n v="91835"/>
        <n v="93910"/>
        <n v="86303"/>
        <n v="122731"/>
        <n v="147867"/>
        <n v="123790"/>
        <n v="77153"/>
        <n v="73779"/>
        <n v="231699"/>
        <n v="199512"/>
        <n v="77557"/>
        <n v="99760"/>
        <n v="96297"/>
        <n v="53593"/>
        <n v="167660"/>
        <n v="43084"/>
        <n v="154707"/>
        <n v="184780"/>
        <n v="109925"/>
        <n v="151706"/>
        <n v="102066"/>
        <n v="234203"/>
        <n v="121884"/>
        <n v="209680"/>
        <n v="240940"/>
        <n v="63884"/>
        <n v="74026"/>
        <n v="67756"/>
        <n v="180256"/>
        <n v="183165"/>
        <n v="195194"/>
        <n v="46569"/>
        <n v="70566"/>
        <n v="75435"/>
        <n v="69108"/>
        <n v="140589"/>
        <n v="206423"/>
        <n v="123738"/>
        <n v="58120"/>
        <n v="62672"/>
        <n v="92037"/>
        <n v="258722"/>
        <n v="64809"/>
        <n v="95577"/>
        <n v="73059"/>
        <n v="54641"/>
        <n v="93851"/>
        <n v="96010"/>
        <n v="73386"/>
        <n v="95033"/>
        <n v="185211"/>
        <n v="125099"/>
        <n v="84627"/>
        <n v="211114"/>
        <n v="73117"/>
        <n v="55330"/>
        <n v="190570"/>
        <n v="198745"/>
        <n v="52901"/>
        <n v="137426"/>
        <n v="117912"/>
        <n v="154475"/>
        <n v="62184"/>
        <n v="51415"/>
        <n v="77441"/>
        <n v="98794"/>
        <n v="77843"/>
        <n v="65666"/>
        <n v="95598"/>
        <n v="91144"/>
        <n v="76759"/>
        <n v="118644"/>
        <n v="79773"/>
        <n v="128845"/>
        <n v="120704"/>
        <n v="173624"/>
        <n v="80772"/>
        <n v="126350"/>
        <n v="72693"/>
        <n v="92820"/>
        <n v="135561"/>
        <n v="121788"/>
        <n v="92216"/>
        <n v="104586"/>
        <n v="70439"/>
        <n v="52232"/>
        <n v="226646"/>
        <n v="152253"/>
        <n v="195471"/>
        <n v="71632"/>
        <n v="45337"/>
        <n v="89573"/>
        <n v="75775"/>
        <n v="51321"/>
        <m/>
      </sharedItems>
    </cacheField>
    <cacheField name="Bonus %" numFmtId="0">
      <sharedItems containsString="0" containsBlank="1" containsNumber="1" minValue="0" maxValue="0.4" count="38">
        <n v="0"/>
        <n v="0.24"/>
        <n v="0.1"/>
        <n v="0.23"/>
        <n v="0.08"/>
        <n v="0.15"/>
        <n v="0.33"/>
        <n v="0.06"/>
        <n v="0.12"/>
        <n v="0.36"/>
        <n v="0.22"/>
        <n v="0.05"/>
        <n v="7.0000000000000007E-2"/>
        <n v="0.09"/>
        <n v="0.32"/>
        <n v="0.31"/>
        <n v="0.17"/>
        <n v="0.27"/>
        <n v="0.14000000000000001"/>
        <n v="0.16"/>
        <n v="0.21"/>
        <n v="0.38"/>
        <n v="0.26"/>
        <n v="0.2"/>
        <n v="0.13"/>
        <n v="0.34"/>
        <n v="0.11"/>
        <n v="0.35"/>
        <n v="0.3"/>
        <n v="0.4"/>
        <n v="0.25"/>
        <n v="0.39"/>
        <n v="0.37"/>
        <n v="0.28999999999999998"/>
        <n v="0.19"/>
        <n v="0.18"/>
        <n v="0.28000000000000003"/>
        <m/>
      </sharedItems>
    </cacheField>
    <cacheField name="Country" numFmtId="0">
      <sharedItems containsBlank="1" count="4">
        <s v="United States"/>
        <s v="China"/>
        <s v="Brazil"/>
        <m/>
      </sharedItems>
    </cacheField>
    <cacheField name="City" numFmtId="0">
      <sharedItems containsBlank="1"/>
    </cacheField>
  </cacheFields>
  <extLst>
    <ext xmlns:x14="http://schemas.microsoft.com/office/spreadsheetml/2009/9/main" uri="{725AE2AE-9491-48be-B2B4-4EB974FC3084}">
      <x14:pivotCacheDefinition pivotCacheId="4454433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ANIK DEB" refreshedDate="45376.838625578705" createdVersion="7" refreshedVersion="7" minRefreshableVersion="3" recordCount="1000" xr:uid="{F2AAB228-68C8-4845-BCFB-337E19D98756}">
  <cacheSource type="worksheet">
    <worksheetSource name="TBL_Employees3"/>
  </cacheSource>
  <cacheFields count="18">
    <cacheField name="Employee ID" numFmtId="0">
      <sharedItems/>
    </cacheField>
    <cacheField name="Full Name" numFmtId="0">
      <sharedItems/>
    </cacheField>
    <cacheField name="Job Title" numFmtId="0">
      <sharedItems/>
    </cacheField>
    <cacheField name="Department" numFmtId="0">
      <sharedItems count="7">
        <s v="Engineering"/>
        <s v="Sales"/>
        <s v="IT"/>
        <s v="Accounting"/>
        <s v="Finance"/>
        <s v="Marketing"/>
        <s v="Human Resources"/>
      </sharedItems>
    </cacheField>
    <cacheField name="Business Unit" numFmtId="0">
      <sharedItems/>
    </cacheField>
    <cacheField name="Gender" numFmtId="0">
      <sharedItems count="2">
        <s v="Male"/>
        <s v="Female"/>
      </sharedItems>
    </cacheField>
    <cacheField name="Ethnicity" numFmtId="0">
      <sharedItems count="4">
        <s v="Asian"/>
        <s v="Latino"/>
        <s v="Caucasian"/>
        <s v="Black"/>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3-04-30T00:00:00" maxDate="2022-12-26T00:00:00"/>
    </cacheField>
    <cacheField name="Annual Salary" numFmtId="164">
      <sharedItems containsSemiMixedTypes="0" containsString="0" containsNumber="1" containsInteger="1" minValue="40352" maxValue="258734" count="999">
        <n v="92368"/>
        <n v="45703"/>
        <n v="83576"/>
        <n v="98062"/>
        <n v="175391"/>
        <n v="66227"/>
        <n v="89744"/>
        <n v="69674"/>
        <n v="97630"/>
        <n v="105879"/>
        <n v="40499"/>
        <n v="71418"/>
        <n v="150558"/>
        <n v="118912"/>
        <n v="131422"/>
        <n v="64208"/>
        <n v="254486"/>
        <n v="54811"/>
        <n v="95729"/>
        <n v="102649"/>
        <n v="122875"/>
        <n v="83323"/>
        <n v="66721"/>
        <n v="246400"/>
        <n v="113525"/>
        <n v="184342"/>
        <n v="151341"/>
        <n v="118900"/>
        <n v="153370"/>
        <n v="72860"/>
        <n v="255610"/>
        <n v="84962"/>
        <n v="103795"/>
        <n v="97509"/>
        <n v="54931"/>
        <n v="88689"/>
        <n v="158184"/>
        <n v="48523"/>
        <n v="70946"/>
        <n v="134487"/>
        <n v="76111"/>
        <n v="119220"/>
        <n v="180858"/>
        <n v="114072"/>
        <n v="91672"/>
        <n v="71542"/>
        <n v="54700"/>
        <n v="65022"/>
        <n v="65109"/>
        <n v="126598"/>
        <n v="72388"/>
        <n v="205216"/>
        <n v="74004"/>
        <n v="203030"/>
        <n v="194864"/>
        <n v="76659"/>
        <n v="101630"/>
        <n v="126929"/>
        <n v="155890"/>
        <n v="150631"/>
        <n v="72850"/>
        <n v="57951"/>
        <n v="70340"/>
        <n v="98221"/>
        <n v="127175"/>
        <n v="97542"/>
        <n v="81646"/>
        <n v="182055"/>
        <n v="86777"/>
        <n v="129949"/>
        <n v="124535"/>
        <n v="81083"/>
        <n v="57727"/>
        <n v="59344"/>
        <n v="73203"/>
        <n v="83070"/>
        <n v="104008"/>
        <n v="70923"/>
        <n v="159121"/>
        <n v="88921"/>
        <n v="126704"/>
        <n v="57704"/>
        <n v="191455"/>
        <n v="99937"/>
        <n v="40778"/>
        <n v="187740"/>
        <n v="72384"/>
        <n v="143318"/>
        <n v="191304"/>
        <n v="175875"/>
        <n v="106726"/>
        <n v="72637"/>
        <n v="118304"/>
        <n v="68592"/>
        <n v="42532"/>
        <n v="65073"/>
        <n v="111035"/>
        <n v="63066"/>
        <n v="186192"/>
        <n v="182938"/>
        <n v="53931"/>
        <n v="252140"/>
        <n v="73041"/>
        <n v="120315"/>
        <n v="112264"/>
        <n v="55039"/>
        <n v="134782"/>
        <n v="92806"/>
        <n v="181028"/>
        <n v="48117"/>
        <n v="192753"/>
        <n v="85206"/>
        <n v="58290"/>
        <n v="41946"/>
        <n v="79388"/>
        <n v="83854"/>
        <n v="126550"/>
        <n v="199705"/>
        <n v="201235"/>
        <n v="182717"/>
        <n v="79975"/>
        <n v="196554"/>
        <n v="239395"/>
        <n v="53703"/>
        <n v="123480"/>
        <n v="41197"/>
        <n v="72463"/>
        <n v="87675"/>
        <n v="55833"/>
        <n v="58208"/>
        <n v="75633"/>
        <n v="79090"/>
        <n v="66138"/>
        <n v="80728"/>
        <n v="46202"/>
        <n v="123096"/>
        <n v="45989"/>
        <n v="140756"/>
        <n v="85261"/>
        <n v="198222"/>
        <n v="150825"/>
        <n v="59311"/>
        <n v="44411"/>
        <n v="69408"/>
        <n v="96759"/>
        <n v="163480"/>
        <n v="91132"/>
        <n v="122825"/>
        <n v="73612"/>
        <n v="70561"/>
        <n v="60331"/>
        <n v="48772"/>
        <n v="90599"/>
        <n v="55643"/>
        <n v="97938"/>
        <n v="49627"/>
        <n v="58137"/>
        <n v="120586"/>
        <n v="72925"/>
        <n v="83548"/>
        <n v="128226"/>
        <n v="150653"/>
        <n v="80989"/>
        <n v="74901"/>
        <n v="68712"/>
        <n v="82963"/>
        <n v="123203"/>
        <n v="195416"/>
        <n v="156418"/>
        <n v="255892"/>
        <n v="96195"/>
        <n v="77637"/>
        <n v="79294"/>
        <n v="254287"/>
        <n v="70516"/>
        <n v="98296"/>
        <n v="98565"/>
        <n v="59149"/>
        <n v="70126"/>
        <n v="216787"/>
        <n v="156512"/>
        <n v="44444"/>
        <n v="257725"/>
        <n v="122408"/>
        <n v="78251"/>
        <n v="252938"/>
        <n v="90296"/>
        <n v="91689"/>
        <n v="158028"/>
        <n v="89759"/>
        <n v="78640"/>
        <n v="55368"/>
        <n v="78164"/>
        <n v="76014"/>
        <n v="61403"/>
        <n v="80720"/>
        <n v="94026"/>
        <n v="56963"/>
        <n v="113246"/>
        <n v="76416"/>
        <n v="74597"/>
        <n v="164102"/>
        <n v="74431"/>
        <n v="43378"/>
        <n v="47587"/>
        <n v="179983"/>
        <n v="115565"/>
        <n v="126064"/>
        <n v="151666"/>
        <n v="99215"/>
        <n v="71502"/>
        <n v="168050"/>
        <n v="130862"/>
        <n v="85716"/>
        <n v="185026"/>
        <n v="182403"/>
        <n v="193531"/>
        <n v="128301"/>
        <n v="51669"/>
        <n v="104289"/>
        <n v="70181"/>
        <n v="92317"/>
        <n v="99382"/>
        <n v="67702"/>
        <n v="53133"/>
        <n v="110554"/>
        <n v="109221"/>
        <n v="88933"/>
        <n v="49342"/>
        <n v="74587"/>
        <n v="80757"/>
        <n v="198662"/>
        <n v="142506"/>
        <n v="77028"/>
        <n v="80389"/>
        <n v="249062"/>
        <n v="52675"/>
        <n v="83365"/>
        <n v="82758"/>
        <n v="126406"/>
        <n v="103147"/>
        <n v="81622"/>
        <n v="44265"/>
        <n v="213998"/>
        <n v="171823"/>
        <n v="201013"/>
        <n v="192944"/>
        <n v="81699"/>
        <n v="128791"/>
        <n v="126898"/>
        <n v="93053"/>
        <n v="50513"/>
        <n v="86533"/>
        <n v="72806"/>
        <n v="258115"/>
        <n v="63444"/>
        <n v="96099"/>
        <n v="92849"/>
        <n v="85094"/>
        <n v="156224"/>
        <n v="245920"/>
        <n v="50214"/>
        <n v="79713"/>
        <n v="166699"/>
        <n v="78788"/>
        <n v="142797"/>
        <n v="187516"/>
        <n v="156029"/>
        <n v="149582"/>
        <n v="163922"/>
        <n v="240860"/>
        <n v="128497"/>
        <n v="121976"/>
        <n v="126464"/>
        <n v="234064"/>
        <n v="81829"/>
        <n v="193971"/>
        <n v="47696"/>
        <n v="116676"/>
        <n v="104162"/>
        <n v="86226"/>
        <n v="172206"/>
        <n v="55985"/>
        <n v="61481"/>
        <n v="124295"/>
        <n v="132894"/>
        <n v="88839"/>
        <n v="78107"/>
        <n v="135642"/>
        <n v="147853"/>
        <n v="125900"/>
        <n v="42969"/>
        <n v="214303"/>
        <n v="199406"/>
        <n v="182436"/>
        <n v="96507"/>
        <n v="82906"/>
        <n v="41616"/>
        <n v="92344"/>
        <n v="196614"/>
        <n v="104253"/>
        <n v="44677"/>
        <n v="66463"/>
        <n v="53285"/>
        <n v="67683"/>
        <n v="238155"/>
        <n v="173630"/>
        <n v="98992"/>
        <n v="253330"/>
        <n v="158403"/>
        <n v="156085"/>
        <n v="80129"/>
        <n v="60517"/>
        <n v="72315"/>
        <n v="153815"/>
        <n v="139552"/>
        <n v="257296"/>
        <n v="91372"/>
        <n v="73601"/>
        <n v="71871"/>
        <n v="84925"/>
        <n v="155600"/>
        <n v="101564"/>
        <n v="80150"/>
        <n v="73996"/>
        <n v="90109"/>
        <n v="67216"/>
        <n v="75402"/>
        <n v="120795"/>
        <n v="44012"/>
        <n v="219180"/>
        <n v="258700"/>
        <n v="97496"/>
        <n v="239270"/>
        <n v="103466"/>
        <n v="74662"/>
        <n v="227816"/>
        <n v="246680"/>
        <n v="85164"/>
        <n v="135215"/>
        <n v="72542"/>
        <n v="246303"/>
        <n v="186400"/>
        <n v="91004"/>
        <n v="101411"/>
        <n v="111779"/>
        <n v="86075"/>
        <n v="52798"/>
        <n v="96136"/>
        <n v="95682"/>
        <n v="55476"/>
        <n v="197792"/>
        <n v="82271"/>
        <n v="155716"/>
        <n v="71699"/>
        <n v="147436"/>
        <n v="88220"/>
        <n v="54295"/>
        <n v="246538"/>
        <n v="43645"/>
        <n v="125644"/>
        <n v="78414"/>
        <n v="88016"/>
        <n v="66561"/>
        <n v="89811"/>
        <n v="125506"/>
        <n v="56409"/>
        <n v="122058"/>
        <n v="82550"/>
        <n v="93760"/>
        <n v="55008"/>
        <n v="65368"/>
        <n v="83955"/>
        <n v="231907"/>
        <n v="97628"/>
        <n v="88142"/>
        <n v="83465"/>
        <n v="197731"/>
        <n v="151758"/>
        <n v="164340"/>
        <n v="104916"/>
        <n v="42536"/>
        <n v="195171"/>
        <n v="45290"/>
        <n v="203306"/>
        <n v="66865"/>
        <n v="89164"/>
        <n v="75602"/>
        <n v="92939"/>
        <n v="64278"/>
        <n v="72176"/>
        <n v="87758"/>
        <n v="54646"/>
        <n v="73323"/>
        <n v="151492"/>
        <n v="138215"/>
        <n v="135578"/>
        <n v="64297"/>
        <n v="94857"/>
        <n v="77196"/>
        <n v="193154"/>
        <n v="115916"/>
        <n v="192374"/>
        <n v="186869"/>
        <n v="49293"/>
        <n v="129087"/>
        <n v="54831"/>
        <n v="51825"/>
        <n v="67457"/>
        <n v="94555"/>
        <n v="163686"/>
        <n v="47919"/>
        <n v="68972"/>
        <n v="50775"/>
        <n v="122713"/>
        <n v="57230"/>
        <n v="148794"/>
        <n v="155884"/>
        <n v="50975"/>
        <n v="52200"/>
        <n v="154141"/>
        <n v="69245"/>
        <n v="78212"/>
        <n v="72650"/>
        <n v="124681"/>
        <n v="89051"/>
        <n v="121049"/>
        <n v="70519"/>
        <n v="106302"/>
        <n v="119960"/>
        <n v="84309"/>
        <n v="228494"/>
        <n v="112076"/>
        <n v="88533"/>
        <n v="72025"/>
        <n v="67947"/>
        <n v="79764"/>
        <n v="60690"/>
        <n v="44520"/>
        <n v="84317"/>
        <n v="151055"/>
        <n v="62492"/>
        <n v="72589"/>
        <n v="82286"/>
        <n v="66660"/>
        <n v="86805"/>
        <n v="125878"/>
        <n v="50290"/>
        <n v="97083"/>
        <n v="93306"/>
        <n v="73404"/>
        <n v="91179"/>
        <n v="108003"/>
        <n v="81384"/>
        <n v="97218"/>
        <n v="42944"/>
        <n v="43980"/>
        <n v="109533"/>
        <n v="226952"/>
        <n v="71580"/>
        <n v="66172"/>
        <n v="237489"/>
        <n v="48733"/>
        <n v="48563"/>
        <n v="86592"/>
        <n v="189823"/>
        <n v="65075"/>
        <n v="187917"/>
        <n v="42242"/>
        <n v="140668"/>
        <n v="53948"/>
        <n v="174257"/>
        <n v="132209"/>
        <n v="208883"/>
        <n v="65957"/>
        <n v="106481"/>
        <n v="218127"/>
        <n v="151481"/>
        <n v="40508"/>
        <n v="200481"/>
        <n v="224872"/>
        <n v="149474"/>
        <n v="86820"/>
        <n v="184078"/>
        <n v="55174"/>
        <n v="152474"/>
        <n v="75172"/>
        <n v="56002"/>
        <n v="195636"/>
        <n v="63165"/>
        <n v="57277"/>
        <n v="42950"/>
        <n v="168410"/>
        <n v="114588"/>
        <n v="72546"/>
        <n v="55397"/>
        <n v="192266"/>
        <n v="79876"/>
        <n v="112593"/>
        <n v="99249"/>
        <n v="117421"/>
        <n v="82241"/>
        <n v="125664"/>
        <n v="57386"/>
        <n v="196740"/>
        <n v="168202"/>
        <n v="242004"/>
        <n v="57433"/>
        <n v="74656"/>
        <n v="62848"/>
        <n v="92523"/>
        <n v="142844"/>
        <n v="100718"/>
        <n v="154186"/>
        <n v="107586"/>
        <n v="88906"/>
        <n v="74329"/>
        <n v="86523"/>
        <n v="239868"/>
        <n v="65010"/>
        <n v="82140"/>
        <n v="75511"/>
        <n v="188880"/>
        <n v="87155"/>
        <n v="75518"/>
        <n v="129311"/>
        <n v="56919"/>
        <n v="153832"/>
        <n v="211121"/>
        <n v="106456"/>
        <n v="72772"/>
        <n v="143146"/>
        <n v="74776"/>
        <n v="92305"/>
        <n v="94724"/>
        <n v="88019"/>
        <n v="108000"/>
        <n v="81438"/>
        <n v="95669"/>
        <n v="180385"/>
        <n v="45184"/>
        <n v="70451"/>
        <n v="63259"/>
        <n v="73778"/>
        <n v="126697"/>
        <n v="75396"/>
        <n v="182595"/>
        <n v="45424"/>
        <n v="70661"/>
        <n v="57166"/>
        <n v="101637"/>
        <n v="103646"/>
        <n v="100757"/>
        <n v="60963"/>
        <n v="258734"/>
        <n v="70612"/>
        <n v="77065"/>
        <n v="96256"/>
        <n v="65794"/>
        <n v="48491"/>
        <n v="83220"/>
        <n v="61680"/>
        <n v="72482"/>
        <n v="81713"/>
        <n v="68281"/>
        <n v="63979"/>
        <n v="53090"/>
        <n v="108325"/>
        <n v="98289"/>
        <n v="41275"/>
        <n v="93642"/>
        <n v="162957"/>
        <n v="96029"/>
        <n v="227148"/>
        <n v="76819"/>
        <n v="66892"/>
        <n v="256084"/>
        <n v="85669"/>
        <n v="44454"/>
        <n v="54353"/>
        <n v="58867"/>
        <n v="123918"/>
        <n v="56680"/>
        <n v="55206"/>
        <n v="150633"/>
        <n v="97379"/>
        <n v="178447"/>
        <n v="60827"/>
        <n v="96951"/>
        <n v="103051"/>
        <n v="256592"/>
        <n v="79323"/>
        <n v="75583"/>
        <n v="73646"/>
        <n v="64937"/>
        <n v="112146"/>
        <n v="83332"/>
        <n v="66248"/>
        <n v="127238"/>
        <n v="87857"/>
        <n v="51454"/>
        <n v="128066"/>
        <n v="130790"/>
        <n v="233342"/>
        <n v="54155"/>
        <n v="189403"/>
        <n v="78732"/>
        <n v="55401"/>
        <n v="82343"/>
        <n v="66226"/>
        <n v="193435"/>
        <n v="114241"/>
        <n v="177264"/>
        <n v="58010"/>
        <n v="154284"/>
        <n v="54633"/>
        <n v="42829"/>
        <n v="118973"/>
        <n v="61251"/>
        <n v="108636"/>
        <n v="68780"/>
        <n v="60261"/>
        <n v="100951"/>
        <n v="93872"/>
        <n v="181570"/>
        <n v="101517"/>
        <n v="100822"/>
        <n v="128965"/>
        <n v="60513"/>
        <n v="107461"/>
        <n v="66294"/>
        <n v="157500"/>
        <n v="43271"/>
        <n v="91518"/>
        <n v="130874"/>
        <n v="66324"/>
        <n v="63853"/>
        <n v="104692"/>
        <n v="71864"/>
        <n v="216269"/>
        <n v="73135"/>
        <n v="197579"/>
        <n v="59733"/>
        <n v="187792"/>
        <n v="108612"/>
        <n v="80350"/>
        <n v="61243"/>
        <n v="48896"/>
        <n v="82887"/>
        <n v="54742"/>
        <n v="134544"/>
        <n v="128115"/>
        <n v="54713"/>
        <n v="63987"/>
        <n v="86288"/>
        <n v="61693"/>
        <n v="75624"/>
        <n v="122979"/>
        <n v="91729"/>
        <n v="117736"/>
        <n v="154658"/>
        <n v="84397"/>
        <n v="159285"/>
        <n v="59854"/>
        <n v="87521"/>
        <n v="179166"/>
        <n v="120092"/>
        <n v="168142"/>
        <n v="195662"/>
        <n v="49986"/>
        <n v="181587"/>
        <n v="199736"/>
        <n v="250639"/>
        <n v="80655"/>
        <n v="64327"/>
        <n v="72005"/>
        <n v="62497"/>
        <n v="74912"/>
        <n v="50393"/>
        <n v="79670"/>
        <n v="148942"/>
        <n v="98504"/>
        <n v="70588"/>
        <n v="58336"/>
        <n v="86001"/>
        <n v="91121"/>
        <n v="183308"/>
        <n v="71674"/>
        <n v="118639"/>
        <n v="71808"/>
        <n v="156374"/>
        <n v="51133"/>
        <n v="86761"/>
        <n v="125213"/>
        <n v="120305"/>
        <n v="138355"/>
        <n v="70996"/>
        <n v="77024"/>
        <n v="50022"/>
        <n v="204534"/>
        <n v="75814"/>
        <n v="169487"/>
        <n v="156435"/>
        <n v="59845"/>
        <n v="93656"/>
        <n v="99035"/>
        <n v="137997"/>
        <n v="61573"/>
        <n v="41102"/>
        <n v="129866"/>
        <n v="161868"/>
        <n v="67131"/>
        <n v="71345"/>
        <n v="246757"/>
        <n v="106880"/>
        <n v="98733"/>
        <n v="141675"/>
        <n v="53210"/>
        <n v="107114"/>
        <n v="57483"/>
        <n v="75226"/>
        <n v="87727"/>
        <n v="87897"/>
        <n v="99612"/>
        <n v="56938"/>
        <n v="92247"/>
        <n v="193672"/>
        <n v="46098"/>
        <n v="239980"/>
        <n v="121546"/>
        <n v="128714"/>
        <n v="91537"/>
        <n v="178300"/>
        <n v="50260"/>
        <n v="161800"/>
        <n v="157616"/>
        <n v="82697"/>
        <n v="124404"/>
        <n v="158750"/>
        <n v="69057"/>
        <n v="157976"/>
        <n v="54355"/>
        <n v="72475"/>
        <n v="80132"/>
        <n v="52292"/>
        <n v="69110"/>
        <n v="68676"/>
        <n v="86094"/>
        <n v="77607"/>
        <n v="157672"/>
        <n v="43785"/>
        <n v="75439"/>
        <n v="139987"/>
        <n v="257489"/>
        <n v="91639"/>
        <n v="66563"/>
        <n v="235047"/>
        <n v="214782"/>
        <n v="180544"/>
        <n v="158614"/>
        <n v="63187"/>
        <n v="93857"/>
        <n v="253741"/>
        <n v="92833"/>
        <n v="95400"/>
        <n v="88230"/>
        <n v="62179"/>
        <n v="42343"/>
        <n v="70275"/>
        <n v="51448"/>
        <n v="185363"/>
        <n v="60784"/>
        <n v="45323"/>
        <n v="129727"/>
        <n v="63229"/>
        <n v="194221"/>
        <n v="78020"/>
        <n v="197331"/>
        <n v="63346"/>
        <n v="105574"/>
        <n v="101941"/>
        <n v="74777"/>
        <n v="59447"/>
        <n v="105072"/>
        <n v="150893"/>
        <n v="156276"/>
        <n v="191755"/>
        <n v="81070"/>
        <n v="176533"/>
        <n v="60919"/>
        <n v="88288"/>
        <n v="53638"/>
        <n v="75362"/>
        <n v="60799"/>
        <n v="129172"/>
        <n v="50012"/>
        <n v="122441"/>
        <n v="85822"/>
        <n v="43803"/>
        <n v="72620"/>
        <n v="71222"/>
        <n v="155332"/>
        <n v="107202"/>
        <n v="121751"/>
        <n v="115591"/>
        <n v="108601"/>
        <n v="159823"/>
        <n v="53526"/>
        <n v="90084"/>
        <n v="210085"/>
        <n v="133908"/>
        <n v="100652"/>
        <n v="225725"/>
        <n v="224989"/>
        <n v="109680"/>
        <n v="74216"/>
        <n v="151363"/>
        <n v="62686"/>
        <n v="178218"/>
        <n v="69125"/>
        <n v="161376"/>
        <n v="59436"/>
        <n v="58733"/>
        <n v="88681"/>
        <n v="186854"/>
        <n v="96897"/>
        <n v="128954"/>
        <n v="67418"/>
        <n v="125545"/>
        <n v="125641"/>
        <n v="100666"/>
        <n v="71235"/>
        <n v="83235"/>
        <n v="42075"/>
        <n v="55020"/>
        <n v="76506"/>
        <n v="100051"/>
        <n v="256509"/>
        <n v="76904"/>
        <n v="87914"/>
        <n v="235994"/>
        <n v="79620"/>
        <n v="62450"/>
        <n v="134612"/>
        <n v="46151"/>
        <n v="63889"/>
        <n v="75060"/>
        <n v="175033"/>
        <n v="89379"/>
        <n v="98594"/>
        <n v="224435"/>
        <n v="63644"/>
        <n v="121234"/>
        <n v="83793"/>
        <n v="99586"/>
        <n v="59514"/>
        <n v="106043"/>
        <n v="78985"/>
        <n v="226122"/>
        <n v="110720"/>
        <n v="152519"/>
        <n v="80015"/>
        <n v="192286"/>
        <n v="40352"/>
        <n v="147813"/>
        <n v="96404"/>
        <n v="64882"/>
        <n v="203739"/>
        <n v="197849"/>
        <n v="60116"/>
        <n v="90881"/>
        <n v="83965"/>
        <n v="73500"/>
        <n v="175137"/>
        <n v="161453"/>
        <n v="64234"/>
        <n v="103726"/>
        <n v="114260"/>
        <n v="116168"/>
        <n v="133267"/>
        <n v="50038"/>
        <n v="52058"/>
        <n v="112646"/>
        <n v="53829"/>
        <n v="90737"/>
        <n v="136723"/>
        <n v="129099"/>
        <n v="59376"/>
        <n v="98060"/>
        <n v="152911"/>
        <n v="42994"/>
        <n v="59853"/>
        <n v="41220"/>
        <n v="97261"/>
        <n v="127363"/>
        <n v="111274"/>
        <n v="90554"/>
        <n v="100226"/>
        <n v="93348"/>
        <n v="78059"/>
        <n v="58480"/>
        <n v="218052"/>
        <n v="129231"/>
        <n v="161878"/>
        <n v="241722"/>
        <n v="91835"/>
        <n v="93910"/>
        <n v="86303"/>
        <n v="122731"/>
        <n v="147867"/>
        <n v="123790"/>
        <n v="77153"/>
        <n v="73779"/>
        <n v="231699"/>
        <n v="199512"/>
        <n v="77557"/>
        <n v="99760"/>
        <n v="96297"/>
        <n v="53593"/>
        <n v="167660"/>
        <n v="43084"/>
        <n v="154707"/>
        <n v="184780"/>
        <n v="109925"/>
        <n v="151706"/>
        <n v="102066"/>
        <n v="234203"/>
        <n v="121884"/>
        <n v="209680"/>
        <n v="240940"/>
        <n v="63884"/>
        <n v="74026"/>
        <n v="67756"/>
        <n v="180256"/>
        <n v="183165"/>
        <n v="195194"/>
        <n v="46569"/>
        <n v="70566"/>
        <n v="75435"/>
        <n v="69108"/>
        <n v="140589"/>
        <n v="206423"/>
        <n v="123738"/>
        <n v="58120"/>
        <n v="62672"/>
        <n v="92037"/>
        <n v="258722"/>
        <n v="64809"/>
        <n v="95577"/>
        <n v="73059"/>
        <n v="54641"/>
        <n v="93851"/>
        <n v="96010"/>
        <n v="73386"/>
        <n v="95033"/>
        <n v="185211"/>
        <n v="125099"/>
        <n v="84627"/>
        <n v="211114"/>
        <n v="73117"/>
        <n v="55330"/>
        <n v="190570"/>
        <n v="198745"/>
        <n v="52901"/>
        <n v="137426"/>
        <n v="117912"/>
        <n v="154475"/>
        <n v="62184"/>
        <n v="51415"/>
        <n v="77441"/>
        <n v="98794"/>
        <n v="77843"/>
        <n v="65666"/>
        <n v="95598"/>
        <n v="91144"/>
        <n v="76759"/>
        <n v="118644"/>
        <n v="79773"/>
        <n v="128845"/>
        <n v="120704"/>
        <n v="173624"/>
        <n v="80772"/>
        <n v="126350"/>
        <n v="72693"/>
        <n v="92820"/>
        <n v="135561"/>
        <n v="121788"/>
        <n v="92216"/>
        <n v="104586"/>
        <n v="70439"/>
        <n v="52232"/>
        <n v="226646"/>
        <n v="152253"/>
        <n v="195471"/>
        <n v="71632"/>
        <n v="45337"/>
        <n v="89573"/>
        <n v="75775"/>
        <n v="51321"/>
      </sharedItems>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6-05-16T00:00:00" maxDate="2023-02-13T00:00:00"/>
    </cacheField>
    <cacheField name="Column1" numFmtId="0">
      <sharedItems containsNonDate="0" containsString="0" containsBlank="1"/>
    </cacheField>
    <cacheField name="Using IF AND Condition" numFmtId="0">
      <sharedItems/>
    </cacheField>
    <cacheField name="Column3" numFmtId="0">
      <sharedItems containsString="0" containsBlank="1" containsNumber="1" containsInteger="1" minValue="15" maxValue="1463976"/>
    </cacheField>
    <cacheField name="Column4" numFmtId="0">
      <sharedItems containsDate="1" containsBlank="1" containsMixedTypes="1" minDate="2024-03-25T00:00:00" maxDate="2024-03-26T00:00:00"/>
    </cacheField>
  </cacheFields>
  <extLst>
    <ext xmlns:x14="http://schemas.microsoft.com/office/spreadsheetml/2009/9/main" uri="{725AE2AE-9491-48be-B2B4-4EB974FC3084}">
      <x14:pivotCacheDefinition pivotCacheId="1571950132"/>
    </ext>
  </extLst>
</pivotCacheDefinition>
</file>

<file path=xl/pivotCache/pivotCacheRecords1.xml><?xml version="1.0" encoding="utf-8"?>
<pivotCacheRecords xmlns="http://schemas.openxmlformats.org/spreadsheetml/2006/main" xmlns:r="http://schemas.openxmlformats.org/officeDocument/2006/relationships" count="1000">
  <r>
    <s v="E02002"/>
    <s v="Kai Le"/>
    <x v="0"/>
    <x v="0"/>
    <x v="0"/>
    <x v="0"/>
    <x v="0"/>
    <x v="0"/>
    <d v="2022-02-05T00:00:00"/>
    <n v="92368"/>
    <n v="0"/>
    <x v="0"/>
    <s v="Columbus"/>
    <s v=""/>
    <s v="Old"/>
    <s v="MIDDLE AGE"/>
    <n v="1463976"/>
    <m/>
  </r>
  <r>
    <s v="E02003"/>
    <s v="Robert Patel"/>
    <x v="1"/>
    <x v="1"/>
    <x v="1"/>
    <x v="0"/>
    <x v="0"/>
    <x v="1"/>
    <d v="2013-10-23T00:00:00"/>
    <n v="45703"/>
    <n v="0"/>
    <x v="0"/>
    <s v="Chicago"/>
    <s v=""/>
    <s v="Old"/>
    <s v="MIDDLE AGE"/>
    <m/>
    <d v="2024-01-24T00:00:00"/>
  </r>
  <r>
    <s v="E02004"/>
    <s v="Cameron Lo"/>
    <x v="2"/>
    <x v="2"/>
    <x v="2"/>
    <x v="0"/>
    <x v="0"/>
    <x v="2"/>
    <d v="2019-03-24T00:00:00"/>
    <n v="83576"/>
    <n v="0"/>
    <x v="1"/>
    <s v="Shanghai"/>
    <s v=""/>
    <s v="Old"/>
    <s v="MIDDLE AGE"/>
    <n v="124"/>
    <m/>
  </r>
  <r>
    <s v="E02005"/>
    <s v="Harper Castillo"/>
    <x v="3"/>
    <x v="2"/>
    <x v="1"/>
    <x v="1"/>
    <x v="1"/>
    <x v="3"/>
    <d v="2018-04-07T00:00:00"/>
    <n v="98062"/>
    <n v="0"/>
    <x v="0"/>
    <s v="Seattle"/>
    <s v=""/>
    <s v="Old"/>
    <s v="MIDDLE AGE"/>
    <n v="15"/>
    <m/>
  </r>
  <r>
    <s v="E02006"/>
    <s v="Harper Dominguez"/>
    <x v="4"/>
    <x v="0"/>
    <x v="1"/>
    <x v="1"/>
    <x v="1"/>
    <x v="4"/>
    <d v="2005-06-18T00:00:00"/>
    <n v="175391"/>
    <n v="0.24"/>
    <x v="0"/>
    <s v="Austin"/>
    <s v=""/>
    <s v="Old"/>
    <s v="MIDDLE AGE"/>
    <m/>
    <s v="Cameron Lo"/>
  </r>
  <r>
    <s v="E02007"/>
    <s v="Ezra Vu"/>
    <x v="2"/>
    <x v="2"/>
    <x v="0"/>
    <x v="0"/>
    <x v="0"/>
    <x v="5"/>
    <d v="2004-04-22T00:00:00"/>
    <n v="66227"/>
    <n v="0"/>
    <x v="0"/>
    <s v="Phoenix"/>
    <d v="2014-02-14T00:00:00"/>
    <s v="Old"/>
    <s v="MIDDLE AGE"/>
    <m/>
    <s v="Harper Castillo"/>
  </r>
  <r>
    <s v="E02008"/>
    <s v="Jade Hu"/>
    <x v="5"/>
    <x v="3"/>
    <x v="3"/>
    <x v="1"/>
    <x v="0"/>
    <x v="6"/>
    <d v="2009-06-27T00:00:00"/>
    <n v="89744"/>
    <n v="0"/>
    <x v="1"/>
    <s v="Chongqing"/>
    <s v=""/>
    <s v="Old"/>
    <s v="MIDDLE AGE"/>
    <m/>
    <m/>
  </r>
  <r>
    <s v="E02009"/>
    <s v="Miles Chang"/>
    <x v="6"/>
    <x v="4"/>
    <x v="1"/>
    <x v="0"/>
    <x v="0"/>
    <x v="0"/>
    <d v="1999-02-19T00:00:00"/>
    <n v="69674"/>
    <n v="0"/>
    <x v="1"/>
    <s v="Chengdu"/>
    <s v=""/>
    <s v="Old"/>
    <s v="MIDDLE AGE"/>
    <m/>
    <m/>
  </r>
  <r>
    <s v="E02010"/>
    <s v="Gianna Holmes"/>
    <x v="7"/>
    <x v="2"/>
    <x v="0"/>
    <x v="1"/>
    <x v="2"/>
    <x v="1"/>
    <d v="2011-09-09T00:00:00"/>
    <n v="97630"/>
    <n v="0"/>
    <x v="0"/>
    <s v="Seattle"/>
    <s v=""/>
    <s v="Old"/>
    <s v="MIDDLE AGE"/>
    <m/>
    <m/>
  </r>
  <r>
    <s v="E02011"/>
    <s v="Jameson Thomas"/>
    <x v="8"/>
    <x v="4"/>
    <x v="3"/>
    <x v="0"/>
    <x v="2"/>
    <x v="2"/>
    <d v="2015-02-05T00:00:00"/>
    <n v="105879"/>
    <n v="0.1"/>
    <x v="0"/>
    <s v="Miami"/>
    <s v=""/>
    <s v="Old"/>
    <s v="MIDDLE AGE"/>
    <m/>
    <m/>
  </r>
  <r>
    <s v="E02012"/>
    <s v="Jameson Pena"/>
    <x v="9"/>
    <x v="2"/>
    <x v="0"/>
    <x v="0"/>
    <x v="1"/>
    <x v="3"/>
    <d v="2003-10-12T00:00:00"/>
    <n v="40499"/>
    <n v="0"/>
    <x v="0"/>
    <s v="Miami"/>
    <s v=""/>
    <s v="Old"/>
    <s v="MIDDLE AGE"/>
    <m/>
    <m/>
  </r>
  <r>
    <s v="E02013"/>
    <s v="Bella Wu"/>
    <x v="5"/>
    <x v="4"/>
    <x v="3"/>
    <x v="1"/>
    <x v="0"/>
    <x v="4"/>
    <d v="2014-08-03T00:00:00"/>
    <n v="71418"/>
    <n v="0"/>
    <x v="0"/>
    <s v="Phoenix"/>
    <s v=""/>
    <s v="Old"/>
    <s v="MIDDLE AGE"/>
    <m/>
    <m/>
  </r>
  <r>
    <s v="E02014"/>
    <s v="Jose Wong"/>
    <x v="4"/>
    <x v="2"/>
    <x v="0"/>
    <x v="0"/>
    <x v="0"/>
    <x v="5"/>
    <d v="2017-11-15T00:00:00"/>
    <n v="150558"/>
    <n v="0.23"/>
    <x v="1"/>
    <s v="Chongqing"/>
    <s v=""/>
    <s v="Old"/>
    <s v="MIDDLE AGE"/>
    <m/>
    <m/>
  </r>
  <r>
    <s v="E02015"/>
    <s v="Lucas Richardson"/>
    <x v="8"/>
    <x v="5"/>
    <x v="1"/>
    <x v="0"/>
    <x v="2"/>
    <x v="6"/>
    <d v="2018-07-22T00:00:00"/>
    <n v="118912"/>
    <n v="0.08"/>
    <x v="0"/>
    <s v="Miami"/>
    <s v=""/>
    <s v="Old"/>
    <s v="MIDDLE AGE"/>
    <m/>
    <m/>
  </r>
  <r>
    <s v="E02016"/>
    <s v="Jacob Moore"/>
    <x v="10"/>
    <x v="5"/>
    <x v="1"/>
    <x v="0"/>
    <x v="3"/>
    <x v="0"/>
    <d v="2021-03-24T00:00:00"/>
    <n v="131422"/>
    <n v="0.15"/>
    <x v="0"/>
    <s v="Phoenix"/>
    <s v=""/>
    <s v="Old"/>
    <s v="MIDDLE AGE"/>
    <m/>
    <m/>
  </r>
  <r>
    <s v="E02017"/>
    <s v="Luna Lu"/>
    <x v="3"/>
    <x v="2"/>
    <x v="1"/>
    <x v="1"/>
    <x v="0"/>
    <x v="0"/>
    <d v="1997-07-26T00:00:00"/>
    <n v="64208"/>
    <n v="0"/>
    <x v="0"/>
    <s v="Miami"/>
    <s v=""/>
    <s v="Old"/>
    <s v="MIDDLE AGE"/>
    <m/>
    <m/>
  </r>
  <r>
    <s v="E02018"/>
    <s v="Bella Tran"/>
    <x v="11"/>
    <x v="0"/>
    <x v="3"/>
    <x v="1"/>
    <x v="0"/>
    <x v="1"/>
    <d v="2010-08-05T00:00:00"/>
    <n v="254486"/>
    <n v="0.33"/>
    <x v="1"/>
    <s v="Chengdu"/>
    <s v=""/>
    <s v="Old"/>
    <s v="MIDDLE AGE"/>
    <m/>
    <m/>
  </r>
  <r>
    <s v="E02019"/>
    <s v="Ivy Chau"/>
    <x v="1"/>
    <x v="1"/>
    <x v="3"/>
    <x v="1"/>
    <x v="0"/>
    <x v="2"/>
    <d v="2019-03-03T00:00:00"/>
    <n v="54811"/>
    <n v="0"/>
    <x v="1"/>
    <s v="Chongqing"/>
    <s v=""/>
    <s v="Old"/>
    <s v="MIDDLE AGE"/>
    <m/>
    <m/>
  </r>
  <r>
    <s v="E02020"/>
    <s v="Jordan Kumar"/>
    <x v="12"/>
    <x v="2"/>
    <x v="3"/>
    <x v="0"/>
    <x v="0"/>
    <x v="3"/>
    <d v="2017-11-11T00:00:00"/>
    <n v="95729"/>
    <n v="0"/>
    <x v="0"/>
    <s v="Seattle"/>
    <s v=""/>
    <s v="Old"/>
    <s v="MIDDLE AGE"/>
    <m/>
    <m/>
  </r>
  <r>
    <s v="E02021"/>
    <s v="Sophia Gutierrez"/>
    <x v="8"/>
    <x v="3"/>
    <x v="3"/>
    <x v="1"/>
    <x v="1"/>
    <x v="4"/>
    <d v="2009-02-08T00:00:00"/>
    <n v="102649"/>
    <n v="0.06"/>
    <x v="0"/>
    <s v="Austin"/>
    <s v=""/>
    <s v="Old"/>
    <s v="MIDDLE AGE"/>
    <m/>
    <m/>
  </r>
  <r>
    <s v="E02022"/>
    <s v="Eli Dang"/>
    <x v="10"/>
    <x v="3"/>
    <x v="3"/>
    <x v="0"/>
    <x v="0"/>
    <x v="5"/>
    <d v="2015-11-16T00:00:00"/>
    <n v="122875"/>
    <n v="0.12"/>
    <x v="0"/>
    <s v="Chicago"/>
    <s v=""/>
    <s v="Old"/>
    <s v="MIDDLE AGE"/>
    <m/>
    <m/>
  </r>
  <r>
    <s v="E02023"/>
    <s v="Lillian Lewis"/>
    <x v="13"/>
    <x v="2"/>
    <x v="2"/>
    <x v="1"/>
    <x v="3"/>
    <x v="6"/>
    <d v="2013-08-14T00:00:00"/>
    <n v="83323"/>
    <n v="0"/>
    <x v="0"/>
    <s v="Phoenix"/>
    <d v="2019-03-31T00:00:00"/>
    <s v="Old"/>
    <s v="MIDDLE AGE"/>
    <m/>
    <m/>
  </r>
  <r>
    <s v="E02024"/>
    <s v="Serenity Cao"/>
    <x v="14"/>
    <x v="1"/>
    <x v="0"/>
    <x v="1"/>
    <x v="0"/>
    <x v="0"/>
    <d v="2018-10-21T00:00:00"/>
    <n v="66721"/>
    <n v="0"/>
    <x v="1"/>
    <s v="Shanghai"/>
    <s v=""/>
    <s v="Old"/>
    <s v="MIDDLE AGE"/>
    <m/>
    <m/>
  </r>
  <r>
    <s v="E02025"/>
    <s v="Parker Lai"/>
    <x v="11"/>
    <x v="3"/>
    <x v="3"/>
    <x v="0"/>
    <x v="0"/>
    <x v="1"/>
    <d v="2006-11-29T00:00:00"/>
    <n v="246400"/>
    <n v="0.36"/>
    <x v="1"/>
    <s v="Chongqing"/>
    <s v=""/>
    <s v="Old"/>
    <s v="MIDDLE AGE"/>
    <m/>
    <m/>
  </r>
  <r>
    <s v="E02026"/>
    <s v="Charles Simmons"/>
    <x v="8"/>
    <x v="1"/>
    <x v="3"/>
    <x v="0"/>
    <x v="2"/>
    <x v="2"/>
    <d v="1997-10-27T00:00:00"/>
    <n v="113525"/>
    <n v="0.06"/>
    <x v="0"/>
    <s v="Miami"/>
    <s v=""/>
    <s v="Old"/>
    <s v="MIDDLE AGE"/>
    <m/>
    <m/>
  </r>
  <r>
    <s v="E02027"/>
    <s v="Jayden Luu"/>
    <x v="4"/>
    <x v="3"/>
    <x v="0"/>
    <x v="0"/>
    <x v="0"/>
    <x v="3"/>
    <d v="2004-05-13T00:00:00"/>
    <n v="184342"/>
    <n v="0.22"/>
    <x v="1"/>
    <s v="Beijing"/>
    <s v=""/>
    <s v="Old"/>
    <s v="MIDDLE AGE"/>
    <m/>
    <m/>
  </r>
  <r>
    <s v="E02028"/>
    <s v="Brooks Richardson"/>
    <x v="4"/>
    <x v="5"/>
    <x v="3"/>
    <x v="0"/>
    <x v="2"/>
    <x v="4"/>
    <d v="2020-11-24T00:00:00"/>
    <n v="151341"/>
    <n v="0.22"/>
    <x v="0"/>
    <s v="Seattle"/>
    <s v=""/>
    <s v="Old"/>
    <s v="MIDDLE AGE"/>
    <m/>
    <m/>
  </r>
  <r>
    <s v="E02029"/>
    <s v="Ivy Thompson"/>
    <x v="8"/>
    <x v="5"/>
    <x v="0"/>
    <x v="1"/>
    <x v="2"/>
    <x v="5"/>
    <d v="2004-08-11T00:00:00"/>
    <n v="118900"/>
    <n v="0.05"/>
    <x v="0"/>
    <s v="Seattle"/>
    <s v=""/>
    <s v="Old"/>
    <s v="MIDDLE AGE"/>
    <m/>
    <m/>
  </r>
  <r>
    <s v="E02030"/>
    <s v="Peyton Wright"/>
    <x v="10"/>
    <x v="5"/>
    <x v="1"/>
    <x v="1"/>
    <x v="3"/>
    <x v="6"/>
    <d v="2017-05-13T00:00:00"/>
    <n v="153370"/>
    <n v="0.1"/>
    <x v="0"/>
    <s v="Chicago"/>
    <s v=""/>
    <s v="Old"/>
    <s v="MIDDLE AGE"/>
    <m/>
    <m/>
  </r>
  <r>
    <s v="E02031"/>
    <s v="Wyatt Dinh"/>
    <x v="7"/>
    <x v="2"/>
    <x v="3"/>
    <x v="0"/>
    <x v="0"/>
    <x v="3"/>
    <d v="2002-03-15T00:00:00"/>
    <n v="72860"/>
    <n v="0"/>
    <x v="1"/>
    <s v="Shanghai"/>
    <s v=""/>
    <s v="Old"/>
    <s v="MIDDLE AGE"/>
    <m/>
    <m/>
  </r>
  <r>
    <s v="E02032"/>
    <s v="Ruby Alexander"/>
    <x v="11"/>
    <x v="4"/>
    <x v="2"/>
    <x v="1"/>
    <x v="2"/>
    <x v="7"/>
    <d v="2001-08-13T00:00:00"/>
    <n v="255610"/>
    <n v="0.36"/>
    <x v="0"/>
    <s v="Phoenix"/>
    <s v=""/>
    <s v="Old"/>
    <s v="MIDDLE AGE"/>
    <m/>
    <m/>
  </r>
  <r>
    <s v="E02033"/>
    <s v="Axel Oh"/>
    <x v="5"/>
    <x v="1"/>
    <x v="1"/>
    <x v="0"/>
    <x v="0"/>
    <x v="8"/>
    <d v="2020-10-24T00:00:00"/>
    <n v="84962"/>
    <n v="0"/>
    <x v="1"/>
    <s v="Chengdu"/>
    <s v=""/>
    <s v="Young"/>
    <s v="YOUNG"/>
    <m/>
    <m/>
  </r>
  <r>
    <s v="E02034"/>
    <s v="Axel Ramirez"/>
    <x v="8"/>
    <x v="6"/>
    <x v="3"/>
    <x v="0"/>
    <x v="1"/>
    <x v="9"/>
    <d v="2017-12-04T00:00:00"/>
    <n v="103795"/>
    <n v="7.0000000000000007E-2"/>
    <x v="0"/>
    <s v="Seattle"/>
    <s v=""/>
    <s v="Old"/>
    <s v="MIDDLE AGE"/>
    <m/>
    <m/>
  </r>
  <r>
    <s v="E02035"/>
    <s v="Liliana Chang"/>
    <x v="12"/>
    <x v="2"/>
    <x v="1"/>
    <x v="1"/>
    <x v="0"/>
    <x v="10"/>
    <d v="2018-01-11T00:00:00"/>
    <n v="97509"/>
    <n v="0"/>
    <x v="1"/>
    <s v="Shanghai"/>
    <s v=""/>
    <s v="Old"/>
    <s v="YOUNG"/>
    <m/>
    <m/>
  </r>
  <r>
    <s v="E02036"/>
    <s v="Leonardo Carter"/>
    <x v="15"/>
    <x v="6"/>
    <x v="3"/>
    <x v="0"/>
    <x v="2"/>
    <x v="3"/>
    <d v="2022-09-07T00:00:00"/>
    <n v="54931"/>
    <n v="0"/>
    <x v="0"/>
    <s v="Austin"/>
    <s v=""/>
    <s v="Old"/>
    <s v="MIDDLE AGE"/>
    <m/>
    <m/>
  </r>
  <r>
    <s v="E02037"/>
    <s v="Landon Gonzales"/>
    <x v="16"/>
    <x v="0"/>
    <x v="3"/>
    <x v="0"/>
    <x v="1"/>
    <x v="11"/>
    <d v="2009-08-30T00:00:00"/>
    <n v="88689"/>
    <n v="0"/>
    <x v="0"/>
    <s v="Phoenix"/>
    <s v=""/>
    <s v="Old"/>
    <s v="MIDDLE AGE"/>
    <m/>
    <m/>
  </r>
  <r>
    <s v="E02038"/>
    <s v="Amelia Dominguez"/>
    <x v="10"/>
    <x v="3"/>
    <x v="1"/>
    <x v="1"/>
    <x v="1"/>
    <x v="12"/>
    <d v="2015-09-23T00:00:00"/>
    <n v="158184"/>
    <n v="0.15"/>
    <x v="2"/>
    <s v="Rio de Janeiro"/>
    <d v="2018-07-27T00:00:00"/>
    <s v="Old"/>
    <s v="YOUNG"/>
    <m/>
    <m/>
  </r>
  <r>
    <s v="E02039"/>
    <s v="Silas Ross"/>
    <x v="1"/>
    <x v="5"/>
    <x v="2"/>
    <x v="0"/>
    <x v="2"/>
    <x v="0"/>
    <d v="2016-02-10T00:00:00"/>
    <n v="48523"/>
    <n v="0"/>
    <x v="0"/>
    <s v="Austin"/>
    <s v=""/>
    <s v="Old"/>
    <s v="MIDDLE AGE"/>
    <m/>
    <m/>
  </r>
  <r>
    <s v="E02040"/>
    <s v="Jeremiah Cheng"/>
    <x v="5"/>
    <x v="5"/>
    <x v="3"/>
    <x v="0"/>
    <x v="0"/>
    <x v="8"/>
    <d v="2022-02-05T00:00:00"/>
    <n v="70946"/>
    <n v="0"/>
    <x v="1"/>
    <s v="Shanghai"/>
    <s v=""/>
    <s v="Young"/>
    <s v="YOUNG"/>
    <m/>
    <m/>
  </r>
  <r>
    <s v="E02041"/>
    <s v="Chloe Chin"/>
    <x v="10"/>
    <x v="4"/>
    <x v="3"/>
    <x v="1"/>
    <x v="0"/>
    <x v="13"/>
    <d v="2021-11-13T00:00:00"/>
    <n v="134487"/>
    <n v="0.1"/>
    <x v="0"/>
    <s v="Seattle"/>
    <s v=""/>
    <s v="Young"/>
    <s v="OLD"/>
    <m/>
    <m/>
  </r>
  <r>
    <s v="E02042"/>
    <s v="Ella Martinez"/>
    <x v="5"/>
    <x v="4"/>
    <x v="2"/>
    <x v="1"/>
    <x v="1"/>
    <x v="14"/>
    <d v="2012-04-06T00:00:00"/>
    <n v="76111"/>
    <n v="0"/>
    <x v="0"/>
    <s v="Chicago"/>
    <s v=""/>
    <s v="Old"/>
    <s v="YOUNG"/>
    <m/>
    <m/>
  </r>
  <r>
    <s v="E02043"/>
    <s v="Gianna Jones"/>
    <x v="8"/>
    <x v="3"/>
    <x v="2"/>
    <x v="1"/>
    <x v="2"/>
    <x v="1"/>
    <d v="1998-09-26T00:00:00"/>
    <n v="119220"/>
    <n v="0.09"/>
    <x v="0"/>
    <s v="Columbus"/>
    <d v="2016-11-02T00:00:00"/>
    <s v="Old"/>
    <s v="MIDDLE AGE"/>
    <m/>
    <m/>
  </r>
  <r>
    <s v="E02044"/>
    <s v="Austin Chow"/>
    <x v="11"/>
    <x v="3"/>
    <x v="0"/>
    <x v="0"/>
    <x v="0"/>
    <x v="14"/>
    <d v="2021-04-11T00:00:00"/>
    <n v="180858"/>
    <n v="0.32"/>
    <x v="1"/>
    <s v="Chongqing"/>
    <s v=""/>
    <s v="Old"/>
    <s v="YOUNG"/>
    <m/>
    <m/>
  </r>
  <r>
    <s v="E02045"/>
    <s v="Ella Chen"/>
    <x v="8"/>
    <x v="3"/>
    <x v="3"/>
    <x v="1"/>
    <x v="0"/>
    <x v="15"/>
    <d v="2005-11-10T00:00:00"/>
    <n v="114072"/>
    <n v="0.08"/>
    <x v="0"/>
    <s v="Phoenix"/>
    <s v=""/>
    <s v="Old"/>
    <s v="MIDDLE AGE"/>
    <m/>
    <m/>
  </r>
  <r>
    <s v="E02046"/>
    <s v="Ruby Kaur"/>
    <x v="16"/>
    <x v="0"/>
    <x v="2"/>
    <x v="1"/>
    <x v="0"/>
    <x v="8"/>
    <d v="2021-06-26T00:00:00"/>
    <n v="91672"/>
    <n v="0"/>
    <x v="1"/>
    <s v="Beijing"/>
    <s v=""/>
    <s v="Young"/>
    <s v="YOUNG"/>
    <m/>
    <m/>
  </r>
  <r>
    <s v="E02047"/>
    <s v="Savannah Morales"/>
    <x v="6"/>
    <x v="5"/>
    <x v="1"/>
    <x v="1"/>
    <x v="1"/>
    <x v="1"/>
    <d v="2005-01-26T00:00:00"/>
    <n v="71542"/>
    <n v="0"/>
    <x v="0"/>
    <s v="Chicago"/>
    <s v=""/>
    <s v="Old"/>
    <s v="MIDDLE AGE"/>
    <m/>
    <m/>
  </r>
  <r>
    <s v="E02048"/>
    <s v="Luca Powell"/>
    <x v="17"/>
    <x v="2"/>
    <x v="3"/>
    <x v="0"/>
    <x v="2"/>
    <x v="16"/>
    <d v="2016-12-18T00:00:00"/>
    <n v="54700"/>
    <n v="0"/>
    <x v="0"/>
    <s v="Miami"/>
    <s v=""/>
    <s v="Old"/>
    <s v="YOUNG"/>
    <m/>
    <m/>
  </r>
  <r>
    <s v="E02049"/>
    <s v="Parker Thao"/>
    <x v="6"/>
    <x v="1"/>
    <x v="1"/>
    <x v="0"/>
    <x v="0"/>
    <x v="9"/>
    <d v="2011-05-08T00:00:00"/>
    <n v="65022"/>
    <n v="0"/>
    <x v="1"/>
    <s v="Chongqing"/>
    <s v=""/>
    <s v="Old"/>
    <s v="MIDDLE AGE"/>
    <m/>
    <m/>
  </r>
  <r>
    <s v="E02050"/>
    <s v="Ryan Vo"/>
    <x v="18"/>
    <x v="2"/>
    <x v="2"/>
    <x v="0"/>
    <x v="0"/>
    <x v="17"/>
    <d v="2011-04-12T00:00:00"/>
    <n v="65109"/>
    <n v="0"/>
    <x v="0"/>
    <s v="Phoenix"/>
    <s v=""/>
    <s v="Old"/>
    <s v="YOUNG"/>
    <m/>
    <m/>
  </r>
  <r>
    <s v="E02051"/>
    <s v="Isabella Ngo"/>
    <x v="8"/>
    <x v="3"/>
    <x v="3"/>
    <x v="1"/>
    <x v="0"/>
    <x v="2"/>
    <d v="2022-01-01T00:00:00"/>
    <n v="126598"/>
    <n v="0.09"/>
    <x v="0"/>
    <s v="Miami"/>
    <s v=""/>
    <s v="Old"/>
    <s v="MIDDLE AGE"/>
    <m/>
    <m/>
  </r>
  <r>
    <s v="E02052"/>
    <s v="Leah Vega"/>
    <x v="18"/>
    <x v="2"/>
    <x v="1"/>
    <x v="1"/>
    <x v="1"/>
    <x v="5"/>
    <d v="2018-06-07T00:00:00"/>
    <n v="72388"/>
    <n v="0"/>
    <x v="0"/>
    <s v="Miami"/>
    <s v=""/>
    <s v="Old"/>
    <s v="MIDDLE AGE"/>
    <m/>
    <m/>
  </r>
  <r>
    <s v="E02053"/>
    <s v="Jaxson Liu"/>
    <x v="11"/>
    <x v="4"/>
    <x v="1"/>
    <x v="0"/>
    <x v="0"/>
    <x v="18"/>
    <d v="2021-05-18T00:00:00"/>
    <n v="205216"/>
    <n v="0.36"/>
    <x v="0"/>
    <s v="Chicago"/>
    <s v=""/>
    <s v="Young"/>
    <s v="YOUNG"/>
    <m/>
    <m/>
  </r>
  <r>
    <s v="E02054"/>
    <s v="Santiago f Ross"/>
    <x v="19"/>
    <x v="2"/>
    <x v="3"/>
    <x v="0"/>
    <x v="2"/>
    <x v="19"/>
    <d v="2012-12-13T00:00:00"/>
    <n v="74004"/>
    <n v="0"/>
    <x v="0"/>
    <s v="Columbus"/>
    <s v=""/>
    <s v="Old"/>
    <s v="YOUNG"/>
    <m/>
    <m/>
  </r>
  <r>
    <s v="E02055"/>
    <s v="Layla Bell"/>
    <x v="11"/>
    <x v="0"/>
    <x v="1"/>
    <x v="1"/>
    <x v="2"/>
    <x v="20"/>
    <d v="2001-07-26T00:00:00"/>
    <n v="203030"/>
    <n v="0.31"/>
    <x v="0"/>
    <s v="Chicago"/>
    <s v=""/>
    <s v="Young"/>
    <s v="OLD"/>
    <m/>
    <m/>
  </r>
  <r>
    <s v="E02056"/>
    <s v="Bella Morales"/>
    <x v="4"/>
    <x v="1"/>
    <x v="3"/>
    <x v="1"/>
    <x v="1"/>
    <x v="17"/>
    <d v="2016-05-10T00:00:00"/>
    <n v="194864"/>
    <n v="0.24"/>
    <x v="0"/>
    <s v="Austin"/>
    <s v=""/>
    <s v="Old"/>
    <s v="YOUNG"/>
    <m/>
    <m/>
  </r>
  <r>
    <s v="E02057"/>
    <s v="Eliza Kang"/>
    <x v="20"/>
    <x v="2"/>
    <x v="0"/>
    <x v="1"/>
    <x v="0"/>
    <x v="21"/>
    <d v="2002-01-27T00:00:00"/>
    <n v="76659"/>
    <n v="0.05"/>
    <x v="0"/>
    <s v="Phoenix"/>
    <s v=""/>
    <s v="Young"/>
    <s v="OLD"/>
    <m/>
    <m/>
  </r>
  <r>
    <s v="E02058"/>
    <s v="Gabriel Reyes"/>
    <x v="8"/>
    <x v="1"/>
    <x v="1"/>
    <x v="0"/>
    <x v="1"/>
    <x v="22"/>
    <d v="2005-06-10T00:00:00"/>
    <n v="101630"/>
    <n v="0.08"/>
    <x v="2"/>
    <s v="Sao Paulo"/>
    <s v=""/>
    <s v="Old"/>
    <s v="MIDDLE AGE"/>
    <m/>
    <m/>
  </r>
  <r>
    <s v="E02059"/>
    <s v="Piper Garcia"/>
    <x v="10"/>
    <x v="1"/>
    <x v="2"/>
    <x v="1"/>
    <x v="1"/>
    <x v="23"/>
    <d v="1993-11-24T00:00:00"/>
    <n v="126929"/>
    <n v="0.12"/>
    <x v="2"/>
    <s v="Sao Paulo"/>
    <s v=""/>
    <s v="Young"/>
    <s v="MIDDLE AGE"/>
    <m/>
    <m/>
  </r>
  <r>
    <s v="E02060"/>
    <s v="Jacob Cheng"/>
    <x v="4"/>
    <x v="1"/>
    <x v="0"/>
    <x v="0"/>
    <x v="0"/>
    <x v="0"/>
    <d v="1999-11-26T00:00:00"/>
    <n v="155890"/>
    <n v="0.17"/>
    <x v="0"/>
    <s v="Columbus"/>
    <d v="2003-11-27T00:00:00"/>
    <s v="Old"/>
    <s v="MIDDLE AGE"/>
    <m/>
    <m/>
  </r>
  <r>
    <s v="E02061"/>
    <s v="Nathan Hong"/>
    <x v="4"/>
    <x v="4"/>
    <x v="1"/>
    <x v="0"/>
    <x v="0"/>
    <x v="3"/>
    <d v="2019-10-02T00:00:00"/>
    <n v="150631"/>
    <n v="0.17"/>
    <x v="0"/>
    <s v="Phoenix"/>
    <s v=""/>
    <s v="Old"/>
    <s v="MIDDLE AGE"/>
    <m/>
    <m/>
  </r>
  <r>
    <s v="E02062"/>
    <s v="Chloe Kim"/>
    <x v="5"/>
    <x v="1"/>
    <x v="3"/>
    <x v="1"/>
    <x v="0"/>
    <x v="24"/>
    <d v="2012-07-06T00:00:00"/>
    <n v="72850"/>
    <n v="0"/>
    <x v="0"/>
    <s v="Miami"/>
    <s v=""/>
    <s v="Old"/>
    <s v="YOUNG"/>
    <m/>
    <m/>
  </r>
  <r>
    <s v="E02063"/>
    <s v="Isaac Guzman"/>
    <x v="14"/>
    <x v="1"/>
    <x v="1"/>
    <x v="0"/>
    <x v="1"/>
    <x v="25"/>
    <d v="2010-08-18T00:00:00"/>
    <n v="57951"/>
    <n v="0"/>
    <x v="0"/>
    <s v="Phoenix"/>
    <s v=""/>
    <s v="Old"/>
    <s v="MIDDLE AGE"/>
    <m/>
    <m/>
  </r>
  <r>
    <s v="E02064"/>
    <s v="Julian Ford"/>
    <x v="6"/>
    <x v="1"/>
    <x v="0"/>
    <x v="0"/>
    <x v="2"/>
    <x v="3"/>
    <d v="2010-07-29T00:00:00"/>
    <n v="70340"/>
    <n v="0"/>
    <x v="0"/>
    <s v="Miami"/>
    <s v=""/>
    <s v="Old"/>
    <s v="MIDDLE AGE"/>
    <m/>
    <m/>
  </r>
  <r>
    <s v="E02065"/>
    <s v="Kinsley Liang"/>
    <x v="21"/>
    <x v="0"/>
    <x v="0"/>
    <x v="1"/>
    <x v="0"/>
    <x v="9"/>
    <d v="2008-08-25T00:00:00"/>
    <n v="98221"/>
    <n v="0"/>
    <x v="1"/>
    <s v="Shanghai"/>
    <s v=""/>
    <s v="Old"/>
    <s v="MIDDLE AGE"/>
    <m/>
    <m/>
  </r>
  <r>
    <s v="E02066"/>
    <s v="Wesley Yu"/>
    <x v="10"/>
    <x v="1"/>
    <x v="3"/>
    <x v="0"/>
    <x v="0"/>
    <x v="26"/>
    <d v="2003-09-24T00:00:00"/>
    <n v="127175"/>
    <n v="0.12"/>
    <x v="0"/>
    <s v="Seattle"/>
    <s v=""/>
    <s v="Old"/>
    <s v="MIDDLE AGE"/>
    <m/>
    <m/>
  </r>
  <r>
    <s v="E02067"/>
    <s v="Serenity Martin"/>
    <x v="5"/>
    <x v="4"/>
    <x v="0"/>
    <x v="1"/>
    <x v="3"/>
    <x v="8"/>
    <d v="2021-05-16T00:00:00"/>
    <n v="97542"/>
    <n v="0"/>
    <x v="0"/>
    <s v="Phoenix"/>
    <s v=""/>
    <s v="Young"/>
    <s v="YOUNG"/>
    <m/>
    <m/>
  </r>
  <r>
    <s v="E02068"/>
    <s v="Ethan Sanchez"/>
    <x v="5"/>
    <x v="5"/>
    <x v="2"/>
    <x v="0"/>
    <x v="1"/>
    <x v="19"/>
    <d v="2019-05-15T00:00:00"/>
    <n v="81646"/>
    <n v="0"/>
    <x v="0"/>
    <s v="Phoenix"/>
    <s v=""/>
    <s v="Old"/>
    <s v="YOUNG"/>
    <m/>
    <m/>
  </r>
  <r>
    <s v="E02069"/>
    <s v="David Sanchez"/>
    <x v="4"/>
    <x v="1"/>
    <x v="3"/>
    <x v="0"/>
    <x v="1"/>
    <x v="17"/>
    <d v="2009-07-05T00:00:00"/>
    <n v="182055"/>
    <n v="0.27"/>
    <x v="2"/>
    <s v="Rio de Janeiro"/>
    <s v=""/>
    <s v="Old"/>
    <s v="YOUNG"/>
    <m/>
    <m/>
  </r>
  <r>
    <s v="E02070"/>
    <s v="Elias Hsu"/>
    <x v="5"/>
    <x v="5"/>
    <x v="3"/>
    <x v="0"/>
    <x v="0"/>
    <x v="14"/>
    <d v="2022-01-23T00:00:00"/>
    <n v="86777"/>
    <n v="0"/>
    <x v="1"/>
    <s v="Chengdu"/>
    <s v=""/>
    <s v="Old"/>
    <s v="YOUNG"/>
    <m/>
    <m/>
  </r>
  <r>
    <s v="E02071"/>
    <s v="Luca Phan"/>
    <x v="8"/>
    <x v="5"/>
    <x v="1"/>
    <x v="0"/>
    <x v="0"/>
    <x v="24"/>
    <d v="2015-06-17T00:00:00"/>
    <n v="129949"/>
    <n v="0.09"/>
    <x v="1"/>
    <s v="Beijing"/>
    <s v=""/>
    <s v="Old"/>
    <s v="YOUNG"/>
    <m/>
    <m/>
  </r>
  <r>
    <s v="E02072"/>
    <s v="Olivia Xi"/>
    <x v="8"/>
    <x v="1"/>
    <x v="3"/>
    <x v="1"/>
    <x v="0"/>
    <x v="8"/>
    <d v="2020-08-19T00:00:00"/>
    <n v="124535"/>
    <n v="0.06"/>
    <x v="0"/>
    <s v="Chicago"/>
    <s v=""/>
    <s v="Young"/>
    <s v="YOUNG"/>
    <m/>
    <m/>
  </r>
  <r>
    <s v="E02073"/>
    <s v="Alice Luu"/>
    <x v="7"/>
    <x v="2"/>
    <x v="2"/>
    <x v="1"/>
    <x v="0"/>
    <x v="23"/>
    <d v="1993-07-17T00:00:00"/>
    <n v="81083"/>
    <n v="0"/>
    <x v="0"/>
    <s v="Columbus"/>
    <s v=""/>
    <s v="Young"/>
    <s v="MIDDLE AGE"/>
    <m/>
    <m/>
  </r>
  <r>
    <s v="E02074"/>
    <s v="Leonardo Ng"/>
    <x v="1"/>
    <x v="5"/>
    <x v="1"/>
    <x v="0"/>
    <x v="0"/>
    <x v="10"/>
    <d v="2019-06-10T00:00:00"/>
    <n v="57727"/>
    <n v="0"/>
    <x v="1"/>
    <s v="Chengdu"/>
    <s v=""/>
    <s v="Old"/>
    <s v="YOUNG"/>
    <m/>
    <m/>
  </r>
  <r>
    <s v="E02075"/>
    <s v="Peyton Edwards"/>
    <x v="6"/>
    <x v="4"/>
    <x v="0"/>
    <x v="1"/>
    <x v="2"/>
    <x v="20"/>
    <d v="2020-07-11T00:00:00"/>
    <n v="59344"/>
    <n v="0"/>
    <x v="0"/>
    <s v="Columbus"/>
    <s v=""/>
    <s v="Young"/>
    <s v="OLD"/>
    <m/>
    <m/>
  </r>
  <r>
    <s v="E02076"/>
    <s v="Axel Patel"/>
    <x v="5"/>
    <x v="1"/>
    <x v="2"/>
    <x v="0"/>
    <x v="0"/>
    <x v="18"/>
    <d v="2022-09-13T00:00:00"/>
    <n v="73203"/>
    <n v="0"/>
    <x v="0"/>
    <s v="Miami"/>
    <s v=""/>
    <s v="Young"/>
    <s v="YOUNG"/>
    <m/>
    <m/>
  </r>
  <r>
    <s v="E02077"/>
    <s v="Eva Chavez"/>
    <x v="3"/>
    <x v="2"/>
    <x v="3"/>
    <x v="1"/>
    <x v="1"/>
    <x v="21"/>
    <d v="2004-01-17T00:00:00"/>
    <n v="83070"/>
    <n v="0"/>
    <x v="2"/>
    <s v="Sao Paulo"/>
    <s v=""/>
    <s v="Young"/>
    <s v="OLD"/>
    <m/>
    <m/>
  </r>
  <r>
    <s v="E02078"/>
    <s v="Savannah Lee"/>
    <x v="8"/>
    <x v="6"/>
    <x v="2"/>
    <x v="1"/>
    <x v="0"/>
    <x v="4"/>
    <d v="2020-07-22T00:00:00"/>
    <n v="104008"/>
    <n v="0.1"/>
    <x v="1"/>
    <s v="Beijing"/>
    <s v=""/>
    <s v="Old"/>
    <s v="MIDDLE AGE"/>
    <m/>
    <m/>
  </r>
  <r>
    <s v="E02079"/>
    <s v="Mia Grant"/>
    <x v="22"/>
    <x v="2"/>
    <x v="1"/>
    <x v="1"/>
    <x v="2"/>
    <x v="26"/>
    <d v="2007-02-16T00:00:00"/>
    <n v="70923"/>
    <n v="0"/>
    <x v="0"/>
    <s v="Columbus"/>
    <s v=""/>
    <s v="Old"/>
    <s v="MIDDLE AGE"/>
    <m/>
    <m/>
  </r>
  <r>
    <s v="E02080"/>
    <s v="Eli Richardson"/>
    <x v="10"/>
    <x v="5"/>
    <x v="3"/>
    <x v="0"/>
    <x v="3"/>
    <x v="12"/>
    <d v="2018-04-08T00:00:00"/>
    <n v="159121"/>
    <n v="0.14000000000000001"/>
    <x v="0"/>
    <s v="Phoenix"/>
    <s v=""/>
    <s v="Old"/>
    <s v="YOUNG"/>
    <m/>
    <m/>
  </r>
  <r>
    <s v="E02081"/>
    <s v="Eloise Perry"/>
    <x v="23"/>
    <x v="6"/>
    <x v="2"/>
    <x v="1"/>
    <x v="2"/>
    <x v="8"/>
    <d v="2020-12-02T00:00:00"/>
    <n v="88921"/>
    <n v="0"/>
    <x v="0"/>
    <s v="Chicago"/>
    <s v=""/>
    <s v="Young"/>
    <s v="YOUNG"/>
    <m/>
    <m/>
  </r>
  <r>
    <s v="E02082"/>
    <s v="Ian Cheng"/>
    <x v="10"/>
    <x v="1"/>
    <x v="3"/>
    <x v="0"/>
    <x v="0"/>
    <x v="25"/>
    <d v="2015-08-30T00:00:00"/>
    <n v="126704"/>
    <n v="0.14000000000000001"/>
    <x v="0"/>
    <s v="Phoenix"/>
    <s v=""/>
    <s v="Old"/>
    <s v="MIDDLE AGE"/>
    <m/>
    <m/>
  </r>
  <r>
    <s v="E02083"/>
    <s v="Penelope Chan"/>
    <x v="6"/>
    <x v="3"/>
    <x v="0"/>
    <x v="1"/>
    <x v="0"/>
    <x v="7"/>
    <d v="2012-05-20T00:00:00"/>
    <n v="57704"/>
    <n v="0"/>
    <x v="1"/>
    <s v="Shanghai"/>
    <d v="2019-11-21T00:00:00"/>
    <s v="Old"/>
    <s v="MIDDLE AGE"/>
    <m/>
    <m/>
  </r>
  <r>
    <s v="E02084"/>
    <s v="Sofia Vasquez"/>
    <x v="4"/>
    <x v="1"/>
    <x v="2"/>
    <x v="1"/>
    <x v="1"/>
    <x v="5"/>
    <d v="1996-07-29T00:00:00"/>
    <n v="191455"/>
    <n v="0.24"/>
    <x v="2"/>
    <s v="Sao Paulo"/>
    <s v=""/>
    <s v="Old"/>
    <s v="MIDDLE AGE"/>
    <m/>
    <m/>
  </r>
  <r>
    <s v="E02085"/>
    <s v="Anthony Baker"/>
    <x v="22"/>
    <x v="2"/>
    <x v="0"/>
    <x v="0"/>
    <x v="2"/>
    <x v="12"/>
    <d v="2021-06-03T00:00:00"/>
    <n v="99937"/>
    <n v="0"/>
    <x v="0"/>
    <s v="Phoenix"/>
    <s v=""/>
    <s v="Old"/>
    <s v="YOUNG"/>
    <m/>
    <m/>
  </r>
  <r>
    <s v="E02086"/>
    <s v="Lucas Luong"/>
    <x v="1"/>
    <x v="5"/>
    <x v="3"/>
    <x v="0"/>
    <x v="0"/>
    <x v="22"/>
    <d v="2008-03-12T00:00:00"/>
    <n v="40778"/>
    <n v="0"/>
    <x v="1"/>
    <s v="Chengdu"/>
    <s v=""/>
    <s v="Old"/>
    <s v="MIDDLE AGE"/>
    <m/>
    <m/>
  </r>
  <r>
    <s v="E02087"/>
    <s v="Xavier Patel"/>
    <x v="4"/>
    <x v="5"/>
    <x v="3"/>
    <x v="0"/>
    <x v="0"/>
    <x v="6"/>
    <d v="2021-11-16T00:00:00"/>
    <n v="187740"/>
    <n v="0.16"/>
    <x v="0"/>
    <s v="Columbus"/>
    <s v=""/>
    <s v="Old"/>
    <s v="MIDDLE AGE"/>
    <m/>
    <m/>
  </r>
  <r>
    <s v="E02088"/>
    <s v="Robert Soto"/>
    <x v="24"/>
    <x v="6"/>
    <x v="2"/>
    <x v="0"/>
    <x v="1"/>
    <x v="0"/>
    <d v="2008-09-10T00:00:00"/>
    <n v="72384"/>
    <n v="0"/>
    <x v="2"/>
    <s v="Rio de Janeiro"/>
    <s v=""/>
    <s v="Old"/>
    <s v="MIDDLE AGE"/>
    <m/>
    <m/>
  </r>
  <r>
    <s v="E02089"/>
    <s v="Nevaeh Jiang"/>
    <x v="10"/>
    <x v="5"/>
    <x v="1"/>
    <x v="1"/>
    <x v="0"/>
    <x v="15"/>
    <d v="2016-08-05T00:00:00"/>
    <n v="143318"/>
    <n v="0.12"/>
    <x v="1"/>
    <s v="Chengdu"/>
    <s v=""/>
    <s v="Old"/>
    <s v="MIDDLE AGE"/>
    <m/>
    <m/>
  </r>
  <r>
    <s v="E02090"/>
    <s v="Chloe Reyes"/>
    <x v="4"/>
    <x v="6"/>
    <x v="3"/>
    <x v="1"/>
    <x v="1"/>
    <x v="15"/>
    <d v="2008-06-18T00:00:00"/>
    <n v="191304"/>
    <n v="0.17"/>
    <x v="0"/>
    <s v="Phoenix"/>
    <s v=""/>
    <s v="Old"/>
    <s v="MIDDLE AGE"/>
    <m/>
    <m/>
  </r>
  <r>
    <s v="E02091"/>
    <s v="Lucy Edwards"/>
    <x v="4"/>
    <x v="6"/>
    <x v="3"/>
    <x v="1"/>
    <x v="3"/>
    <x v="16"/>
    <d v="2015-03-16T00:00:00"/>
    <n v="175875"/>
    <n v="0.21"/>
    <x v="0"/>
    <s v="Columbus"/>
    <d v="2022-05-16T00:00:00"/>
    <s v="Old"/>
    <s v="YOUNG"/>
    <m/>
    <m/>
  </r>
  <r>
    <s v="E02092"/>
    <s v="Luna Edwards"/>
    <x v="8"/>
    <x v="1"/>
    <x v="2"/>
    <x v="1"/>
    <x v="3"/>
    <x v="22"/>
    <d v="2014-04-13T00:00:00"/>
    <n v="106726"/>
    <n v="0.09"/>
    <x v="0"/>
    <s v="Seattle"/>
    <s v=""/>
    <s v="Old"/>
    <s v="MIDDLE AGE"/>
    <m/>
    <m/>
  </r>
  <r>
    <s v="E02093"/>
    <s v="Stella Daniels"/>
    <x v="18"/>
    <x v="2"/>
    <x v="0"/>
    <x v="1"/>
    <x v="3"/>
    <x v="27"/>
    <d v="2011-10-30T00:00:00"/>
    <n v="72637"/>
    <n v="0"/>
    <x v="0"/>
    <s v="Columbus"/>
    <s v=""/>
    <s v="Old"/>
    <s v="YOUNG"/>
    <m/>
    <m/>
  </r>
  <r>
    <s v="E02094"/>
    <s v="Ayla Ma"/>
    <x v="8"/>
    <x v="5"/>
    <x v="1"/>
    <x v="1"/>
    <x v="0"/>
    <x v="18"/>
    <d v="2022-12-05T00:00:00"/>
    <n v="118304"/>
    <n v="7.0000000000000007E-2"/>
    <x v="1"/>
    <s v="Shanghai"/>
    <s v=""/>
    <s v="Young"/>
    <s v="YOUNG"/>
    <m/>
    <m/>
  </r>
  <r>
    <s v="E02095"/>
    <s v="Matthew Avila"/>
    <x v="20"/>
    <x v="2"/>
    <x v="0"/>
    <x v="0"/>
    <x v="1"/>
    <x v="9"/>
    <d v="2003-06-17T00:00:00"/>
    <n v="68592"/>
    <n v="0.08"/>
    <x v="2"/>
    <s v="Sao Paulo"/>
    <s v=""/>
    <s v="Old"/>
    <s v="MIDDLE AGE"/>
    <m/>
    <m/>
  </r>
  <r>
    <s v="E02096"/>
    <s v="Gianna Lim"/>
    <x v="1"/>
    <x v="3"/>
    <x v="2"/>
    <x v="1"/>
    <x v="0"/>
    <x v="25"/>
    <d v="2006-04-01T00:00:00"/>
    <n v="42532"/>
    <n v="0"/>
    <x v="1"/>
    <s v="Chongqing"/>
    <s v=""/>
    <s v="Old"/>
    <s v="MIDDLE AGE"/>
    <m/>
    <m/>
  </r>
  <r>
    <s v="E02097"/>
    <s v="Joseph Tan"/>
    <x v="13"/>
    <x v="2"/>
    <x v="2"/>
    <x v="0"/>
    <x v="0"/>
    <x v="27"/>
    <d v="2015-08-20T00:00:00"/>
    <n v="65073"/>
    <n v="0"/>
    <x v="1"/>
    <s v="Shanghai"/>
    <s v=""/>
    <s v="Old"/>
    <s v="YOUNG"/>
    <m/>
    <m/>
  </r>
  <r>
    <s v="E02098"/>
    <s v="Connor Lai"/>
    <x v="25"/>
    <x v="0"/>
    <x v="1"/>
    <x v="0"/>
    <x v="0"/>
    <x v="10"/>
    <d v="2019-09-22T00:00:00"/>
    <n v="111035"/>
    <n v="0.12"/>
    <x v="0"/>
    <s v="Chicago"/>
    <s v=""/>
    <s v="Old"/>
    <s v="YOUNG"/>
    <m/>
    <m/>
  </r>
  <r>
    <s v="E02099"/>
    <s v="Ava Owens"/>
    <x v="6"/>
    <x v="4"/>
    <x v="3"/>
    <x v="1"/>
    <x v="2"/>
    <x v="28"/>
    <d v="2020-02-07T00:00:00"/>
    <n v="63066"/>
    <n v="0"/>
    <x v="0"/>
    <s v="Seattle"/>
    <s v=""/>
    <s v="Young"/>
    <s v="YOUNG"/>
    <m/>
    <m/>
  </r>
  <r>
    <s v="E02100"/>
    <s v="Dylan Aguilar"/>
    <x v="4"/>
    <x v="0"/>
    <x v="1"/>
    <x v="0"/>
    <x v="1"/>
    <x v="2"/>
    <d v="2007-03-27T00:00:00"/>
    <n v="186192"/>
    <n v="0.27"/>
    <x v="2"/>
    <s v="Sao Paulo"/>
    <s v=""/>
    <s v="Old"/>
    <s v="MIDDLE AGE"/>
    <m/>
    <m/>
  </r>
  <r>
    <s v="E02101"/>
    <s v="Leah Zheng"/>
    <x v="4"/>
    <x v="0"/>
    <x v="1"/>
    <x v="1"/>
    <x v="0"/>
    <x v="5"/>
    <d v="2016-06-18T00:00:00"/>
    <n v="182938"/>
    <n v="0.23"/>
    <x v="1"/>
    <s v="Chengdu"/>
    <s v=""/>
    <s v="Old"/>
    <s v="MIDDLE AGE"/>
    <m/>
    <m/>
  </r>
  <r>
    <s v="E02102"/>
    <s v="Jade Pham"/>
    <x v="1"/>
    <x v="3"/>
    <x v="0"/>
    <x v="1"/>
    <x v="0"/>
    <x v="29"/>
    <d v="2017-12-12T00:00:00"/>
    <n v="53931"/>
    <n v="0"/>
    <x v="1"/>
    <s v="Shanghai"/>
    <s v=""/>
    <s v="Young"/>
    <s v="OLD"/>
    <m/>
    <m/>
  </r>
  <r>
    <s v="E02103"/>
    <s v="Theodore Bui"/>
    <x v="11"/>
    <x v="1"/>
    <x v="3"/>
    <x v="0"/>
    <x v="0"/>
    <x v="6"/>
    <d v="2012-05-13T00:00:00"/>
    <n v="252140"/>
    <n v="0.38"/>
    <x v="1"/>
    <s v="Beijing"/>
    <s v=""/>
    <s v="Old"/>
    <s v="MIDDLE AGE"/>
    <m/>
    <m/>
  </r>
  <r>
    <s v="E02104"/>
    <s v="Asher Chan"/>
    <x v="23"/>
    <x v="6"/>
    <x v="1"/>
    <x v="0"/>
    <x v="0"/>
    <x v="30"/>
    <d v="2018-08-18T00:00:00"/>
    <n v="73041"/>
    <n v="0"/>
    <x v="1"/>
    <s v="Shanghai"/>
    <s v=""/>
    <s v="Old"/>
    <s v="YOUNG"/>
    <m/>
    <m/>
  </r>
  <r>
    <s v="E02105"/>
    <s v="Ezekiel Brown"/>
    <x v="8"/>
    <x v="4"/>
    <x v="1"/>
    <x v="0"/>
    <x v="2"/>
    <x v="18"/>
    <d v="2022-03-14T00:00:00"/>
    <n v="120315"/>
    <n v="0.08"/>
    <x v="0"/>
    <s v="Miami"/>
    <d v="2022-07-17T00:00:00"/>
    <s v="Young"/>
    <s v="YOUNG"/>
    <m/>
    <m/>
  </r>
  <r>
    <s v="E02106"/>
    <s v="Peyton Allen"/>
    <x v="8"/>
    <x v="5"/>
    <x v="3"/>
    <x v="1"/>
    <x v="2"/>
    <x v="8"/>
    <d v="2020-11-23T00:00:00"/>
    <n v="112264"/>
    <n v="0.05"/>
    <x v="0"/>
    <s v="Chicago"/>
    <s v=""/>
    <s v="Young"/>
    <s v="YOUNG"/>
    <m/>
    <m/>
  </r>
  <r>
    <s v="E02107"/>
    <s v="Parker Joseph"/>
    <x v="9"/>
    <x v="2"/>
    <x v="3"/>
    <x v="0"/>
    <x v="2"/>
    <x v="6"/>
    <d v="2000-01-21T00:00:00"/>
    <n v="55039"/>
    <n v="0"/>
    <x v="0"/>
    <s v="Seattle"/>
    <s v=""/>
    <s v="Old"/>
    <s v="MIDDLE AGE"/>
    <m/>
    <m/>
  </r>
  <r>
    <s v="E02108"/>
    <s v="Kayden Ortiz"/>
    <x v="10"/>
    <x v="3"/>
    <x v="3"/>
    <x v="0"/>
    <x v="1"/>
    <x v="16"/>
    <d v="2013-07-29T00:00:00"/>
    <n v="134782"/>
    <n v="0.15"/>
    <x v="2"/>
    <s v="Manaus"/>
    <s v=""/>
    <s v="Old"/>
    <s v="YOUNG"/>
    <m/>
    <m/>
  </r>
  <r>
    <s v="E02109"/>
    <s v="Lillian Desai"/>
    <x v="26"/>
    <x v="0"/>
    <x v="0"/>
    <x v="1"/>
    <x v="0"/>
    <x v="18"/>
    <d v="2022-12-12T00:00:00"/>
    <n v="92806"/>
    <n v="0"/>
    <x v="1"/>
    <s v="Chengdu"/>
    <s v=""/>
    <s v="Young"/>
    <s v="YOUNG"/>
    <m/>
    <m/>
  </r>
  <r>
    <s v="E02110"/>
    <s v="Avery Gutierrez"/>
    <x v="11"/>
    <x v="5"/>
    <x v="1"/>
    <x v="1"/>
    <x v="1"/>
    <x v="31"/>
    <d v="2016-07-02T00:00:00"/>
    <n v="181028"/>
    <n v="0.38"/>
    <x v="0"/>
    <s v="Phoenix"/>
    <s v=""/>
    <s v="Old"/>
    <s v="MIDDLE AGE"/>
    <m/>
    <m/>
  </r>
  <r>
    <s v="E02111"/>
    <s v="Caroline Sandoval"/>
    <x v="1"/>
    <x v="1"/>
    <x v="1"/>
    <x v="1"/>
    <x v="1"/>
    <x v="32"/>
    <d v="2013-10-03T00:00:00"/>
    <n v="48117"/>
    <n v="0"/>
    <x v="2"/>
    <s v="Sao Paulo"/>
    <s v=""/>
    <s v="Old"/>
    <s v="YOUNG"/>
    <m/>
    <m/>
  </r>
  <r>
    <s v="E02112"/>
    <s v="Hailey Lim"/>
    <x v="4"/>
    <x v="5"/>
    <x v="1"/>
    <x v="1"/>
    <x v="0"/>
    <x v="0"/>
    <d v="2005-01-06T00:00:00"/>
    <n v="192753"/>
    <n v="0.17"/>
    <x v="1"/>
    <s v="Chongqing"/>
    <s v=""/>
    <s v="Old"/>
    <s v="MIDDLE AGE"/>
    <m/>
    <m/>
  </r>
  <r>
    <s v="E02113"/>
    <s v="Roman Liang"/>
    <x v="5"/>
    <x v="1"/>
    <x v="0"/>
    <x v="0"/>
    <x v="0"/>
    <x v="28"/>
    <d v="2021-03-04T00:00:00"/>
    <n v="85206"/>
    <n v="0"/>
    <x v="1"/>
    <s v="Chongqing"/>
    <d v="2022-07-08T00:00:00"/>
    <s v="Young"/>
    <s v="YOUNG"/>
    <m/>
    <m/>
  </r>
  <r>
    <s v="E02114"/>
    <s v="Elias Rojas"/>
    <x v="14"/>
    <x v="1"/>
    <x v="0"/>
    <x v="0"/>
    <x v="1"/>
    <x v="33"/>
    <d v="2018-01-07T00:00:00"/>
    <n v="58290"/>
    <n v="0"/>
    <x v="0"/>
    <s v="Chicago"/>
    <s v=""/>
    <s v="Young"/>
    <s v="YOUNG"/>
    <m/>
    <m/>
  </r>
  <r>
    <s v="E02115"/>
    <s v="Quinn Lai"/>
    <x v="9"/>
    <x v="2"/>
    <x v="2"/>
    <x v="1"/>
    <x v="0"/>
    <x v="34"/>
    <d v="2003-08-28T00:00:00"/>
    <n v="41946"/>
    <n v="0"/>
    <x v="0"/>
    <s v="Phoenix"/>
    <s v=""/>
    <s v="Old"/>
    <s v="MIDDLE AGE"/>
    <m/>
    <m/>
  </r>
  <r>
    <s v="E02116"/>
    <s v="Clara Le"/>
    <x v="12"/>
    <x v="2"/>
    <x v="1"/>
    <x v="1"/>
    <x v="0"/>
    <x v="31"/>
    <d v="2021-03-15T00:00:00"/>
    <n v="79388"/>
    <n v="0"/>
    <x v="1"/>
    <s v="Beijing"/>
    <s v=""/>
    <s v="Old"/>
    <s v="MIDDLE AGE"/>
    <m/>
    <m/>
  </r>
  <r>
    <s v="E02117"/>
    <s v="Chloe Yoon"/>
    <x v="2"/>
    <x v="2"/>
    <x v="1"/>
    <x v="1"/>
    <x v="0"/>
    <x v="20"/>
    <d v="2002-02-25T00:00:00"/>
    <n v="83854"/>
    <n v="0"/>
    <x v="0"/>
    <s v="Seattle"/>
    <s v=""/>
    <s v="Young"/>
    <s v="OLD"/>
    <m/>
    <m/>
  </r>
  <r>
    <s v="E02118"/>
    <s v="Abigail Simmons"/>
    <x v="10"/>
    <x v="2"/>
    <x v="3"/>
    <x v="1"/>
    <x v="2"/>
    <x v="35"/>
    <d v="2018-04-24T00:00:00"/>
    <n v="126550"/>
    <n v="0.15"/>
    <x v="0"/>
    <s v="Miami"/>
    <s v=""/>
    <s v="Young"/>
    <s v="YOUNG"/>
    <m/>
    <m/>
  </r>
  <r>
    <s v="E02119"/>
    <s v="Ayla Espinoza"/>
    <x v="4"/>
    <x v="6"/>
    <x v="2"/>
    <x v="1"/>
    <x v="1"/>
    <x v="23"/>
    <d v="1993-10-01T00:00:00"/>
    <n v="199705"/>
    <n v="0.26"/>
    <x v="2"/>
    <s v="Rio de Janeiro"/>
    <s v=""/>
    <s v="Young"/>
    <s v="MIDDLE AGE"/>
    <m/>
    <m/>
  </r>
  <r>
    <s v="E02120"/>
    <s v="Nova Lin"/>
    <x v="11"/>
    <x v="1"/>
    <x v="3"/>
    <x v="1"/>
    <x v="0"/>
    <x v="12"/>
    <d v="2019-04-09T00:00:00"/>
    <n v="201235"/>
    <n v="0.32"/>
    <x v="0"/>
    <s v="Austin"/>
    <s v=""/>
    <s v="Old"/>
    <s v="YOUNG"/>
    <m/>
    <m/>
  </r>
  <r>
    <s v="E02121"/>
    <s v="Sadie Singh"/>
    <x v="4"/>
    <x v="0"/>
    <x v="3"/>
    <x v="1"/>
    <x v="0"/>
    <x v="15"/>
    <d v="2022-03-16T00:00:00"/>
    <n v="182717"/>
    <n v="0.26"/>
    <x v="0"/>
    <s v="Columbus"/>
    <s v=""/>
    <s v="Old"/>
    <s v="MIDDLE AGE"/>
    <m/>
    <m/>
  </r>
  <r>
    <s v="E02122"/>
    <s v="Aaron Powell"/>
    <x v="19"/>
    <x v="2"/>
    <x v="2"/>
    <x v="0"/>
    <x v="3"/>
    <x v="33"/>
    <d v="2017-09-11T00:00:00"/>
    <n v="79975"/>
    <n v="0"/>
    <x v="0"/>
    <s v="Chicago"/>
    <s v=""/>
    <s v="Young"/>
    <s v="YOUNG"/>
    <m/>
    <m/>
  </r>
  <r>
    <s v="E02123"/>
    <s v="Jameson Vargas"/>
    <x v="4"/>
    <x v="6"/>
    <x v="3"/>
    <x v="0"/>
    <x v="1"/>
    <x v="32"/>
    <d v="2011-07-24T00:00:00"/>
    <n v="196554"/>
    <n v="0.2"/>
    <x v="2"/>
    <s v="Rio de Janeiro"/>
    <s v=""/>
    <s v="Old"/>
    <s v="YOUNG"/>
    <m/>
    <m/>
  </r>
  <r>
    <s v="E02124"/>
    <s v="Logan Young"/>
    <x v="11"/>
    <x v="2"/>
    <x v="1"/>
    <x v="0"/>
    <x v="3"/>
    <x v="24"/>
    <d v="2010-08-16T00:00:00"/>
    <n v="239395"/>
    <n v="0.33"/>
    <x v="0"/>
    <s v="Seattle"/>
    <s v=""/>
    <s v="Old"/>
    <s v="YOUNG"/>
    <m/>
    <m/>
  </r>
  <r>
    <s v="E02125"/>
    <s v="Wyatt Cheung"/>
    <x v="6"/>
    <x v="1"/>
    <x v="3"/>
    <x v="0"/>
    <x v="0"/>
    <x v="36"/>
    <d v="2013-07-25T00:00:00"/>
    <n v="53703"/>
    <n v="0"/>
    <x v="1"/>
    <s v="Beijing"/>
    <s v=""/>
    <s v="Old"/>
    <s v="MIDDLE AGE"/>
    <m/>
    <m/>
  </r>
  <r>
    <s v="E02126"/>
    <s v="Lucas Zhu"/>
    <x v="8"/>
    <x v="2"/>
    <x v="0"/>
    <x v="0"/>
    <x v="0"/>
    <x v="6"/>
    <d v="2011-03-14T00:00:00"/>
    <n v="123480"/>
    <n v="0.08"/>
    <x v="1"/>
    <s v="Beijing"/>
    <s v=""/>
    <s v="Old"/>
    <s v="MIDDLE AGE"/>
    <m/>
    <m/>
  </r>
  <r>
    <s v="E02127"/>
    <s v="Emily Hong"/>
    <x v="17"/>
    <x v="2"/>
    <x v="3"/>
    <x v="1"/>
    <x v="0"/>
    <x v="25"/>
    <d v="2021-01-09T00:00:00"/>
    <n v="41197"/>
    <n v="0"/>
    <x v="1"/>
    <s v="Beijing"/>
    <s v=""/>
    <s v="Old"/>
    <s v="MIDDLE AGE"/>
    <m/>
    <m/>
  </r>
  <r>
    <s v="E02128"/>
    <s v="Luke Ramos"/>
    <x v="14"/>
    <x v="1"/>
    <x v="1"/>
    <x v="0"/>
    <x v="1"/>
    <x v="33"/>
    <d v="2018-07-28T00:00:00"/>
    <n v="72463"/>
    <n v="0"/>
    <x v="2"/>
    <s v="Manaus"/>
    <s v=""/>
    <s v="Young"/>
    <s v="YOUNG"/>
    <m/>
    <m/>
  </r>
  <r>
    <s v="E02129"/>
    <s v="Maya Gupta"/>
    <x v="26"/>
    <x v="0"/>
    <x v="1"/>
    <x v="1"/>
    <x v="0"/>
    <x v="28"/>
    <d v="2019-08-04T00:00:00"/>
    <n v="87675"/>
    <n v="0"/>
    <x v="1"/>
    <s v="Beijing"/>
    <s v=""/>
    <s v="Young"/>
    <s v="YOUNG"/>
    <m/>
    <m/>
  </r>
  <r>
    <s v="E02130"/>
    <s v="Eliana Ha"/>
    <x v="1"/>
    <x v="3"/>
    <x v="3"/>
    <x v="1"/>
    <x v="0"/>
    <x v="14"/>
    <d v="2020-12-15T00:00:00"/>
    <n v="55833"/>
    <n v="0"/>
    <x v="1"/>
    <s v="Chengdu"/>
    <s v=""/>
    <s v="Old"/>
    <s v="YOUNG"/>
    <m/>
    <m/>
  </r>
  <r>
    <s v="E02131"/>
    <s v="Lillian Cheng"/>
    <x v="6"/>
    <x v="4"/>
    <x v="2"/>
    <x v="1"/>
    <x v="0"/>
    <x v="34"/>
    <d v="1996-08-20T00:00:00"/>
    <n v="58208"/>
    <n v="0"/>
    <x v="1"/>
    <s v="Chengdu"/>
    <s v=""/>
    <s v="Old"/>
    <s v="MIDDLE AGE"/>
    <m/>
    <m/>
  </r>
  <r>
    <s v="E02132"/>
    <s v="Alexander Pena"/>
    <x v="5"/>
    <x v="1"/>
    <x v="3"/>
    <x v="0"/>
    <x v="1"/>
    <x v="0"/>
    <d v="2002-05-24T00:00:00"/>
    <n v="75633"/>
    <n v="0"/>
    <x v="0"/>
    <s v="Chicago"/>
    <s v=""/>
    <s v="Old"/>
    <s v="MIDDLE AGE"/>
    <m/>
    <m/>
  </r>
  <r>
    <s v="E02133"/>
    <s v="Leonardo Mai"/>
    <x v="5"/>
    <x v="5"/>
    <x v="3"/>
    <x v="0"/>
    <x v="0"/>
    <x v="26"/>
    <d v="2007-01-28T00:00:00"/>
    <n v="79090"/>
    <n v="0"/>
    <x v="1"/>
    <s v="Chengdu"/>
    <s v=""/>
    <s v="Old"/>
    <s v="MIDDLE AGE"/>
    <m/>
    <m/>
  </r>
  <r>
    <s v="E02134"/>
    <s v="Jack Phillips"/>
    <x v="6"/>
    <x v="4"/>
    <x v="0"/>
    <x v="0"/>
    <x v="3"/>
    <x v="0"/>
    <d v="2015-07-27T00:00:00"/>
    <n v="66138"/>
    <n v="0"/>
    <x v="0"/>
    <s v="Phoenix"/>
    <s v=""/>
    <s v="Old"/>
    <s v="MIDDLE AGE"/>
    <m/>
    <m/>
  </r>
  <r>
    <s v="E02135"/>
    <s v="Scarlett Delgado"/>
    <x v="18"/>
    <x v="2"/>
    <x v="2"/>
    <x v="1"/>
    <x v="1"/>
    <x v="37"/>
    <d v="2013-08-28T00:00:00"/>
    <n v="80728"/>
    <n v="0"/>
    <x v="2"/>
    <s v="Rio de Janeiro"/>
    <s v=""/>
    <s v="Old"/>
    <s v="MIDDLE AGE"/>
    <m/>
    <m/>
  </r>
  <r>
    <s v="E02136"/>
    <s v="Jack Rogers"/>
    <x v="9"/>
    <x v="2"/>
    <x v="1"/>
    <x v="0"/>
    <x v="3"/>
    <x v="0"/>
    <d v="2005-02-01T00:00:00"/>
    <n v="46202"/>
    <n v="0"/>
    <x v="0"/>
    <s v="Phoenix"/>
    <s v=""/>
    <s v="Old"/>
    <s v="MIDDLE AGE"/>
    <m/>
    <m/>
  </r>
  <r>
    <s v="E02137"/>
    <s v="Violet Huynh"/>
    <x v="8"/>
    <x v="1"/>
    <x v="2"/>
    <x v="1"/>
    <x v="0"/>
    <x v="3"/>
    <d v="2008-02-29T00:00:00"/>
    <n v="123096"/>
    <n v="0.1"/>
    <x v="1"/>
    <s v="Shanghai"/>
    <s v=""/>
    <s v="Old"/>
    <s v="MIDDLE AGE"/>
    <m/>
    <m/>
  </r>
  <r>
    <s v="E02138"/>
    <s v="Victoria Park"/>
    <x v="1"/>
    <x v="5"/>
    <x v="2"/>
    <x v="1"/>
    <x v="0"/>
    <x v="18"/>
    <d v="2020-03-18T00:00:00"/>
    <n v="45989"/>
    <n v="0"/>
    <x v="0"/>
    <s v="Chicago"/>
    <s v=""/>
    <s v="Young"/>
    <s v="YOUNG"/>
    <m/>
    <m/>
  </r>
  <r>
    <s v="E02139"/>
    <s v="Elizabeth Rodriguez"/>
    <x v="10"/>
    <x v="3"/>
    <x v="1"/>
    <x v="1"/>
    <x v="1"/>
    <x v="8"/>
    <d v="2021-08-13T00:00:00"/>
    <n v="140756"/>
    <n v="0.13"/>
    <x v="2"/>
    <s v="Sao Paulo"/>
    <s v=""/>
    <s v="Young"/>
    <s v="YOUNG"/>
    <m/>
    <m/>
  </r>
  <r>
    <s v="E02140"/>
    <s v="Samuel Kumar"/>
    <x v="27"/>
    <x v="2"/>
    <x v="1"/>
    <x v="0"/>
    <x v="0"/>
    <x v="26"/>
    <d v="2009-03-09T00:00:00"/>
    <n v="85261"/>
    <n v="0"/>
    <x v="1"/>
    <s v="Chengdu"/>
    <s v=""/>
    <s v="Old"/>
    <s v="MIDDLE AGE"/>
    <m/>
    <m/>
  </r>
  <r>
    <s v="E02141"/>
    <s v="Zoe Maldonado"/>
    <x v="11"/>
    <x v="3"/>
    <x v="1"/>
    <x v="1"/>
    <x v="1"/>
    <x v="2"/>
    <d v="1998-09-25T00:00:00"/>
    <n v="198222"/>
    <n v="0.34"/>
    <x v="2"/>
    <s v="Sao Paulo"/>
    <s v=""/>
    <s v="Old"/>
    <s v="MIDDLE AGE"/>
    <m/>
    <m/>
  </r>
  <r>
    <s v="E02142"/>
    <s v="Natalia Richardson"/>
    <x v="10"/>
    <x v="1"/>
    <x v="2"/>
    <x v="1"/>
    <x v="2"/>
    <x v="32"/>
    <d v="2017-06-02T00:00:00"/>
    <n v="150825"/>
    <n v="0.1"/>
    <x v="0"/>
    <s v="Columbus"/>
    <s v=""/>
    <s v="Old"/>
    <s v="YOUNG"/>
    <m/>
    <m/>
  </r>
  <r>
    <s v="E02143"/>
    <s v="Madeline Contreras"/>
    <x v="1"/>
    <x v="3"/>
    <x v="1"/>
    <x v="1"/>
    <x v="1"/>
    <x v="4"/>
    <d v="1995-10-31T00:00:00"/>
    <n v="59311"/>
    <n v="0"/>
    <x v="2"/>
    <s v="Sao Paulo"/>
    <s v=""/>
    <s v="Old"/>
    <s v="MIDDLE AGE"/>
    <m/>
    <m/>
  </r>
  <r>
    <s v="E02144"/>
    <s v="Raelynn Espinoza"/>
    <x v="1"/>
    <x v="3"/>
    <x v="1"/>
    <x v="1"/>
    <x v="1"/>
    <x v="25"/>
    <d v="2002-09-12T00:00:00"/>
    <n v="44411"/>
    <n v="0"/>
    <x v="2"/>
    <s v="Manaus"/>
    <s v=""/>
    <s v="Old"/>
    <s v="MIDDLE AGE"/>
    <m/>
    <m/>
  </r>
  <r>
    <s v="E02145"/>
    <s v="Noah Rojas"/>
    <x v="6"/>
    <x v="4"/>
    <x v="0"/>
    <x v="0"/>
    <x v="1"/>
    <x v="27"/>
    <d v="2019-11-14T00:00:00"/>
    <n v="69408"/>
    <n v="0"/>
    <x v="0"/>
    <s v="Chicago"/>
    <s v=""/>
    <s v="Old"/>
    <s v="YOUNG"/>
    <m/>
    <m/>
  </r>
  <r>
    <s v="E02146"/>
    <s v="Jack Ramos"/>
    <x v="5"/>
    <x v="4"/>
    <x v="0"/>
    <x v="0"/>
    <x v="1"/>
    <x v="26"/>
    <d v="2018-06-17T00:00:00"/>
    <n v="96759"/>
    <n v="0"/>
    <x v="2"/>
    <s v="Manaus"/>
    <s v=""/>
    <s v="Old"/>
    <s v="MIDDLE AGE"/>
    <m/>
    <m/>
  </r>
  <r>
    <s v="E02147"/>
    <s v="Riley King"/>
    <x v="4"/>
    <x v="5"/>
    <x v="3"/>
    <x v="1"/>
    <x v="3"/>
    <x v="6"/>
    <d v="2013-08-10T00:00:00"/>
    <n v="163480"/>
    <n v="0.15"/>
    <x v="0"/>
    <s v="Columbus"/>
    <s v=""/>
    <s v="Old"/>
    <s v="MIDDLE AGE"/>
    <m/>
    <m/>
  </r>
  <r>
    <s v="E02148"/>
    <s v="Naomi Lee"/>
    <x v="7"/>
    <x v="2"/>
    <x v="2"/>
    <x v="1"/>
    <x v="0"/>
    <x v="34"/>
    <d v="2014-04-15T00:00:00"/>
    <n v="91132"/>
    <n v="0"/>
    <x v="1"/>
    <s v="Beijing"/>
    <s v=""/>
    <s v="Old"/>
    <s v="MIDDLE AGE"/>
    <m/>
    <m/>
  </r>
  <r>
    <s v="E02149"/>
    <s v="Caleb Jones"/>
    <x v="8"/>
    <x v="5"/>
    <x v="1"/>
    <x v="0"/>
    <x v="2"/>
    <x v="37"/>
    <d v="1996-07-10T00:00:00"/>
    <n v="122825"/>
    <n v="0.08"/>
    <x v="0"/>
    <s v="Miami"/>
    <s v=""/>
    <s v="Old"/>
    <s v="MIDDLE AGE"/>
    <m/>
    <m/>
  </r>
  <r>
    <s v="E02150"/>
    <s v="Peyton Alvarado"/>
    <x v="12"/>
    <x v="2"/>
    <x v="0"/>
    <x v="1"/>
    <x v="1"/>
    <x v="12"/>
    <d v="2015-10-24T00:00:00"/>
    <n v="73612"/>
    <n v="0"/>
    <x v="2"/>
    <s v="Rio de Janeiro"/>
    <s v=""/>
    <s v="Old"/>
    <s v="YOUNG"/>
    <m/>
    <m/>
  </r>
  <r>
    <s v="E02151"/>
    <s v="Luca Liu"/>
    <x v="14"/>
    <x v="1"/>
    <x v="0"/>
    <x v="0"/>
    <x v="0"/>
    <x v="30"/>
    <d v="2007-06-22T00:00:00"/>
    <n v="70561"/>
    <n v="0"/>
    <x v="1"/>
    <s v="Chongqing"/>
    <s v=""/>
    <s v="Old"/>
    <s v="YOUNG"/>
    <m/>
    <m/>
  </r>
  <r>
    <s v="E02152"/>
    <s v="Christian Johnson"/>
    <x v="28"/>
    <x v="2"/>
    <x v="2"/>
    <x v="0"/>
    <x v="3"/>
    <x v="0"/>
    <d v="2008-05-25T00:00:00"/>
    <n v="60331"/>
    <n v="0"/>
    <x v="0"/>
    <s v="Miami"/>
    <s v=""/>
    <s v="Old"/>
    <s v="MIDDLE AGE"/>
    <m/>
    <m/>
  </r>
  <r>
    <s v="E02153"/>
    <s v="Kinsley Gonzales"/>
    <x v="9"/>
    <x v="2"/>
    <x v="0"/>
    <x v="1"/>
    <x v="1"/>
    <x v="4"/>
    <d v="2007-05-05T00:00:00"/>
    <n v="48772"/>
    <n v="0"/>
    <x v="2"/>
    <s v="Rio de Janeiro"/>
    <s v=""/>
    <s v="Old"/>
    <s v="MIDDLE AGE"/>
    <m/>
    <m/>
  </r>
  <r>
    <s v="E02154"/>
    <s v="Hunter Yoon"/>
    <x v="2"/>
    <x v="2"/>
    <x v="2"/>
    <x v="0"/>
    <x v="0"/>
    <x v="37"/>
    <d v="2020-10-02T00:00:00"/>
    <n v="90599"/>
    <n v="0"/>
    <x v="1"/>
    <s v="Chongqing"/>
    <s v=""/>
    <s v="Old"/>
    <s v="MIDDLE AGE"/>
    <m/>
    <m/>
  </r>
  <r>
    <s v="E02155"/>
    <s v="Elias Dixon"/>
    <x v="17"/>
    <x v="2"/>
    <x v="1"/>
    <x v="0"/>
    <x v="2"/>
    <x v="25"/>
    <d v="2021-11-22T00:00:00"/>
    <n v="55643"/>
    <n v="0"/>
    <x v="0"/>
    <s v="Columbus"/>
    <s v=""/>
    <s v="Old"/>
    <s v="MIDDLE AGE"/>
    <m/>
    <m/>
  </r>
  <r>
    <s v="E02156"/>
    <s v="Owen Guerrero"/>
    <x v="26"/>
    <x v="0"/>
    <x v="1"/>
    <x v="0"/>
    <x v="1"/>
    <x v="30"/>
    <d v="2022-09-03T00:00:00"/>
    <n v="97938"/>
    <n v="0"/>
    <x v="0"/>
    <s v="Chicago"/>
    <s v=""/>
    <s v="Old"/>
    <s v="YOUNG"/>
    <m/>
    <m/>
  </r>
  <r>
    <s v="E02157"/>
    <s v="Lucas Lo"/>
    <x v="1"/>
    <x v="3"/>
    <x v="2"/>
    <x v="0"/>
    <x v="0"/>
    <x v="26"/>
    <d v="2004-01-18T00:00:00"/>
    <n v="49627"/>
    <n v="0"/>
    <x v="1"/>
    <s v="Beijing"/>
    <s v=""/>
    <s v="Old"/>
    <s v="MIDDLE AGE"/>
    <m/>
    <m/>
  </r>
  <r>
    <s v="E02158"/>
    <s v="Hunter Mitchell"/>
    <x v="17"/>
    <x v="2"/>
    <x v="2"/>
    <x v="0"/>
    <x v="2"/>
    <x v="11"/>
    <d v="2021-04-17T00:00:00"/>
    <n v="58137"/>
    <n v="0"/>
    <x v="0"/>
    <s v="Columbus"/>
    <s v=""/>
    <s v="Old"/>
    <s v="MIDDLE AGE"/>
    <m/>
    <m/>
  </r>
  <r>
    <s v="E02159"/>
    <s v="Eliana Bailey"/>
    <x v="10"/>
    <x v="1"/>
    <x v="2"/>
    <x v="1"/>
    <x v="3"/>
    <x v="18"/>
    <d v="2021-01-02T00:00:00"/>
    <n v="120586"/>
    <n v="0.15"/>
    <x v="0"/>
    <s v="Seattle"/>
    <s v=""/>
    <s v="Young"/>
    <s v="YOUNG"/>
    <m/>
    <m/>
  </r>
  <r>
    <s v="E02160"/>
    <s v="Gabriella Choi"/>
    <x v="6"/>
    <x v="3"/>
    <x v="0"/>
    <x v="1"/>
    <x v="0"/>
    <x v="31"/>
    <d v="1999-08-15T00:00:00"/>
    <n v="72925"/>
    <n v="0"/>
    <x v="0"/>
    <s v="Seattle"/>
    <s v=""/>
    <s v="Old"/>
    <s v="MIDDLE AGE"/>
    <m/>
    <m/>
  </r>
  <r>
    <s v="E02161"/>
    <s v="Evelyn Alvarado"/>
    <x v="2"/>
    <x v="2"/>
    <x v="3"/>
    <x v="1"/>
    <x v="1"/>
    <x v="32"/>
    <d v="2022-08-12T00:00:00"/>
    <n v="83548"/>
    <n v="0"/>
    <x v="0"/>
    <s v="Miami"/>
    <s v=""/>
    <s v="Old"/>
    <s v="YOUNG"/>
    <m/>
    <m/>
  </r>
  <r>
    <s v="E02162"/>
    <s v="Wyatt Chan"/>
    <x v="8"/>
    <x v="4"/>
    <x v="0"/>
    <x v="0"/>
    <x v="0"/>
    <x v="6"/>
    <d v="2005-06-28T00:00:00"/>
    <n v="128226"/>
    <n v="0.08"/>
    <x v="1"/>
    <s v="Shanghai"/>
    <s v=""/>
    <s v="Old"/>
    <s v="MIDDLE AGE"/>
    <m/>
    <m/>
  </r>
  <r>
    <s v="E02163"/>
    <s v="Sarah Johnson"/>
    <x v="4"/>
    <x v="0"/>
    <x v="2"/>
    <x v="1"/>
    <x v="2"/>
    <x v="12"/>
    <d v="2018-03-06T00:00:00"/>
    <n v="150653"/>
    <n v="0.24"/>
    <x v="0"/>
    <s v="Austin"/>
    <d v="2019-09-01T00:00:00"/>
    <s v="Old"/>
    <s v="YOUNG"/>
    <m/>
    <m/>
  </r>
  <r>
    <s v="E02164"/>
    <s v="Brooks Evans"/>
    <x v="29"/>
    <x v="1"/>
    <x v="3"/>
    <x v="0"/>
    <x v="2"/>
    <x v="15"/>
    <d v="2016-05-04T00:00:00"/>
    <n v="80989"/>
    <n v="0"/>
    <x v="0"/>
    <s v="Columbus"/>
    <s v=""/>
    <s v="Old"/>
    <s v="MIDDLE AGE"/>
    <m/>
    <m/>
  </r>
  <r>
    <s v="E02165"/>
    <s v="Isaiah Dixon"/>
    <x v="30"/>
    <x v="0"/>
    <x v="1"/>
    <x v="0"/>
    <x v="2"/>
    <x v="35"/>
    <d v="2022-02-27T00:00:00"/>
    <n v="74901"/>
    <n v="0"/>
    <x v="0"/>
    <s v="Austin"/>
    <s v=""/>
    <s v="Young"/>
    <s v="YOUNG"/>
    <m/>
    <m/>
  </r>
  <r>
    <s v="E02166"/>
    <s v="Addison Lo"/>
    <x v="18"/>
    <x v="2"/>
    <x v="2"/>
    <x v="1"/>
    <x v="0"/>
    <x v="18"/>
    <d v="2020-08-28T00:00:00"/>
    <n v="68712"/>
    <n v="0"/>
    <x v="0"/>
    <s v="Columbus"/>
    <s v=""/>
    <s v="Young"/>
    <s v="YOUNG"/>
    <m/>
    <m/>
  </r>
  <r>
    <s v="E02167"/>
    <s v="Nolan Howard"/>
    <x v="31"/>
    <x v="0"/>
    <x v="2"/>
    <x v="0"/>
    <x v="2"/>
    <x v="8"/>
    <d v="2022-04-18T00:00:00"/>
    <n v="82963"/>
    <n v="0"/>
    <x v="0"/>
    <s v="Austin"/>
    <d v="2022-06-23T00:00:00"/>
    <s v="Young"/>
    <s v="YOUNG"/>
    <m/>
    <m/>
  </r>
  <r>
    <s v="E02168"/>
    <s v="Paisley Dominguez"/>
    <x v="25"/>
    <x v="0"/>
    <x v="2"/>
    <x v="1"/>
    <x v="1"/>
    <x v="6"/>
    <d v="2009-06-14T00:00:00"/>
    <n v="123203"/>
    <n v="0.1"/>
    <x v="0"/>
    <s v="Austin"/>
    <s v=""/>
    <s v="Old"/>
    <s v="MIDDLE AGE"/>
    <m/>
    <m/>
  </r>
  <r>
    <s v="E02169"/>
    <s v="Eliana Ho"/>
    <x v="4"/>
    <x v="3"/>
    <x v="1"/>
    <x v="1"/>
    <x v="0"/>
    <x v="38"/>
    <d v="2012-09-05T00:00:00"/>
    <n v="195416"/>
    <n v="0.22"/>
    <x v="1"/>
    <s v="Chengdu"/>
    <s v=""/>
    <s v="Young"/>
    <s v="OLD"/>
    <m/>
    <m/>
  </r>
  <r>
    <s v="E02170"/>
    <s v="Charles Miller"/>
    <x v="4"/>
    <x v="5"/>
    <x v="0"/>
    <x v="0"/>
    <x v="3"/>
    <x v="10"/>
    <d v="2018-06-07T00:00:00"/>
    <n v="156418"/>
    <n v="0.23"/>
    <x v="0"/>
    <s v="Columbus"/>
    <s v=""/>
    <s v="Old"/>
    <s v="YOUNG"/>
    <m/>
    <m/>
  </r>
  <r>
    <s v="E02171"/>
    <s v="Mia Jiang"/>
    <x v="11"/>
    <x v="3"/>
    <x v="0"/>
    <x v="1"/>
    <x v="0"/>
    <x v="22"/>
    <d v="2015-06-19T00:00:00"/>
    <n v="255892"/>
    <n v="0.38"/>
    <x v="0"/>
    <s v="Miami"/>
    <s v=""/>
    <s v="Old"/>
    <s v="MIDDLE AGE"/>
    <m/>
    <m/>
  </r>
  <r>
    <s v="E02172"/>
    <s v="Skylar Parker"/>
    <x v="13"/>
    <x v="2"/>
    <x v="1"/>
    <x v="1"/>
    <x v="2"/>
    <x v="12"/>
    <d v="2018-08-05T00:00:00"/>
    <n v="96195"/>
    <n v="0"/>
    <x v="0"/>
    <s v="Phoenix"/>
    <s v=""/>
    <s v="Old"/>
    <s v="YOUNG"/>
    <m/>
    <m/>
  </r>
  <r>
    <s v="E02173"/>
    <s v="Zoey Leung"/>
    <x v="2"/>
    <x v="2"/>
    <x v="2"/>
    <x v="1"/>
    <x v="0"/>
    <x v="30"/>
    <d v="2007-09-27T00:00:00"/>
    <n v="77637"/>
    <n v="0"/>
    <x v="1"/>
    <s v="Chongqing"/>
    <d v="2017-02-04T00:00:00"/>
    <s v="Old"/>
    <s v="YOUNG"/>
    <m/>
    <m/>
  </r>
  <r>
    <s v="E02174"/>
    <s v="Austin Moua"/>
    <x v="16"/>
    <x v="0"/>
    <x v="2"/>
    <x v="0"/>
    <x v="0"/>
    <x v="25"/>
    <d v="2003-05-27T00:00:00"/>
    <n v="79294"/>
    <n v="0"/>
    <x v="1"/>
    <s v="Chengdu"/>
    <s v=""/>
    <s v="Old"/>
    <s v="MIDDLE AGE"/>
    <m/>
    <m/>
  </r>
  <r>
    <s v="E02175"/>
    <s v="Christopher Robinson"/>
    <x v="11"/>
    <x v="4"/>
    <x v="3"/>
    <x v="0"/>
    <x v="2"/>
    <x v="14"/>
    <d v="2016-07-11T00:00:00"/>
    <n v="254287"/>
    <n v="0.31"/>
    <x v="0"/>
    <s v="Austin"/>
    <d v="2022-10-17T00:00:00"/>
    <s v="Old"/>
    <s v="YOUNG"/>
    <m/>
    <m/>
  </r>
  <r>
    <s v="E02176"/>
    <s v="Jayden Zhang"/>
    <x v="19"/>
    <x v="2"/>
    <x v="3"/>
    <x v="0"/>
    <x v="0"/>
    <x v="38"/>
    <d v="1994-06-27T00:00:00"/>
    <n v="70516"/>
    <n v="0"/>
    <x v="1"/>
    <s v="Chengdu"/>
    <s v=""/>
    <s v="Young"/>
    <s v="OLD"/>
    <m/>
    <m/>
  </r>
  <r>
    <s v="E02177"/>
    <s v="Cora Mejia"/>
    <x v="5"/>
    <x v="3"/>
    <x v="2"/>
    <x v="1"/>
    <x v="1"/>
    <x v="34"/>
    <d v="2014-06-07T00:00:00"/>
    <n v="98296"/>
    <n v="0"/>
    <x v="2"/>
    <s v="Manaus"/>
    <s v=""/>
    <s v="Old"/>
    <s v="MIDDLE AGE"/>
    <m/>
    <m/>
  </r>
  <r>
    <s v="E02178"/>
    <s v="Julian Harris"/>
    <x v="32"/>
    <x v="0"/>
    <x v="0"/>
    <x v="0"/>
    <x v="2"/>
    <x v="29"/>
    <d v="2015-12-30T00:00:00"/>
    <n v="98565"/>
    <n v="0"/>
    <x v="0"/>
    <s v="Phoenix"/>
    <s v=""/>
    <s v="Young"/>
    <s v="OLD"/>
    <m/>
    <m/>
  </r>
  <r>
    <s v="E02179"/>
    <s v="Anthony Espinoza"/>
    <x v="6"/>
    <x v="4"/>
    <x v="0"/>
    <x v="0"/>
    <x v="1"/>
    <x v="39"/>
    <d v="2020-11-16T00:00:00"/>
    <n v="59149"/>
    <n v="0"/>
    <x v="2"/>
    <s v="Rio de Janeiro"/>
    <s v=""/>
    <s v="Old"/>
    <s v="MIDDLE AGE"/>
    <m/>
    <m/>
  </r>
  <r>
    <s v="E02180"/>
    <s v="Aubrey Ruiz"/>
    <x v="6"/>
    <x v="5"/>
    <x v="3"/>
    <x v="1"/>
    <x v="1"/>
    <x v="40"/>
    <d v="2021-01-11T00:00:00"/>
    <n v="70126"/>
    <n v="0"/>
    <x v="2"/>
    <s v="Sao Paulo"/>
    <s v=""/>
    <s v="Young"/>
    <s v="YOUNG"/>
    <m/>
    <m/>
  </r>
  <r>
    <s v="E02181"/>
    <s v="Piper Tang"/>
    <x v="11"/>
    <x v="6"/>
    <x v="0"/>
    <x v="1"/>
    <x v="0"/>
    <x v="3"/>
    <d v="2011-07-28T00:00:00"/>
    <n v="216787"/>
    <n v="0.33"/>
    <x v="1"/>
    <s v="Beijing"/>
    <s v=""/>
    <s v="Old"/>
    <s v="MIDDLE AGE"/>
    <m/>
    <m/>
  </r>
  <r>
    <s v="E02182"/>
    <s v="Colton Delgado"/>
    <x v="10"/>
    <x v="3"/>
    <x v="2"/>
    <x v="0"/>
    <x v="1"/>
    <x v="29"/>
    <d v="2006-10-22T00:00:00"/>
    <n v="156512"/>
    <n v="0.13"/>
    <x v="2"/>
    <s v="Rio de Janeiro"/>
    <s v=""/>
    <s v="Young"/>
    <s v="OLD"/>
    <m/>
    <m/>
  </r>
  <r>
    <s v="E02183"/>
    <s v="Madeline Chung"/>
    <x v="1"/>
    <x v="4"/>
    <x v="2"/>
    <x v="1"/>
    <x v="0"/>
    <x v="21"/>
    <d v="2011-05-26T00:00:00"/>
    <n v="44444"/>
    <n v="0"/>
    <x v="0"/>
    <s v="Miami"/>
    <d v="2015-07-12T00:00:00"/>
    <s v="Young"/>
    <s v="OLD"/>
    <m/>
    <m/>
  </r>
  <r>
    <s v="E02184"/>
    <s v="Ariana Sharma"/>
    <x v="11"/>
    <x v="1"/>
    <x v="2"/>
    <x v="1"/>
    <x v="0"/>
    <x v="15"/>
    <d v="2014-01-24T00:00:00"/>
    <n v="257725"/>
    <n v="0.34"/>
    <x v="0"/>
    <s v="Seattle"/>
    <d v="2022-06-29T00:00:00"/>
    <s v="Old"/>
    <s v="MIDDLE AGE"/>
    <m/>
    <m/>
  </r>
  <r>
    <s v="E02185"/>
    <s v="Julian Marquez"/>
    <x v="10"/>
    <x v="3"/>
    <x v="3"/>
    <x v="0"/>
    <x v="1"/>
    <x v="16"/>
    <d v="2013-09-14T00:00:00"/>
    <n v="122408"/>
    <n v="0.11"/>
    <x v="2"/>
    <s v="Rio de Janeiro"/>
    <s v=""/>
    <s v="Old"/>
    <s v="YOUNG"/>
    <m/>
    <m/>
  </r>
  <r>
    <s v="E02186"/>
    <s v="Logan Reyes"/>
    <x v="31"/>
    <x v="0"/>
    <x v="1"/>
    <x v="0"/>
    <x v="1"/>
    <x v="13"/>
    <d v="1995-04-10T00:00:00"/>
    <n v="78251"/>
    <n v="0"/>
    <x v="2"/>
    <s v="Sao Paulo"/>
    <d v="2020-03-19T00:00:00"/>
    <s v="Young"/>
    <s v="OLD"/>
    <m/>
    <m/>
  </r>
  <r>
    <s v="E02187"/>
    <s v="Penelope Mai"/>
    <x v="11"/>
    <x v="1"/>
    <x v="1"/>
    <x v="1"/>
    <x v="0"/>
    <x v="26"/>
    <d v="2004-05-02T00:00:00"/>
    <n v="252938"/>
    <n v="0.35"/>
    <x v="0"/>
    <s v="Austin"/>
    <s v=""/>
    <s v="Old"/>
    <s v="MIDDLE AGE"/>
    <m/>
    <m/>
  </r>
  <r>
    <s v="E02188"/>
    <s v="Ryan Reed"/>
    <x v="5"/>
    <x v="1"/>
    <x v="0"/>
    <x v="0"/>
    <x v="3"/>
    <x v="1"/>
    <d v="2019-10-28T00:00:00"/>
    <n v="90296"/>
    <n v="0"/>
    <x v="0"/>
    <s v="Austin"/>
    <s v=""/>
    <s v="Old"/>
    <s v="MIDDLE AGE"/>
    <m/>
    <m/>
  </r>
  <r>
    <s v="E02189"/>
    <s v="Grayson Hwang"/>
    <x v="5"/>
    <x v="4"/>
    <x v="1"/>
    <x v="0"/>
    <x v="0"/>
    <x v="22"/>
    <d v="2013-04-23T00:00:00"/>
    <n v="91689"/>
    <n v="0"/>
    <x v="1"/>
    <s v="Chongqing"/>
    <s v=""/>
    <s v="Old"/>
    <s v="MIDDLE AGE"/>
    <m/>
    <m/>
  </r>
  <r>
    <s v="E02190"/>
    <s v="Ezra Tan"/>
    <x v="10"/>
    <x v="4"/>
    <x v="1"/>
    <x v="0"/>
    <x v="0"/>
    <x v="2"/>
    <d v="1999-12-22T00:00:00"/>
    <n v="158028"/>
    <n v="0.12"/>
    <x v="1"/>
    <s v="Chengdu"/>
    <s v=""/>
    <s v="Old"/>
    <s v="MIDDLE AGE"/>
    <m/>
    <m/>
  </r>
  <r>
    <s v="E02191"/>
    <s v="David Ha"/>
    <x v="29"/>
    <x v="1"/>
    <x v="1"/>
    <x v="0"/>
    <x v="0"/>
    <x v="16"/>
    <d v="2022-07-27T00:00:00"/>
    <n v="89759"/>
    <n v="0"/>
    <x v="1"/>
    <s v="Chongqing"/>
    <s v=""/>
    <s v="Old"/>
    <s v="YOUNG"/>
    <m/>
    <m/>
  </r>
  <r>
    <s v="E02192"/>
    <s v="Lillian Vang"/>
    <x v="13"/>
    <x v="2"/>
    <x v="2"/>
    <x v="1"/>
    <x v="0"/>
    <x v="24"/>
    <d v="2015-09-13T00:00:00"/>
    <n v="78640"/>
    <n v="0"/>
    <x v="1"/>
    <s v="Chongqing"/>
    <s v=""/>
    <s v="Old"/>
    <s v="YOUNG"/>
    <m/>
    <m/>
  </r>
  <r>
    <s v="E02193"/>
    <s v="Sofia Zhang"/>
    <x v="1"/>
    <x v="4"/>
    <x v="3"/>
    <x v="1"/>
    <x v="0"/>
    <x v="4"/>
    <d v="2005-01-11T00:00:00"/>
    <n v="55368"/>
    <n v="0"/>
    <x v="0"/>
    <s v="Chicago"/>
    <s v=""/>
    <s v="Old"/>
    <s v="MIDDLE AGE"/>
    <m/>
    <m/>
  </r>
  <r>
    <s v="E02194"/>
    <s v="Athena Daniels"/>
    <x v="2"/>
    <x v="2"/>
    <x v="3"/>
    <x v="1"/>
    <x v="2"/>
    <x v="2"/>
    <d v="2021-05-23T00:00:00"/>
    <n v="78164"/>
    <n v="0"/>
    <x v="0"/>
    <s v="Seattle"/>
    <s v=""/>
    <s v="Old"/>
    <s v="MIDDLE AGE"/>
    <m/>
    <m/>
  </r>
  <r>
    <s v="E02195"/>
    <s v="Jameson Shin"/>
    <x v="5"/>
    <x v="5"/>
    <x v="2"/>
    <x v="0"/>
    <x v="0"/>
    <x v="33"/>
    <d v="2020-05-14T00:00:00"/>
    <n v="76014"/>
    <n v="0"/>
    <x v="1"/>
    <s v="Chengdu"/>
    <s v=""/>
    <s v="Young"/>
    <s v="YOUNG"/>
    <m/>
    <m/>
  </r>
  <r>
    <s v="E02196"/>
    <s v="Everly Avila"/>
    <x v="14"/>
    <x v="1"/>
    <x v="0"/>
    <x v="1"/>
    <x v="1"/>
    <x v="39"/>
    <d v="2015-11-13T00:00:00"/>
    <n v="61403"/>
    <n v="0"/>
    <x v="0"/>
    <s v="Miami"/>
    <s v=""/>
    <s v="Old"/>
    <s v="MIDDLE AGE"/>
    <m/>
    <m/>
  </r>
  <r>
    <s v="E02197"/>
    <s v="Liam Nelson"/>
    <x v="13"/>
    <x v="2"/>
    <x v="2"/>
    <x v="0"/>
    <x v="3"/>
    <x v="34"/>
    <d v="2010-12-17T00:00:00"/>
    <n v="80720"/>
    <n v="0"/>
    <x v="0"/>
    <s v="Columbus"/>
    <s v=""/>
    <s v="Old"/>
    <s v="MIDDLE AGE"/>
    <m/>
    <m/>
  </r>
  <r>
    <s v="E02198"/>
    <s v="Theodore Lai"/>
    <x v="7"/>
    <x v="2"/>
    <x v="3"/>
    <x v="0"/>
    <x v="0"/>
    <x v="9"/>
    <d v="2008-12-27T00:00:00"/>
    <n v="94026"/>
    <n v="0"/>
    <x v="1"/>
    <s v="Shanghai"/>
    <s v=""/>
    <s v="Old"/>
    <s v="MIDDLE AGE"/>
    <m/>
    <m/>
  </r>
  <r>
    <s v="E02199"/>
    <s v="Caroline Do"/>
    <x v="1"/>
    <x v="5"/>
    <x v="2"/>
    <x v="1"/>
    <x v="0"/>
    <x v="30"/>
    <d v="2016-03-06T00:00:00"/>
    <n v="56963"/>
    <n v="0"/>
    <x v="0"/>
    <s v="Chicago"/>
    <s v=""/>
    <s v="Old"/>
    <s v="YOUNG"/>
    <m/>
    <m/>
  </r>
  <r>
    <s v="E02200"/>
    <s v="Josiah Ramos"/>
    <x v="8"/>
    <x v="4"/>
    <x v="3"/>
    <x v="0"/>
    <x v="1"/>
    <x v="39"/>
    <d v="2014-01-08T00:00:00"/>
    <n v="113246"/>
    <n v="0.06"/>
    <x v="0"/>
    <s v="Chicago"/>
    <s v=""/>
    <s v="Old"/>
    <s v="MIDDLE AGE"/>
    <m/>
    <m/>
  </r>
  <r>
    <s v="E02201"/>
    <s v="Colton Alexander"/>
    <x v="26"/>
    <x v="0"/>
    <x v="2"/>
    <x v="0"/>
    <x v="2"/>
    <x v="15"/>
    <d v="2005-08-09T00:00:00"/>
    <n v="76416"/>
    <n v="0"/>
    <x v="0"/>
    <s v="Phoenix"/>
    <s v=""/>
    <s v="Old"/>
    <s v="MIDDLE AGE"/>
    <m/>
    <m/>
  </r>
  <r>
    <s v="E02202"/>
    <s v="Charles Ramos"/>
    <x v="5"/>
    <x v="3"/>
    <x v="1"/>
    <x v="0"/>
    <x v="1"/>
    <x v="37"/>
    <d v="2010-04-04T00:00:00"/>
    <n v="74597"/>
    <n v="0"/>
    <x v="0"/>
    <s v="Austin"/>
    <d v="2016-01-30T00:00:00"/>
    <s v="Old"/>
    <s v="MIDDLE AGE"/>
    <m/>
    <m/>
  </r>
  <r>
    <s v="E02203"/>
    <s v="Ellie Wilson"/>
    <x v="4"/>
    <x v="2"/>
    <x v="0"/>
    <x v="1"/>
    <x v="2"/>
    <x v="20"/>
    <d v="1996-08-31T00:00:00"/>
    <n v="164102"/>
    <n v="0.3"/>
    <x v="0"/>
    <s v="Columbus"/>
    <s v=""/>
    <s v="Young"/>
    <s v="OLD"/>
    <m/>
    <m/>
  </r>
  <r>
    <s v="E02204"/>
    <s v="Peyton Powell"/>
    <x v="7"/>
    <x v="2"/>
    <x v="2"/>
    <x v="1"/>
    <x v="2"/>
    <x v="36"/>
    <d v="2003-02-16T00:00:00"/>
    <n v="74431"/>
    <n v="0"/>
    <x v="0"/>
    <s v="Phoenix"/>
    <s v=""/>
    <s v="Old"/>
    <s v="MIDDLE AGE"/>
    <m/>
    <m/>
  </r>
  <r>
    <s v="E02205"/>
    <s v="Hailey Rojas"/>
    <x v="1"/>
    <x v="4"/>
    <x v="3"/>
    <x v="1"/>
    <x v="1"/>
    <x v="5"/>
    <d v="2014-07-15T00:00:00"/>
    <n v="43378"/>
    <n v="0"/>
    <x v="0"/>
    <s v="Miami"/>
    <s v=""/>
    <s v="Old"/>
    <s v="MIDDLE AGE"/>
    <m/>
    <m/>
  </r>
  <r>
    <s v="E02206"/>
    <s v="Kai Singh"/>
    <x v="1"/>
    <x v="4"/>
    <x v="1"/>
    <x v="0"/>
    <x v="0"/>
    <x v="5"/>
    <d v="2001-04-19T00:00:00"/>
    <n v="47587"/>
    <n v="0"/>
    <x v="0"/>
    <s v="Chicago"/>
    <s v=""/>
    <s v="Old"/>
    <s v="MIDDLE AGE"/>
    <m/>
    <m/>
  </r>
  <r>
    <s v="E02207"/>
    <s v="Ryan Rivera"/>
    <x v="4"/>
    <x v="6"/>
    <x v="3"/>
    <x v="0"/>
    <x v="1"/>
    <x v="6"/>
    <d v="2001-11-29T00:00:00"/>
    <n v="179983"/>
    <n v="0.16"/>
    <x v="0"/>
    <s v="Phoenix"/>
    <s v=""/>
    <s v="Old"/>
    <s v="MIDDLE AGE"/>
    <m/>
    <m/>
  </r>
  <r>
    <s v="E02208"/>
    <s v="Everett Lu"/>
    <x v="8"/>
    <x v="5"/>
    <x v="2"/>
    <x v="0"/>
    <x v="0"/>
    <x v="12"/>
    <d v="2021-11-28T00:00:00"/>
    <n v="115565"/>
    <n v="0.06"/>
    <x v="0"/>
    <s v="Phoenix"/>
    <s v=""/>
    <s v="Old"/>
    <s v="YOUNG"/>
    <m/>
    <m/>
  </r>
  <r>
    <s v="E02209"/>
    <s v="Layla Nunez"/>
    <x v="8"/>
    <x v="4"/>
    <x v="0"/>
    <x v="1"/>
    <x v="1"/>
    <x v="21"/>
    <d v="2017-09-10T00:00:00"/>
    <n v="126064"/>
    <n v="0.05"/>
    <x v="0"/>
    <s v="Miami"/>
    <s v=""/>
    <s v="Young"/>
    <s v="OLD"/>
    <m/>
    <m/>
  </r>
  <r>
    <s v="E02210"/>
    <s v="Liliana Collins"/>
    <x v="10"/>
    <x v="6"/>
    <x v="3"/>
    <x v="1"/>
    <x v="3"/>
    <x v="24"/>
    <d v="2013-01-18T00:00:00"/>
    <n v="151666"/>
    <n v="0.13"/>
    <x v="0"/>
    <s v="Chicago"/>
    <d v="2018-06-30T00:00:00"/>
    <s v="Old"/>
    <s v="YOUNG"/>
    <m/>
    <m/>
  </r>
  <r>
    <s v="E02211"/>
    <s v="Ezekiel Jenkins"/>
    <x v="12"/>
    <x v="2"/>
    <x v="3"/>
    <x v="0"/>
    <x v="2"/>
    <x v="21"/>
    <d v="2000-04-11T00:00:00"/>
    <n v="99215"/>
    <n v="0"/>
    <x v="0"/>
    <s v="Seattle"/>
    <s v=""/>
    <s v="Young"/>
    <s v="OLD"/>
    <m/>
    <m/>
  </r>
  <r>
    <s v="E02212"/>
    <s v="Christopher Wang"/>
    <x v="18"/>
    <x v="2"/>
    <x v="0"/>
    <x v="0"/>
    <x v="0"/>
    <x v="18"/>
    <d v="2020-08-23T00:00:00"/>
    <n v="71502"/>
    <n v="0"/>
    <x v="1"/>
    <s v="Chongqing"/>
    <s v=""/>
    <s v="Young"/>
    <s v="YOUNG"/>
    <m/>
    <m/>
  </r>
  <r>
    <s v="E02213"/>
    <s v="Savannah Rodriguez"/>
    <x v="4"/>
    <x v="1"/>
    <x v="1"/>
    <x v="1"/>
    <x v="1"/>
    <x v="33"/>
    <d v="2022-11-18T00:00:00"/>
    <n v="168050"/>
    <n v="0.24"/>
    <x v="2"/>
    <s v="Manaus"/>
    <s v=""/>
    <s v="Young"/>
    <s v="YOUNG"/>
    <m/>
    <m/>
  </r>
  <r>
    <s v="E02214"/>
    <s v="Lyla Turner"/>
    <x v="10"/>
    <x v="1"/>
    <x v="3"/>
    <x v="1"/>
    <x v="2"/>
    <x v="4"/>
    <d v="2003-11-07T00:00:00"/>
    <n v="130862"/>
    <n v="0.12"/>
    <x v="0"/>
    <s v="Seattle"/>
    <s v=""/>
    <s v="Old"/>
    <s v="MIDDLE AGE"/>
    <m/>
    <m/>
  </r>
  <r>
    <s v="E02215"/>
    <s v="Adrian Ngo"/>
    <x v="19"/>
    <x v="2"/>
    <x v="2"/>
    <x v="0"/>
    <x v="0"/>
    <x v="34"/>
    <d v="2021-09-19T00:00:00"/>
    <n v="85716"/>
    <n v="0"/>
    <x v="1"/>
    <s v="Chongqing"/>
    <s v=""/>
    <s v="Old"/>
    <s v="MIDDLE AGE"/>
    <m/>
    <m/>
  </r>
  <r>
    <s v="E02216"/>
    <s v="Aria Juarez"/>
    <x v="4"/>
    <x v="4"/>
    <x v="1"/>
    <x v="1"/>
    <x v="1"/>
    <x v="13"/>
    <d v="2011-07-30T00:00:00"/>
    <n v="185026"/>
    <n v="0.24"/>
    <x v="2"/>
    <s v="Manaus"/>
    <s v=""/>
    <s v="Young"/>
    <s v="OLD"/>
    <m/>
    <m/>
  </r>
  <r>
    <s v="E02217"/>
    <s v="Audrey Ramos"/>
    <x v="11"/>
    <x v="1"/>
    <x v="0"/>
    <x v="1"/>
    <x v="1"/>
    <x v="18"/>
    <d v="2021-12-09T00:00:00"/>
    <n v="182403"/>
    <n v="0.3"/>
    <x v="2"/>
    <s v="Sao Paulo"/>
    <s v=""/>
    <s v="Young"/>
    <s v="YOUNG"/>
    <m/>
    <m/>
  </r>
  <r>
    <s v="E02218"/>
    <s v="Hazel Cho"/>
    <x v="11"/>
    <x v="3"/>
    <x v="1"/>
    <x v="1"/>
    <x v="0"/>
    <x v="21"/>
    <d v="2004-08-12T00:00:00"/>
    <n v="193531"/>
    <n v="0.4"/>
    <x v="1"/>
    <s v="Shanghai"/>
    <s v=""/>
    <s v="Young"/>
    <s v="OLD"/>
    <m/>
    <m/>
  </r>
  <r>
    <s v="E02219"/>
    <s v="Iris Chung"/>
    <x v="8"/>
    <x v="2"/>
    <x v="2"/>
    <x v="1"/>
    <x v="0"/>
    <x v="5"/>
    <d v="2013-03-12T00:00:00"/>
    <n v="128301"/>
    <n v="0.06"/>
    <x v="1"/>
    <s v="Beijing"/>
    <d v="2021-09-17T00:00:00"/>
    <s v="Old"/>
    <s v="MIDDLE AGE"/>
    <m/>
    <m/>
  </r>
  <r>
    <s v="E02220"/>
    <s v="Thomas Rodriguez"/>
    <x v="1"/>
    <x v="4"/>
    <x v="0"/>
    <x v="0"/>
    <x v="1"/>
    <x v="32"/>
    <d v="2019-10-09T00:00:00"/>
    <n v="51669"/>
    <n v="0"/>
    <x v="2"/>
    <s v="Rio de Janeiro"/>
    <d v="2022-09-29T00:00:00"/>
    <s v="Old"/>
    <s v="YOUNG"/>
    <m/>
    <m/>
  </r>
  <r>
    <s v="E02221"/>
    <s v="Avery Lo"/>
    <x v="21"/>
    <x v="0"/>
    <x v="2"/>
    <x v="1"/>
    <x v="0"/>
    <x v="0"/>
    <d v="2001-01-26T00:00:00"/>
    <n v="104289"/>
    <n v="0"/>
    <x v="0"/>
    <s v="Seattle"/>
    <s v=""/>
    <s v="Old"/>
    <s v="MIDDLE AGE"/>
    <m/>
    <m/>
  </r>
  <r>
    <s v="E02222"/>
    <s v="Gabriel Bell"/>
    <x v="18"/>
    <x v="2"/>
    <x v="3"/>
    <x v="0"/>
    <x v="2"/>
    <x v="18"/>
    <d v="2021-03-21T00:00:00"/>
    <n v="70181"/>
    <n v="0"/>
    <x v="0"/>
    <s v="Phoenix"/>
    <s v=""/>
    <s v="Young"/>
    <s v="YOUNG"/>
    <m/>
    <m/>
  </r>
  <r>
    <s v="E02223"/>
    <s v="Gianna Walker"/>
    <x v="20"/>
    <x v="2"/>
    <x v="1"/>
    <x v="1"/>
    <x v="2"/>
    <x v="15"/>
    <d v="2021-03-23T00:00:00"/>
    <n v="92317"/>
    <n v="0.06"/>
    <x v="0"/>
    <s v="Austin"/>
    <s v=""/>
    <s v="Old"/>
    <s v="MIDDLE AGE"/>
    <m/>
    <m/>
  </r>
  <r>
    <s v="E02224"/>
    <s v="Axel Bailey"/>
    <x v="5"/>
    <x v="5"/>
    <x v="1"/>
    <x v="0"/>
    <x v="3"/>
    <x v="0"/>
    <d v="2022-12-07T00:00:00"/>
    <n v="99382"/>
    <n v="0"/>
    <x v="0"/>
    <s v="Chicago"/>
    <s v=""/>
    <s v="Old"/>
    <s v="MIDDLE AGE"/>
    <m/>
    <m/>
  </r>
  <r>
    <s v="E02225"/>
    <s v="Scarlett Green"/>
    <x v="27"/>
    <x v="2"/>
    <x v="3"/>
    <x v="1"/>
    <x v="2"/>
    <x v="8"/>
    <d v="2020-04-21T00:00:00"/>
    <n v="67702"/>
    <n v="0"/>
    <x v="0"/>
    <s v="Seattle"/>
    <s v=""/>
    <s v="Young"/>
    <s v="YOUNG"/>
    <m/>
    <m/>
  </r>
  <r>
    <s v="E02226"/>
    <s v="Jackson Wong"/>
    <x v="6"/>
    <x v="4"/>
    <x v="2"/>
    <x v="0"/>
    <x v="0"/>
    <x v="34"/>
    <d v="2006-12-26T00:00:00"/>
    <n v="53133"/>
    <n v="0"/>
    <x v="1"/>
    <s v="Chengdu"/>
    <s v=""/>
    <s v="Old"/>
    <s v="MIDDLE AGE"/>
    <m/>
    <m/>
  </r>
  <r>
    <s v="E02227"/>
    <s v="Eva Jimenez"/>
    <x v="32"/>
    <x v="0"/>
    <x v="1"/>
    <x v="1"/>
    <x v="1"/>
    <x v="23"/>
    <d v="1998-04-13T00:00:00"/>
    <n v="110554"/>
    <n v="0"/>
    <x v="2"/>
    <s v="Sao Paulo"/>
    <s v=""/>
    <s v="Young"/>
    <s v="MIDDLE AGE"/>
    <m/>
    <m/>
  </r>
  <r>
    <s v="E02228"/>
    <s v="Ian Ma"/>
    <x v="8"/>
    <x v="4"/>
    <x v="1"/>
    <x v="0"/>
    <x v="0"/>
    <x v="15"/>
    <d v="2010-07-09T00:00:00"/>
    <n v="109221"/>
    <n v="0.09"/>
    <x v="0"/>
    <s v="Austin"/>
    <s v=""/>
    <s v="Old"/>
    <s v="MIDDLE AGE"/>
    <m/>
    <m/>
  </r>
  <r>
    <s v="E02229"/>
    <s v="Luna Castro"/>
    <x v="3"/>
    <x v="2"/>
    <x v="3"/>
    <x v="1"/>
    <x v="1"/>
    <x v="15"/>
    <d v="2007-02-01T00:00:00"/>
    <n v="88933"/>
    <n v="0"/>
    <x v="0"/>
    <s v="Columbus"/>
    <s v=""/>
    <s v="Old"/>
    <s v="MIDDLE AGE"/>
    <m/>
    <m/>
  </r>
  <r>
    <s v="E02230"/>
    <s v="Nolan Brooks"/>
    <x v="15"/>
    <x v="6"/>
    <x v="0"/>
    <x v="0"/>
    <x v="2"/>
    <x v="30"/>
    <d v="2014-11-08T00:00:00"/>
    <n v="49342"/>
    <n v="0"/>
    <x v="0"/>
    <s v="Seattle"/>
    <d v="2019-08-27T00:00:00"/>
    <s v="Old"/>
    <s v="YOUNG"/>
    <m/>
    <m/>
  </r>
  <r>
    <s v="E02231"/>
    <s v="Jayden Jones"/>
    <x v="18"/>
    <x v="2"/>
    <x v="0"/>
    <x v="0"/>
    <x v="2"/>
    <x v="18"/>
    <d v="2022-07-09T00:00:00"/>
    <n v="74587"/>
    <n v="0"/>
    <x v="0"/>
    <s v="Austin"/>
    <s v=""/>
    <s v="Young"/>
    <s v="YOUNG"/>
    <m/>
    <m/>
  </r>
  <r>
    <s v="E02232"/>
    <s v="Asher Hsu"/>
    <x v="5"/>
    <x v="3"/>
    <x v="0"/>
    <x v="0"/>
    <x v="0"/>
    <x v="32"/>
    <d v="2020-03-13T00:00:00"/>
    <n v="80757"/>
    <n v="0"/>
    <x v="1"/>
    <s v="Chongqing"/>
    <s v=""/>
    <s v="Old"/>
    <s v="YOUNG"/>
    <m/>
    <m/>
  </r>
  <r>
    <s v="E02233"/>
    <s v="Greyson Lim"/>
    <x v="4"/>
    <x v="4"/>
    <x v="1"/>
    <x v="0"/>
    <x v="0"/>
    <x v="28"/>
    <d v="2022-10-12T00:00:00"/>
    <n v="198662"/>
    <n v="0.25"/>
    <x v="1"/>
    <s v="Beijing"/>
    <s v=""/>
    <s v="Young"/>
    <s v="YOUNG"/>
    <m/>
    <m/>
  </r>
  <r>
    <s v="E02234"/>
    <s v="Chloe Miller"/>
    <x v="10"/>
    <x v="5"/>
    <x v="0"/>
    <x v="1"/>
    <x v="3"/>
    <x v="37"/>
    <d v="2021-08-12T00:00:00"/>
    <n v="142506"/>
    <n v="0.11"/>
    <x v="0"/>
    <s v="Austin"/>
    <s v=""/>
    <s v="Old"/>
    <s v="MIDDLE AGE"/>
    <m/>
    <m/>
  </r>
  <r>
    <s v="E02235"/>
    <s v="Jaxson Brooks"/>
    <x v="28"/>
    <x v="2"/>
    <x v="0"/>
    <x v="0"/>
    <x v="3"/>
    <x v="37"/>
    <d v="2022-07-15T00:00:00"/>
    <n v="77028"/>
    <n v="0"/>
    <x v="0"/>
    <s v="Seattle"/>
    <s v=""/>
    <s v="Old"/>
    <s v="MIDDLE AGE"/>
    <m/>
    <m/>
  </r>
  <r>
    <s v="E02236"/>
    <s v="Jack Perez"/>
    <x v="18"/>
    <x v="2"/>
    <x v="2"/>
    <x v="0"/>
    <x v="1"/>
    <x v="33"/>
    <d v="2017-01-09T00:00:00"/>
    <n v="80389"/>
    <n v="0"/>
    <x v="2"/>
    <s v="Manaus"/>
    <d v="2017-09-10T00:00:00"/>
    <s v="Young"/>
    <s v="YOUNG"/>
    <m/>
    <m/>
  </r>
  <r>
    <s v="E02237"/>
    <s v="Ruby Reed"/>
    <x v="11"/>
    <x v="0"/>
    <x v="3"/>
    <x v="1"/>
    <x v="2"/>
    <x v="8"/>
    <d v="2022-01-23T00:00:00"/>
    <n v="249062"/>
    <n v="0.39"/>
    <x v="0"/>
    <s v="Miami"/>
    <s v=""/>
    <s v="Young"/>
    <s v="YOUNG"/>
    <m/>
    <m/>
  </r>
  <r>
    <s v="E02238"/>
    <s v="Ivy Rojas"/>
    <x v="17"/>
    <x v="2"/>
    <x v="1"/>
    <x v="1"/>
    <x v="1"/>
    <x v="6"/>
    <d v="2013-01-08T00:00:00"/>
    <n v="52675"/>
    <n v="0"/>
    <x v="2"/>
    <s v="Manaus"/>
    <s v=""/>
    <s v="Old"/>
    <s v="MIDDLE AGE"/>
    <m/>
    <m/>
  </r>
  <r>
    <s v="E02239"/>
    <s v="Hudson Wong"/>
    <x v="29"/>
    <x v="1"/>
    <x v="0"/>
    <x v="0"/>
    <x v="0"/>
    <x v="7"/>
    <d v="2014-05-11T00:00:00"/>
    <n v="83365"/>
    <n v="0"/>
    <x v="1"/>
    <s v="Chongqing"/>
    <s v=""/>
    <s v="Old"/>
    <s v="MIDDLE AGE"/>
    <m/>
    <m/>
  </r>
  <r>
    <s v="E02240"/>
    <s v="Ryan Yi"/>
    <x v="22"/>
    <x v="2"/>
    <x v="3"/>
    <x v="0"/>
    <x v="0"/>
    <x v="31"/>
    <d v="2003-08-17T00:00:00"/>
    <n v="82758"/>
    <n v="0"/>
    <x v="0"/>
    <s v="Seattle"/>
    <s v=""/>
    <s v="Old"/>
    <s v="MIDDLE AGE"/>
    <m/>
    <m/>
  </r>
  <r>
    <s v="E02241"/>
    <s v="Carter Simmons"/>
    <x v="8"/>
    <x v="2"/>
    <x v="1"/>
    <x v="0"/>
    <x v="2"/>
    <x v="39"/>
    <d v="2012-05-30T00:00:00"/>
    <n v="126406"/>
    <n v="0.1"/>
    <x v="0"/>
    <s v="Chicago"/>
    <s v=""/>
    <s v="Old"/>
    <s v="MIDDLE AGE"/>
    <m/>
    <m/>
  </r>
  <r>
    <s v="E02242"/>
    <s v="Emilia Xu"/>
    <x v="8"/>
    <x v="5"/>
    <x v="1"/>
    <x v="1"/>
    <x v="0"/>
    <x v="25"/>
    <d v="2017-01-24T00:00:00"/>
    <n v="103147"/>
    <n v="0.06"/>
    <x v="0"/>
    <s v="Miami"/>
    <s v=""/>
    <s v="Old"/>
    <s v="MIDDLE AGE"/>
    <m/>
    <m/>
  </r>
  <r>
    <s v="E02243"/>
    <s v="Adam Medina"/>
    <x v="3"/>
    <x v="2"/>
    <x v="0"/>
    <x v="0"/>
    <x v="1"/>
    <x v="2"/>
    <d v="2020-10-04T00:00:00"/>
    <n v="81622"/>
    <n v="0"/>
    <x v="0"/>
    <s v="Chicago"/>
    <s v=""/>
    <s v="Old"/>
    <s v="MIDDLE AGE"/>
    <m/>
    <m/>
  </r>
  <r>
    <s v="E02244"/>
    <s v="Connor Howard"/>
    <x v="9"/>
    <x v="2"/>
    <x v="3"/>
    <x v="0"/>
    <x v="2"/>
    <x v="22"/>
    <d v="2021-03-15T00:00:00"/>
    <n v="44265"/>
    <n v="0"/>
    <x v="0"/>
    <s v="Austin"/>
    <d v="2022-06-27T00:00:00"/>
    <s v="Old"/>
    <s v="MIDDLE AGE"/>
    <m/>
    <m/>
  </r>
  <r>
    <s v="E02245"/>
    <s v="Audrey Duong"/>
    <x v="11"/>
    <x v="1"/>
    <x v="3"/>
    <x v="1"/>
    <x v="0"/>
    <x v="9"/>
    <d v="1999-03-03T00:00:00"/>
    <n v="213998"/>
    <n v="0.34"/>
    <x v="0"/>
    <s v="Miami"/>
    <s v=""/>
    <s v="Old"/>
    <s v="MIDDLE AGE"/>
    <m/>
    <m/>
  </r>
  <r>
    <s v="E02246"/>
    <s v="Landon Reyes"/>
    <x v="4"/>
    <x v="2"/>
    <x v="2"/>
    <x v="0"/>
    <x v="1"/>
    <x v="36"/>
    <d v="2014-08-23T00:00:00"/>
    <n v="171823"/>
    <n v="0.27"/>
    <x v="0"/>
    <s v="Columbus"/>
    <s v=""/>
    <s v="Old"/>
    <s v="MIDDLE AGE"/>
    <m/>
    <m/>
  </r>
  <r>
    <s v="E02247"/>
    <s v="Noah Ma"/>
    <x v="11"/>
    <x v="3"/>
    <x v="0"/>
    <x v="0"/>
    <x v="0"/>
    <x v="28"/>
    <d v="2018-11-06T00:00:00"/>
    <n v="201013"/>
    <n v="0.31"/>
    <x v="0"/>
    <s v="Phoenix"/>
    <s v=""/>
    <s v="Young"/>
    <s v="YOUNG"/>
    <m/>
    <m/>
  </r>
  <r>
    <s v="E02248"/>
    <s v="Lucas Alexander"/>
    <x v="4"/>
    <x v="2"/>
    <x v="0"/>
    <x v="0"/>
    <x v="3"/>
    <x v="39"/>
    <d v="2013-09-20T00:00:00"/>
    <n v="192944"/>
    <n v="0.22"/>
    <x v="0"/>
    <s v="Miami"/>
    <s v=""/>
    <s v="Old"/>
    <s v="MIDDLE AGE"/>
    <m/>
    <m/>
  </r>
  <r>
    <s v="E02249"/>
    <s v="Henry Vo"/>
    <x v="0"/>
    <x v="0"/>
    <x v="0"/>
    <x v="0"/>
    <x v="0"/>
    <x v="23"/>
    <d v="1996-09-13T00:00:00"/>
    <n v="81699"/>
    <n v="0"/>
    <x v="1"/>
    <s v="Beijing"/>
    <s v=""/>
    <s v="Young"/>
    <s v="MIDDLE AGE"/>
    <m/>
    <m/>
  </r>
  <r>
    <s v="E02250"/>
    <s v="Mila Han"/>
    <x v="8"/>
    <x v="1"/>
    <x v="0"/>
    <x v="1"/>
    <x v="0"/>
    <x v="11"/>
    <d v="2009-11-14T00:00:00"/>
    <n v="128791"/>
    <n v="0.06"/>
    <x v="0"/>
    <s v="Miami"/>
    <s v=""/>
    <s v="Old"/>
    <s v="MIDDLE AGE"/>
    <m/>
    <m/>
  </r>
  <r>
    <s v="E02251"/>
    <s v="Genesis Herrera"/>
    <x v="8"/>
    <x v="2"/>
    <x v="2"/>
    <x v="1"/>
    <x v="1"/>
    <x v="19"/>
    <d v="2015-10-03T00:00:00"/>
    <n v="126898"/>
    <n v="0.1"/>
    <x v="2"/>
    <s v="Manaus"/>
    <s v=""/>
    <s v="Old"/>
    <s v="YOUNG"/>
    <m/>
    <m/>
  </r>
  <r>
    <s v="E02252"/>
    <s v="Olivia Vazquez"/>
    <x v="27"/>
    <x v="2"/>
    <x v="3"/>
    <x v="1"/>
    <x v="1"/>
    <x v="6"/>
    <d v="2020-04-13T00:00:00"/>
    <n v="93053"/>
    <n v="0"/>
    <x v="2"/>
    <s v="Sao Paulo"/>
    <s v=""/>
    <s v="Old"/>
    <s v="MIDDLE AGE"/>
    <m/>
    <m/>
  </r>
  <r>
    <s v="E02253"/>
    <s v="Leilani Ng"/>
    <x v="9"/>
    <x v="2"/>
    <x v="1"/>
    <x v="1"/>
    <x v="0"/>
    <x v="1"/>
    <d v="2011-09-19T00:00:00"/>
    <n v="50513"/>
    <n v="0"/>
    <x v="0"/>
    <s v="Seattle"/>
    <d v="2019-10-30T00:00:00"/>
    <s v="Old"/>
    <s v="MIDDLE AGE"/>
    <m/>
    <m/>
  </r>
  <r>
    <s v="E02254"/>
    <s v="Olivia Mendoza"/>
    <x v="29"/>
    <x v="1"/>
    <x v="1"/>
    <x v="1"/>
    <x v="1"/>
    <x v="26"/>
    <d v="2017-05-07T00:00:00"/>
    <n v="86533"/>
    <n v="0"/>
    <x v="0"/>
    <s v="Columbus"/>
    <s v=""/>
    <s v="Old"/>
    <s v="MIDDLE AGE"/>
    <m/>
    <m/>
  </r>
  <r>
    <s v="E02255"/>
    <s v="Skylar Xu"/>
    <x v="16"/>
    <x v="0"/>
    <x v="2"/>
    <x v="1"/>
    <x v="0"/>
    <x v="23"/>
    <d v="1997-10-16T00:00:00"/>
    <n v="72806"/>
    <n v="0"/>
    <x v="1"/>
    <s v="Chongqing"/>
    <s v=""/>
    <s v="Young"/>
    <s v="MIDDLE AGE"/>
    <m/>
    <m/>
  </r>
  <r>
    <s v="E02256"/>
    <s v="Eloise Williams"/>
    <x v="11"/>
    <x v="1"/>
    <x v="3"/>
    <x v="1"/>
    <x v="3"/>
    <x v="22"/>
    <d v="2019-02-12T00:00:00"/>
    <n v="258115"/>
    <n v="0.36"/>
    <x v="0"/>
    <s v="Austin"/>
    <s v=""/>
    <s v="Old"/>
    <s v="MIDDLE AGE"/>
    <m/>
    <m/>
  </r>
  <r>
    <s v="E02257"/>
    <s v="Jackson Maldonado"/>
    <x v="18"/>
    <x v="2"/>
    <x v="0"/>
    <x v="0"/>
    <x v="1"/>
    <x v="5"/>
    <d v="2008-05-01T00:00:00"/>
    <n v="63444"/>
    <n v="0"/>
    <x v="0"/>
    <s v="Miami"/>
    <s v=""/>
    <s v="Old"/>
    <s v="MIDDLE AGE"/>
    <m/>
    <m/>
  </r>
  <r>
    <s v="E02258"/>
    <s v="Christian Harris"/>
    <x v="25"/>
    <x v="0"/>
    <x v="3"/>
    <x v="0"/>
    <x v="2"/>
    <x v="3"/>
    <d v="1999-02-21T00:00:00"/>
    <n v="96099"/>
    <n v="0.11"/>
    <x v="0"/>
    <s v="Chicago"/>
    <s v=""/>
    <s v="Old"/>
    <s v="MIDDLE AGE"/>
    <m/>
    <m/>
  </r>
  <r>
    <s v="E02259"/>
    <s v="Penelope Santos"/>
    <x v="3"/>
    <x v="2"/>
    <x v="0"/>
    <x v="1"/>
    <x v="1"/>
    <x v="27"/>
    <d v="2009-03-01T00:00:00"/>
    <n v="92849"/>
    <n v="0"/>
    <x v="0"/>
    <s v="Chicago"/>
    <s v=""/>
    <s v="Old"/>
    <s v="YOUNG"/>
    <m/>
    <m/>
  </r>
  <r>
    <s v="E02260"/>
    <s v="Nicholas Zhou"/>
    <x v="29"/>
    <x v="1"/>
    <x v="0"/>
    <x v="0"/>
    <x v="0"/>
    <x v="34"/>
    <d v="2014-10-28T00:00:00"/>
    <n v="85094"/>
    <n v="0"/>
    <x v="1"/>
    <s v="Chengdu"/>
    <s v=""/>
    <s v="Old"/>
    <s v="MIDDLE AGE"/>
    <m/>
    <m/>
  </r>
  <r>
    <s v="E02261"/>
    <s v="Ayla Garza"/>
    <x v="10"/>
    <x v="5"/>
    <x v="1"/>
    <x v="1"/>
    <x v="1"/>
    <x v="24"/>
    <d v="2017-06-15T00:00:00"/>
    <n v="156224"/>
    <n v="0.14000000000000001"/>
    <x v="2"/>
    <s v="Manaus"/>
    <s v=""/>
    <s v="Old"/>
    <s v="YOUNG"/>
    <m/>
    <m/>
  </r>
  <r>
    <s v="E02262"/>
    <s v="Carson Mai"/>
    <x v="11"/>
    <x v="3"/>
    <x v="1"/>
    <x v="0"/>
    <x v="0"/>
    <x v="3"/>
    <d v="1996-04-15T00:00:00"/>
    <n v="245920"/>
    <n v="0.36"/>
    <x v="0"/>
    <s v="Columbus"/>
    <d v="1996-05-16T00:00:00"/>
    <s v="Old"/>
    <s v="MIDDLE AGE"/>
    <m/>
    <m/>
  </r>
  <r>
    <s v="E02263"/>
    <s v="Luna Lu"/>
    <x v="6"/>
    <x v="5"/>
    <x v="2"/>
    <x v="1"/>
    <x v="0"/>
    <x v="4"/>
    <d v="2007-03-06T00:00:00"/>
    <n v="50214"/>
    <n v="0"/>
    <x v="1"/>
    <s v="Beijing"/>
    <s v=""/>
    <s v="Old"/>
    <s v="MIDDLE AGE"/>
    <m/>
    <m/>
  </r>
  <r>
    <s v="E02264"/>
    <s v="Anthony Ho"/>
    <x v="5"/>
    <x v="5"/>
    <x v="3"/>
    <x v="0"/>
    <x v="0"/>
    <x v="12"/>
    <d v="2015-01-11T00:00:00"/>
    <n v="79713"/>
    <n v="0"/>
    <x v="1"/>
    <s v="Beijing"/>
    <s v=""/>
    <s v="Old"/>
    <s v="YOUNG"/>
    <m/>
    <m/>
  </r>
  <r>
    <s v="E02265"/>
    <s v="Clara Lopez"/>
    <x v="4"/>
    <x v="2"/>
    <x v="2"/>
    <x v="1"/>
    <x v="1"/>
    <x v="5"/>
    <d v="1999-08-09T00:00:00"/>
    <n v="166699"/>
    <n v="0.27"/>
    <x v="2"/>
    <s v="Sao Paulo"/>
    <s v=""/>
    <s v="Old"/>
    <s v="MIDDLE AGE"/>
    <m/>
    <m/>
  </r>
  <r>
    <s v="E02266"/>
    <s v="Melody Woods"/>
    <x v="2"/>
    <x v="2"/>
    <x v="2"/>
    <x v="1"/>
    <x v="2"/>
    <x v="21"/>
    <d v="2010-12-20T00:00:00"/>
    <n v="78788"/>
    <n v="0"/>
    <x v="0"/>
    <s v="Seattle"/>
    <s v=""/>
    <s v="Young"/>
    <s v="OLD"/>
    <m/>
    <m/>
  </r>
  <r>
    <s v="E02267"/>
    <s v="Matthew Simmons"/>
    <x v="10"/>
    <x v="3"/>
    <x v="2"/>
    <x v="0"/>
    <x v="3"/>
    <x v="28"/>
    <d v="2022-12-19T00:00:00"/>
    <n v="142797"/>
    <n v="0.1"/>
    <x v="0"/>
    <s v="Seattle"/>
    <s v=""/>
    <s v="Young"/>
    <s v="YOUNG"/>
    <m/>
    <m/>
  </r>
  <r>
    <s v="E02268"/>
    <s v="Gabriella Carrillo"/>
    <x v="11"/>
    <x v="4"/>
    <x v="2"/>
    <x v="1"/>
    <x v="1"/>
    <x v="24"/>
    <d v="2012-07-16T00:00:00"/>
    <n v="187516"/>
    <n v="0.35"/>
    <x v="2"/>
    <s v="Sao Paulo"/>
    <s v=""/>
    <s v="Old"/>
    <s v="YOUNG"/>
    <m/>
    <m/>
  </r>
  <r>
    <s v="E02269"/>
    <s v="Lydia Juarez"/>
    <x v="4"/>
    <x v="4"/>
    <x v="3"/>
    <x v="1"/>
    <x v="1"/>
    <x v="32"/>
    <d v="2013-09-21T00:00:00"/>
    <n v="156029"/>
    <n v="0.15"/>
    <x v="0"/>
    <s v="Columbus"/>
    <s v=""/>
    <s v="Old"/>
    <s v="YOUNG"/>
    <m/>
    <m/>
  </r>
  <r>
    <s v="E02270"/>
    <s v="Ava Carrillo"/>
    <x v="10"/>
    <x v="3"/>
    <x v="3"/>
    <x v="1"/>
    <x v="1"/>
    <x v="21"/>
    <d v="1999-01-01T00:00:00"/>
    <n v="149582"/>
    <n v="0.14000000000000001"/>
    <x v="0"/>
    <s v="Seattle"/>
    <d v="2021-03-03T00:00:00"/>
    <s v="Young"/>
    <s v="OLD"/>
    <m/>
    <m/>
  </r>
  <r>
    <s v="E02271"/>
    <s v="Elena Sharma"/>
    <x v="4"/>
    <x v="5"/>
    <x v="1"/>
    <x v="1"/>
    <x v="0"/>
    <x v="0"/>
    <d v="2014-10-24T00:00:00"/>
    <n v="163922"/>
    <n v="0.21"/>
    <x v="0"/>
    <s v="Phoenix"/>
    <s v=""/>
    <s v="Old"/>
    <s v="MIDDLE AGE"/>
    <m/>
    <m/>
  </r>
  <r>
    <s v="E02272"/>
    <s v="Julia Ahmed"/>
    <x v="11"/>
    <x v="3"/>
    <x v="2"/>
    <x v="1"/>
    <x v="0"/>
    <x v="26"/>
    <d v="2004-11-14T00:00:00"/>
    <n v="240860"/>
    <n v="0.37"/>
    <x v="0"/>
    <s v="Chicago"/>
    <s v=""/>
    <s v="Old"/>
    <s v="MIDDLE AGE"/>
    <m/>
    <m/>
  </r>
  <r>
    <s v="E02273"/>
    <s v="Iris Vo"/>
    <x v="8"/>
    <x v="6"/>
    <x v="3"/>
    <x v="1"/>
    <x v="0"/>
    <x v="24"/>
    <d v="2018-09-27T00:00:00"/>
    <n v="128497"/>
    <n v="7.0000000000000007E-2"/>
    <x v="1"/>
    <s v="Chengdu"/>
    <s v=""/>
    <s v="Old"/>
    <s v="YOUNG"/>
    <m/>
    <m/>
  </r>
  <r>
    <s v="E02274"/>
    <s v="Hunter Yi"/>
    <x v="21"/>
    <x v="0"/>
    <x v="1"/>
    <x v="0"/>
    <x v="0"/>
    <x v="9"/>
    <d v="2015-05-10T00:00:00"/>
    <n v="121976"/>
    <n v="0"/>
    <x v="1"/>
    <s v="Chongqing"/>
    <s v=""/>
    <s v="Old"/>
    <s v="MIDDLE AGE"/>
    <m/>
    <m/>
  </r>
  <r>
    <s v="E02275"/>
    <s v="Valentina Oh"/>
    <x v="10"/>
    <x v="1"/>
    <x v="1"/>
    <x v="1"/>
    <x v="0"/>
    <x v="10"/>
    <d v="2022-07-12T00:00:00"/>
    <n v="126464"/>
    <n v="0.15"/>
    <x v="0"/>
    <s v="Miami"/>
    <s v=""/>
    <s v="Old"/>
    <s v="YOUNG"/>
    <m/>
    <m/>
  </r>
  <r>
    <s v="E02276"/>
    <s v="Kinsley Tran"/>
    <x v="11"/>
    <x v="3"/>
    <x v="0"/>
    <x v="1"/>
    <x v="0"/>
    <x v="6"/>
    <d v="2005-09-05T00:00:00"/>
    <n v="234064"/>
    <n v="0.33"/>
    <x v="1"/>
    <s v="Chengdu"/>
    <s v=""/>
    <s v="Old"/>
    <s v="MIDDLE AGE"/>
    <m/>
    <m/>
  </r>
  <r>
    <s v="E02277"/>
    <s v="Christian Hong"/>
    <x v="5"/>
    <x v="4"/>
    <x v="0"/>
    <x v="0"/>
    <x v="0"/>
    <x v="7"/>
    <d v="2008-01-16T00:00:00"/>
    <n v="81829"/>
    <n v="0"/>
    <x v="1"/>
    <s v="Chongqing"/>
    <s v=""/>
    <s v="Old"/>
    <s v="MIDDLE AGE"/>
    <m/>
    <m/>
  </r>
  <r>
    <s v="E02278"/>
    <s v="Amelia Mehta"/>
    <x v="4"/>
    <x v="6"/>
    <x v="1"/>
    <x v="1"/>
    <x v="0"/>
    <x v="8"/>
    <d v="2022-04-21T00:00:00"/>
    <n v="193971"/>
    <n v="0.22"/>
    <x v="0"/>
    <s v="Chicago"/>
    <s v=""/>
    <s v="Young"/>
    <s v="YOUNG"/>
    <m/>
    <m/>
  </r>
  <r>
    <s v="E02279"/>
    <s v="Axel Leung"/>
    <x v="15"/>
    <x v="6"/>
    <x v="1"/>
    <x v="0"/>
    <x v="0"/>
    <x v="9"/>
    <d v="2001-08-17T00:00:00"/>
    <n v="47696"/>
    <n v="0"/>
    <x v="0"/>
    <s v="Seattle"/>
    <s v=""/>
    <s v="Old"/>
    <s v="MIDDLE AGE"/>
    <m/>
    <m/>
  </r>
  <r>
    <s v="E02280"/>
    <s v="Lucas Lam"/>
    <x v="8"/>
    <x v="3"/>
    <x v="3"/>
    <x v="0"/>
    <x v="0"/>
    <x v="19"/>
    <d v="2013-07-17T00:00:00"/>
    <n v="116676"/>
    <n v="0.1"/>
    <x v="1"/>
    <s v="Chengdu"/>
    <s v=""/>
    <s v="Old"/>
    <s v="YOUNG"/>
    <m/>
    <m/>
  </r>
  <r>
    <s v="E02281"/>
    <s v="Jose Thompson"/>
    <x v="8"/>
    <x v="5"/>
    <x v="1"/>
    <x v="0"/>
    <x v="2"/>
    <x v="15"/>
    <d v="2012-04-05T00:00:00"/>
    <n v="104162"/>
    <n v="0.09"/>
    <x v="0"/>
    <s v="Austin"/>
    <s v=""/>
    <s v="Old"/>
    <s v="MIDDLE AGE"/>
    <m/>
    <m/>
  </r>
  <r>
    <s v="E02282"/>
    <s v="Wesley Duong"/>
    <x v="23"/>
    <x v="6"/>
    <x v="3"/>
    <x v="0"/>
    <x v="0"/>
    <x v="35"/>
    <d v="2022-04-14T00:00:00"/>
    <n v="86226"/>
    <n v="0"/>
    <x v="0"/>
    <s v="Seattle"/>
    <s v=""/>
    <s v="Young"/>
    <s v="YOUNG"/>
    <m/>
    <m/>
  </r>
  <r>
    <s v="E02283"/>
    <s v="Adeline Maldonado"/>
    <x v="4"/>
    <x v="5"/>
    <x v="3"/>
    <x v="1"/>
    <x v="1"/>
    <x v="15"/>
    <d v="2011-05-30T00:00:00"/>
    <n v="172206"/>
    <n v="0.28999999999999998"/>
    <x v="2"/>
    <s v="Sao Paulo"/>
    <s v=""/>
    <s v="Old"/>
    <s v="MIDDLE AGE"/>
    <m/>
    <m/>
  </r>
  <r>
    <s v="E02284"/>
    <s v="Elias Diaz"/>
    <x v="24"/>
    <x v="6"/>
    <x v="3"/>
    <x v="0"/>
    <x v="1"/>
    <x v="19"/>
    <d v="2012-04-06T00:00:00"/>
    <n v="55985"/>
    <n v="0"/>
    <x v="0"/>
    <s v="Seattle"/>
    <s v=""/>
    <s v="Old"/>
    <s v="YOUNG"/>
    <m/>
    <m/>
  </r>
  <r>
    <s v="E02285"/>
    <s v="Wyatt Aguilar"/>
    <x v="13"/>
    <x v="2"/>
    <x v="1"/>
    <x v="0"/>
    <x v="1"/>
    <x v="8"/>
    <d v="2021-06-06T00:00:00"/>
    <n v="61481"/>
    <n v="0"/>
    <x v="0"/>
    <s v="Miami"/>
    <s v=""/>
    <s v="Young"/>
    <s v="YOUNG"/>
    <m/>
    <m/>
  </r>
  <r>
    <s v="E02286"/>
    <s v="Josephine Espinoza"/>
    <x v="8"/>
    <x v="1"/>
    <x v="2"/>
    <x v="1"/>
    <x v="1"/>
    <x v="33"/>
    <d v="2017-11-26T00:00:00"/>
    <n v="124295"/>
    <n v="7.0000000000000007E-2"/>
    <x v="2"/>
    <s v="Manaus"/>
    <s v=""/>
    <s v="Young"/>
    <s v="YOUNG"/>
    <m/>
    <m/>
  </r>
  <r>
    <s v="E02287"/>
    <s v="Adeline Lai"/>
    <x v="10"/>
    <x v="1"/>
    <x v="2"/>
    <x v="1"/>
    <x v="0"/>
    <x v="9"/>
    <d v="1999-02-08T00:00:00"/>
    <n v="132894"/>
    <n v="0.15"/>
    <x v="0"/>
    <s v="Chicago"/>
    <s v=""/>
    <s v="Old"/>
    <s v="MIDDLE AGE"/>
    <m/>
    <m/>
  </r>
  <r>
    <s v="E02288"/>
    <s v="Christopher Vu"/>
    <x v="20"/>
    <x v="2"/>
    <x v="1"/>
    <x v="0"/>
    <x v="0"/>
    <x v="0"/>
    <d v="2002-03-16T00:00:00"/>
    <n v="88839"/>
    <n v="0.05"/>
    <x v="0"/>
    <s v="Phoenix"/>
    <d v="2014-10-28T00:00:00"/>
    <s v="Old"/>
    <s v="MIDDLE AGE"/>
    <m/>
    <m/>
  </r>
  <r>
    <s v="E02289"/>
    <s v="Kai Vega"/>
    <x v="21"/>
    <x v="0"/>
    <x v="0"/>
    <x v="0"/>
    <x v="1"/>
    <x v="4"/>
    <d v="2005-06-16T00:00:00"/>
    <n v="78107"/>
    <n v="0"/>
    <x v="2"/>
    <s v="Manaus"/>
    <s v=""/>
    <s v="Old"/>
    <s v="MIDDLE AGE"/>
    <m/>
    <m/>
  </r>
  <r>
    <s v="E02290"/>
    <s v="Hailey Chin"/>
    <x v="10"/>
    <x v="2"/>
    <x v="1"/>
    <x v="1"/>
    <x v="0"/>
    <x v="11"/>
    <d v="1993-07-10T00:00:00"/>
    <n v="135642"/>
    <n v="0.1"/>
    <x v="1"/>
    <s v="Beijing"/>
    <s v=""/>
    <s v="Old"/>
    <s v="MIDDLE AGE"/>
    <m/>
    <m/>
  </r>
  <r>
    <s v="E02291"/>
    <s v="Eleanor Xi"/>
    <x v="10"/>
    <x v="1"/>
    <x v="1"/>
    <x v="1"/>
    <x v="0"/>
    <x v="38"/>
    <d v="1997-01-10T00:00:00"/>
    <n v="147853"/>
    <n v="0.11"/>
    <x v="0"/>
    <s v="Austin"/>
    <s v=""/>
    <s v="Young"/>
    <s v="OLD"/>
    <m/>
    <m/>
  </r>
  <r>
    <s v="E02292"/>
    <s v="Lily Molina"/>
    <x v="8"/>
    <x v="2"/>
    <x v="0"/>
    <x v="1"/>
    <x v="1"/>
    <x v="30"/>
    <d v="2009-09-15T00:00:00"/>
    <n v="125900"/>
    <n v="7.0000000000000007E-2"/>
    <x v="0"/>
    <s v="Seattle"/>
    <d v="2018-04-16T00:00:00"/>
    <s v="Old"/>
    <s v="YOUNG"/>
    <m/>
    <m/>
  </r>
  <r>
    <s v="E02293"/>
    <s v="Levi Vasquez"/>
    <x v="17"/>
    <x v="2"/>
    <x v="0"/>
    <x v="0"/>
    <x v="1"/>
    <x v="18"/>
    <d v="2020-02-10T00:00:00"/>
    <n v="42969"/>
    <n v="0"/>
    <x v="0"/>
    <s v="Phoenix"/>
    <s v=""/>
    <s v="Young"/>
    <s v="YOUNG"/>
    <m/>
    <m/>
  </r>
  <r>
    <s v="E02294"/>
    <s v="Elijah Washington"/>
    <x v="11"/>
    <x v="5"/>
    <x v="0"/>
    <x v="0"/>
    <x v="2"/>
    <x v="0"/>
    <d v="2022-02-13T00:00:00"/>
    <n v="214303"/>
    <n v="0.4"/>
    <x v="0"/>
    <s v="Seattle"/>
    <s v=""/>
    <s v="Old"/>
    <s v="MIDDLE AGE"/>
    <m/>
    <m/>
  </r>
  <r>
    <s v="E02295"/>
    <s v="Gianna Park"/>
    <x v="11"/>
    <x v="3"/>
    <x v="3"/>
    <x v="1"/>
    <x v="0"/>
    <x v="28"/>
    <d v="2020-12-19T00:00:00"/>
    <n v="199406"/>
    <n v="0.38"/>
    <x v="1"/>
    <s v="Chengdu"/>
    <s v=""/>
    <s v="Young"/>
    <s v="YOUNG"/>
    <m/>
    <m/>
  </r>
  <r>
    <s v="E02296"/>
    <s v="Melody Leung"/>
    <x v="11"/>
    <x v="6"/>
    <x v="2"/>
    <x v="1"/>
    <x v="0"/>
    <x v="14"/>
    <d v="2015-03-20T00:00:00"/>
    <n v="182436"/>
    <n v="0.37"/>
    <x v="0"/>
    <s v="Austin"/>
    <s v=""/>
    <s v="Old"/>
    <s v="YOUNG"/>
    <m/>
    <m/>
  </r>
  <r>
    <s v="E02297"/>
    <s v="Liliana Valdez"/>
    <x v="20"/>
    <x v="2"/>
    <x v="1"/>
    <x v="1"/>
    <x v="1"/>
    <x v="7"/>
    <d v="1996-10-01T00:00:00"/>
    <n v="96507"/>
    <n v="0.09"/>
    <x v="0"/>
    <s v="Seattle"/>
    <s v=""/>
    <s v="Old"/>
    <s v="MIDDLE AGE"/>
    <m/>
    <m/>
  </r>
  <r>
    <s v="E02298"/>
    <s v="Ezekiel Kumar"/>
    <x v="26"/>
    <x v="0"/>
    <x v="0"/>
    <x v="0"/>
    <x v="0"/>
    <x v="16"/>
    <d v="2015-11-19T00:00:00"/>
    <n v="82906"/>
    <n v="0"/>
    <x v="1"/>
    <s v="Chengdu"/>
    <d v="2016-10-11T00:00:00"/>
    <s v="Old"/>
    <s v="YOUNG"/>
    <m/>
    <m/>
  </r>
  <r>
    <s v="E02299"/>
    <s v="Ruby Rahman"/>
    <x v="15"/>
    <x v="6"/>
    <x v="0"/>
    <x v="1"/>
    <x v="0"/>
    <x v="13"/>
    <d v="2005-12-05T00:00:00"/>
    <n v="41616"/>
    <n v="0"/>
    <x v="0"/>
    <s v="Seattle"/>
    <s v=""/>
    <s v="Young"/>
    <s v="OLD"/>
    <m/>
    <m/>
  </r>
  <r>
    <s v="E02300"/>
    <s v="Natalie Stewart"/>
    <x v="27"/>
    <x v="2"/>
    <x v="1"/>
    <x v="1"/>
    <x v="2"/>
    <x v="3"/>
    <d v="2003-06-30T00:00:00"/>
    <n v="92344"/>
    <n v="0"/>
    <x v="0"/>
    <s v="Phoenix"/>
    <d v="2022-01-26T00:00:00"/>
    <s v="Old"/>
    <s v="MIDDLE AGE"/>
    <m/>
    <m/>
  </r>
  <r>
    <s v="E02301"/>
    <s v="Charlotte Lim"/>
    <x v="11"/>
    <x v="3"/>
    <x v="0"/>
    <x v="1"/>
    <x v="0"/>
    <x v="9"/>
    <d v="2006-06-27T00:00:00"/>
    <n v="196614"/>
    <n v="0.37"/>
    <x v="0"/>
    <s v="Chicago"/>
    <s v=""/>
    <s v="Old"/>
    <s v="MIDDLE AGE"/>
    <m/>
    <m/>
  </r>
  <r>
    <s v="E02302"/>
    <s v="Elena Campos"/>
    <x v="8"/>
    <x v="2"/>
    <x v="2"/>
    <x v="1"/>
    <x v="1"/>
    <x v="0"/>
    <d v="2022-02-06T00:00:00"/>
    <n v="104253"/>
    <n v="0.09"/>
    <x v="0"/>
    <s v="Seattle"/>
    <s v=""/>
    <s v="Old"/>
    <s v="MIDDLE AGE"/>
    <m/>
    <m/>
  </r>
  <r>
    <s v="E02303"/>
    <s v="Vivian Lim"/>
    <x v="17"/>
    <x v="2"/>
    <x v="3"/>
    <x v="1"/>
    <x v="0"/>
    <x v="19"/>
    <d v="2021-01-22T00:00:00"/>
    <n v="44677"/>
    <n v="0"/>
    <x v="1"/>
    <s v="Chongqing"/>
    <s v=""/>
    <s v="Old"/>
    <s v="YOUNG"/>
    <m/>
    <m/>
  </r>
  <r>
    <s v="E02304"/>
    <s v="Madison Xu"/>
    <x v="27"/>
    <x v="2"/>
    <x v="2"/>
    <x v="1"/>
    <x v="0"/>
    <x v="24"/>
    <d v="2017-12-13T00:00:00"/>
    <n v="66463"/>
    <n v="0"/>
    <x v="1"/>
    <s v="Chongqing"/>
    <s v=""/>
    <s v="Old"/>
    <s v="YOUNG"/>
    <m/>
    <m/>
  </r>
  <r>
    <s v="E02305"/>
    <s v="Ava Aguilar"/>
    <x v="15"/>
    <x v="6"/>
    <x v="1"/>
    <x v="1"/>
    <x v="1"/>
    <x v="14"/>
    <d v="2015-12-17T00:00:00"/>
    <n v="53285"/>
    <n v="0"/>
    <x v="0"/>
    <s v="Columbus"/>
    <s v=""/>
    <s v="Old"/>
    <s v="YOUNG"/>
    <m/>
    <m/>
  </r>
  <r>
    <s v="E02306"/>
    <s v="Kayden Patel"/>
    <x v="30"/>
    <x v="0"/>
    <x v="2"/>
    <x v="0"/>
    <x v="0"/>
    <x v="11"/>
    <d v="1997-03-22T00:00:00"/>
    <n v="67683"/>
    <n v="0"/>
    <x v="1"/>
    <s v="Beijing"/>
    <s v=""/>
    <s v="Old"/>
    <s v="MIDDLE AGE"/>
    <m/>
    <m/>
  </r>
  <r>
    <s v="E02307"/>
    <s v="Penelope Desai"/>
    <x v="11"/>
    <x v="4"/>
    <x v="0"/>
    <x v="1"/>
    <x v="0"/>
    <x v="39"/>
    <d v="2018-10-29T00:00:00"/>
    <n v="238155"/>
    <n v="0.38"/>
    <x v="1"/>
    <s v="Shanghai"/>
    <s v=""/>
    <s v="Old"/>
    <s v="MIDDLE AGE"/>
    <m/>
    <m/>
  </r>
  <r>
    <s v="E02308"/>
    <s v="Henry Vang"/>
    <x v="4"/>
    <x v="1"/>
    <x v="1"/>
    <x v="0"/>
    <x v="0"/>
    <x v="27"/>
    <d v="2019-06-21T00:00:00"/>
    <n v="173630"/>
    <n v="0.24"/>
    <x v="1"/>
    <s v="Chongqing"/>
    <s v=""/>
    <s v="Old"/>
    <s v="YOUNG"/>
    <m/>
    <m/>
  </r>
  <r>
    <s v="E02309"/>
    <s v="Eliana Turner"/>
    <x v="5"/>
    <x v="4"/>
    <x v="2"/>
    <x v="1"/>
    <x v="3"/>
    <x v="35"/>
    <d v="2020-01-27T00:00:00"/>
    <n v="98992"/>
    <n v="0"/>
    <x v="0"/>
    <s v="Miami"/>
    <s v=""/>
    <s v="Young"/>
    <s v="YOUNG"/>
    <m/>
    <m/>
  </r>
  <r>
    <s v="E02310"/>
    <s v="Charlotte Tran"/>
    <x v="11"/>
    <x v="2"/>
    <x v="1"/>
    <x v="1"/>
    <x v="0"/>
    <x v="38"/>
    <d v="2017-04-11T00:00:00"/>
    <n v="253330"/>
    <n v="0.39"/>
    <x v="0"/>
    <s v="Austin"/>
    <s v=""/>
    <s v="Young"/>
    <s v="OLD"/>
    <m/>
    <m/>
  </r>
  <r>
    <s v="E02311"/>
    <s v="Everly Coleman"/>
    <x v="10"/>
    <x v="1"/>
    <x v="1"/>
    <x v="1"/>
    <x v="2"/>
    <x v="11"/>
    <d v="2011-08-14T00:00:00"/>
    <n v="158403"/>
    <n v="0.14000000000000001"/>
    <x v="0"/>
    <s v="Seattle"/>
    <d v="2019-08-02T00:00:00"/>
    <s v="Old"/>
    <s v="MIDDLE AGE"/>
    <m/>
    <m/>
  </r>
  <r>
    <s v="E02312"/>
    <s v="Matthew Harris"/>
    <x v="10"/>
    <x v="3"/>
    <x v="1"/>
    <x v="0"/>
    <x v="2"/>
    <x v="32"/>
    <d v="2021-03-27T00:00:00"/>
    <n v="156085"/>
    <n v="0.12"/>
    <x v="0"/>
    <s v="Miami"/>
    <s v=""/>
    <s v="Old"/>
    <s v="YOUNG"/>
    <m/>
    <m/>
  </r>
  <r>
    <s v="E02313"/>
    <s v="Emilia Barnes"/>
    <x v="19"/>
    <x v="2"/>
    <x v="3"/>
    <x v="1"/>
    <x v="3"/>
    <x v="11"/>
    <d v="2013-04-18T00:00:00"/>
    <n v="80129"/>
    <n v="0"/>
    <x v="0"/>
    <s v="Miami"/>
    <s v=""/>
    <s v="Old"/>
    <s v="MIDDLE AGE"/>
    <m/>
    <m/>
  </r>
  <r>
    <s v="E02314"/>
    <s v="Sophie Griffin"/>
    <x v="14"/>
    <x v="1"/>
    <x v="2"/>
    <x v="1"/>
    <x v="2"/>
    <x v="31"/>
    <d v="2017-01-09T00:00:00"/>
    <n v="60517"/>
    <n v="0"/>
    <x v="0"/>
    <s v="Columbus"/>
    <s v=""/>
    <s v="Old"/>
    <s v="MIDDLE AGE"/>
    <m/>
    <m/>
  </r>
  <r>
    <s v="E02315"/>
    <s v="Kai Phillips"/>
    <x v="16"/>
    <x v="0"/>
    <x v="2"/>
    <x v="0"/>
    <x v="2"/>
    <x v="1"/>
    <d v="2016-12-13T00:00:00"/>
    <n v="72315"/>
    <n v="0"/>
    <x v="0"/>
    <s v="Austin"/>
    <d v="2017-05-20T00:00:00"/>
    <s v="Old"/>
    <s v="MIDDLE AGE"/>
    <m/>
    <m/>
  </r>
  <r>
    <s v="E02316"/>
    <s v="Dylan Khan"/>
    <x v="4"/>
    <x v="6"/>
    <x v="0"/>
    <x v="0"/>
    <x v="0"/>
    <x v="14"/>
    <d v="2015-07-11T00:00:00"/>
    <n v="153815"/>
    <n v="0.19"/>
    <x v="0"/>
    <s v="Miami"/>
    <d v="2016-05-31T00:00:00"/>
    <s v="Old"/>
    <s v="YOUNG"/>
    <m/>
    <m/>
  </r>
  <r>
    <s v="E02317"/>
    <s v="Nevaeh Clark"/>
    <x v="10"/>
    <x v="5"/>
    <x v="3"/>
    <x v="1"/>
    <x v="3"/>
    <x v="10"/>
    <d v="2018-08-16T00:00:00"/>
    <n v="139552"/>
    <n v="0.15"/>
    <x v="0"/>
    <s v="Miami"/>
    <s v=""/>
    <s v="Old"/>
    <s v="YOUNG"/>
    <m/>
    <m/>
  </r>
  <r>
    <s v="E02318"/>
    <s v="Carter Luu"/>
    <x v="11"/>
    <x v="5"/>
    <x v="1"/>
    <x v="0"/>
    <x v="0"/>
    <x v="40"/>
    <d v="2022-10-20T00:00:00"/>
    <n v="257296"/>
    <n v="0.35"/>
    <x v="0"/>
    <s v="Austin"/>
    <s v=""/>
    <s v="Young"/>
    <s v="YOUNG"/>
    <m/>
    <m/>
  </r>
  <r>
    <s v="E02319"/>
    <s v="Jordan Ngo"/>
    <x v="5"/>
    <x v="4"/>
    <x v="0"/>
    <x v="0"/>
    <x v="0"/>
    <x v="8"/>
    <d v="2020-05-04T00:00:00"/>
    <n v="91372"/>
    <n v="0"/>
    <x v="0"/>
    <s v="Miami"/>
    <s v=""/>
    <s v="Young"/>
    <s v="YOUNG"/>
    <m/>
    <m/>
  </r>
  <r>
    <s v="E02320"/>
    <s v="Jackson Hu"/>
    <x v="23"/>
    <x v="6"/>
    <x v="1"/>
    <x v="0"/>
    <x v="0"/>
    <x v="6"/>
    <d v="2017-06-05T00:00:00"/>
    <n v="73601"/>
    <n v="0"/>
    <x v="1"/>
    <s v="Chengdu"/>
    <s v=""/>
    <s v="Old"/>
    <s v="MIDDLE AGE"/>
    <m/>
    <m/>
  </r>
  <r>
    <s v="E02321"/>
    <s v="Madelyn Kang"/>
    <x v="3"/>
    <x v="2"/>
    <x v="1"/>
    <x v="1"/>
    <x v="0"/>
    <x v="27"/>
    <d v="2013-04-29T00:00:00"/>
    <n v="71871"/>
    <n v="0"/>
    <x v="1"/>
    <s v="Chengdu"/>
    <s v=""/>
    <s v="Old"/>
    <s v="YOUNG"/>
    <m/>
    <m/>
  </r>
  <r>
    <s v="E02322"/>
    <s v="Everleigh Bell"/>
    <x v="29"/>
    <x v="1"/>
    <x v="3"/>
    <x v="1"/>
    <x v="2"/>
    <x v="12"/>
    <d v="2016-02-07T00:00:00"/>
    <n v="84925"/>
    <n v="0"/>
    <x v="0"/>
    <s v="Austin"/>
    <s v=""/>
    <s v="Old"/>
    <s v="YOUNG"/>
    <m/>
    <m/>
  </r>
  <r>
    <s v="E02323"/>
    <s v="Eliana Trinh"/>
    <x v="10"/>
    <x v="2"/>
    <x v="0"/>
    <x v="1"/>
    <x v="0"/>
    <x v="0"/>
    <d v="2010-01-07T00:00:00"/>
    <n v="155600"/>
    <n v="0.14000000000000001"/>
    <x v="1"/>
    <s v="Chongqing"/>
    <s v=""/>
    <s v="Old"/>
    <s v="MIDDLE AGE"/>
    <m/>
    <m/>
  </r>
  <r>
    <s v="E02324"/>
    <s v="Oliver Ford"/>
    <x v="8"/>
    <x v="1"/>
    <x v="2"/>
    <x v="0"/>
    <x v="3"/>
    <x v="10"/>
    <d v="2018-12-15T00:00:00"/>
    <n v="101564"/>
    <n v="0.06"/>
    <x v="0"/>
    <s v="Austin"/>
    <s v=""/>
    <s v="Old"/>
    <s v="YOUNG"/>
    <m/>
    <m/>
  </r>
  <r>
    <s v="E02325"/>
    <s v="Ryan Huang"/>
    <x v="0"/>
    <x v="0"/>
    <x v="2"/>
    <x v="0"/>
    <x v="0"/>
    <x v="30"/>
    <d v="2009-10-12T00:00:00"/>
    <n v="80150"/>
    <n v="0"/>
    <x v="0"/>
    <s v="Phoenix"/>
    <s v=""/>
    <s v="Old"/>
    <s v="YOUNG"/>
    <m/>
    <m/>
  </r>
  <r>
    <s v="E02326"/>
    <s v="Gabriel Ahmed"/>
    <x v="24"/>
    <x v="6"/>
    <x v="1"/>
    <x v="0"/>
    <x v="0"/>
    <x v="20"/>
    <d v="2021-10-09T00:00:00"/>
    <n v="73996"/>
    <n v="0"/>
    <x v="1"/>
    <s v="Chengdu"/>
    <d v="2022-09-04T00:00:00"/>
    <s v="Young"/>
    <s v="OLD"/>
    <m/>
    <m/>
  </r>
  <r>
    <s v="E02327"/>
    <s v="Ivy Rios"/>
    <x v="28"/>
    <x v="2"/>
    <x v="0"/>
    <x v="1"/>
    <x v="1"/>
    <x v="40"/>
    <d v="2022-01-18T00:00:00"/>
    <n v="90109"/>
    <n v="0"/>
    <x v="0"/>
    <s v="Seattle"/>
    <s v=""/>
    <s v="Young"/>
    <s v="YOUNG"/>
    <m/>
    <m/>
  </r>
  <r>
    <s v="E02328"/>
    <s v="Luca Hunter"/>
    <x v="26"/>
    <x v="0"/>
    <x v="1"/>
    <x v="0"/>
    <x v="2"/>
    <x v="24"/>
    <d v="2022-06-27T00:00:00"/>
    <n v="67216"/>
    <n v="0"/>
    <x v="0"/>
    <s v="Phoenix"/>
    <s v=""/>
    <s v="Old"/>
    <s v="YOUNG"/>
    <m/>
    <m/>
  </r>
  <r>
    <s v="E02329"/>
    <s v="Claire Owens"/>
    <x v="27"/>
    <x v="2"/>
    <x v="2"/>
    <x v="1"/>
    <x v="2"/>
    <x v="5"/>
    <d v="1998-06-07T00:00:00"/>
    <n v="75402"/>
    <n v="0"/>
    <x v="0"/>
    <s v="Phoenix"/>
    <s v=""/>
    <s v="Old"/>
    <s v="MIDDLE AGE"/>
    <m/>
    <m/>
  </r>
  <r>
    <s v="E02330"/>
    <s v="Aubrey Maldonado"/>
    <x v="21"/>
    <x v="0"/>
    <x v="0"/>
    <x v="1"/>
    <x v="1"/>
    <x v="17"/>
    <d v="2022-06-13T00:00:00"/>
    <n v="120795"/>
    <n v="0"/>
    <x v="2"/>
    <s v="Sao Paulo"/>
    <s v=""/>
    <s v="Old"/>
    <s v="YOUNG"/>
    <m/>
    <m/>
  </r>
  <r>
    <s v="E02331"/>
    <s v="Elias Vasquez"/>
    <x v="9"/>
    <x v="2"/>
    <x v="3"/>
    <x v="0"/>
    <x v="1"/>
    <x v="16"/>
    <d v="2015-07-27T00:00:00"/>
    <n v="44012"/>
    <n v="0"/>
    <x v="2"/>
    <s v="Manaus"/>
    <s v=""/>
    <s v="Old"/>
    <s v="YOUNG"/>
    <m/>
    <m/>
  </r>
  <r>
    <s v="E02332"/>
    <s v="Melody Luu"/>
    <x v="11"/>
    <x v="4"/>
    <x v="2"/>
    <x v="1"/>
    <x v="0"/>
    <x v="28"/>
    <d v="2021-04-03T00:00:00"/>
    <n v="219180"/>
    <n v="0.33"/>
    <x v="1"/>
    <s v="Chongqing"/>
    <s v=""/>
    <s v="Young"/>
    <s v="YOUNG"/>
    <m/>
    <m/>
  </r>
  <r>
    <s v="E02333"/>
    <s v="Christopher Luu"/>
    <x v="11"/>
    <x v="0"/>
    <x v="2"/>
    <x v="0"/>
    <x v="0"/>
    <x v="29"/>
    <d v="2005-10-27T00:00:00"/>
    <n v="258700"/>
    <n v="0.32"/>
    <x v="0"/>
    <s v="Austin"/>
    <s v=""/>
    <s v="Young"/>
    <s v="OLD"/>
    <m/>
    <m/>
  </r>
  <r>
    <s v="E02334"/>
    <s v="James Han"/>
    <x v="16"/>
    <x v="0"/>
    <x v="3"/>
    <x v="0"/>
    <x v="0"/>
    <x v="10"/>
    <d v="2018-01-07T00:00:00"/>
    <n v="97496"/>
    <n v="0"/>
    <x v="0"/>
    <s v="Miami"/>
    <s v=""/>
    <s v="Old"/>
    <s v="YOUNG"/>
    <m/>
    <m/>
  </r>
  <r>
    <s v="E02335"/>
    <s v="Jaxson Ayala"/>
    <x v="11"/>
    <x v="6"/>
    <x v="2"/>
    <x v="0"/>
    <x v="1"/>
    <x v="28"/>
    <d v="2020-08-01T00:00:00"/>
    <n v="239270"/>
    <n v="0.38"/>
    <x v="2"/>
    <s v="Manaus"/>
    <s v=""/>
    <s v="Young"/>
    <s v="YOUNG"/>
    <m/>
    <m/>
  </r>
  <r>
    <s v="E02336"/>
    <s v="Levi James"/>
    <x v="8"/>
    <x v="2"/>
    <x v="3"/>
    <x v="0"/>
    <x v="2"/>
    <x v="24"/>
    <d v="2012-03-02T00:00:00"/>
    <n v="103466"/>
    <n v="0.05"/>
    <x v="0"/>
    <s v="Chicago"/>
    <s v=""/>
    <s v="Old"/>
    <s v="YOUNG"/>
    <m/>
    <m/>
  </r>
  <r>
    <s v="E02337"/>
    <s v="Grayson Carrillo"/>
    <x v="5"/>
    <x v="3"/>
    <x v="1"/>
    <x v="0"/>
    <x v="1"/>
    <x v="37"/>
    <d v="2001-06-27T00:00:00"/>
    <n v="74662"/>
    <n v="0"/>
    <x v="2"/>
    <s v="Sao Paulo"/>
    <s v=""/>
    <s v="Old"/>
    <s v="MIDDLE AGE"/>
    <m/>
    <m/>
  </r>
  <r>
    <s v="E02338"/>
    <s v="Maverick Hwang"/>
    <x v="11"/>
    <x v="6"/>
    <x v="2"/>
    <x v="0"/>
    <x v="0"/>
    <x v="30"/>
    <d v="2015-04-20T00:00:00"/>
    <n v="227816"/>
    <n v="0.33"/>
    <x v="0"/>
    <s v="Chicago"/>
    <s v=""/>
    <s v="Old"/>
    <s v="YOUNG"/>
    <m/>
    <m/>
  </r>
  <r>
    <s v="E02339"/>
    <s v="Noah Truong"/>
    <x v="11"/>
    <x v="1"/>
    <x v="0"/>
    <x v="0"/>
    <x v="0"/>
    <x v="0"/>
    <d v="2013-12-08T00:00:00"/>
    <n v="246680"/>
    <n v="0.39"/>
    <x v="1"/>
    <s v="Beijing"/>
    <s v=""/>
    <s v="Old"/>
    <s v="MIDDLE AGE"/>
    <m/>
    <m/>
  </r>
  <r>
    <s v="E02340"/>
    <s v="Willow Guzman"/>
    <x v="19"/>
    <x v="2"/>
    <x v="0"/>
    <x v="1"/>
    <x v="1"/>
    <x v="26"/>
    <d v="2010-06-26T00:00:00"/>
    <n v="85164"/>
    <n v="0"/>
    <x v="2"/>
    <s v="Sao Paulo"/>
    <s v=""/>
    <s v="Old"/>
    <s v="MIDDLE AGE"/>
    <m/>
    <m/>
  </r>
  <r>
    <s v="E02341"/>
    <s v="Rylee Howard"/>
    <x v="10"/>
    <x v="4"/>
    <x v="0"/>
    <x v="1"/>
    <x v="3"/>
    <x v="16"/>
    <d v="2014-08-18T00:00:00"/>
    <n v="135215"/>
    <n v="0.12"/>
    <x v="0"/>
    <s v="Miami"/>
    <s v=""/>
    <s v="Old"/>
    <s v="YOUNG"/>
    <m/>
    <m/>
  </r>
  <r>
    <s v="E02342"/>
    <s v="Ian Marquez"/>
    <x v="24"/>
    <x v="6"/>
    <x v="1"/>
    <x v="0"/>
    <x v="1"/>
    <x v="12"/>
    <d v="2019-01-14T00:00:00"/>
    <n v="72542"/>
    <n v="0"/>
    <x v="0"/>
    <s v="Chicago"/>
    <s v=""/>
    <s v="Old"/>
    <s v="YOUNG"/>
    <m/>
    <m/>
  </r>
  <r>
    <s v="E02343"/>
    <s v="Layla Owens"/>
    <x v="11"/>
    <x v="2"/>
    <x v="2"/>
    <x v="1"/>
    <x v="2"/>
    <x v="0"/>
    <d v="2018-02-07T00:00:00"/>
    <n v="246303"/>
    <n v="0.34"/>
    <x v="0"/>
    <s v="Columbus"/>
    <s v=""/>
    <s v="Old"/>
    <s v="MIDDLE AGE"/>
    <m/>
    <m/>
  </r>
  <r>
    <s v="E02344"/>
    <s v="Chloe Dixon"/>
    <x v="11"/>
    <x v="0"/>
    <x v="1"/>
    <x v="1"/>
    <x v="2"/>
    <x v="23"/>
    <d v="2021-05-11T00:00:00"/>
    <n v="186400"/>
    <n v="0.4"/>
    <x v="0"/>
    <s v="Chicago"/>
    <s v=""/>
    <s v="Young"/>
    <s v="MIDDLE AGE"/>
    <m/>
    <m/>
  </r>
  <r>
    <s v="E02345"/>
    <s v="Emily Zheng"/>
    <x v="22"/>
    <x v="2"/>
    <x v="1"/>
    <x v="1"/>
    <x v="0"/>
    <x v="3"/>
    <d v="2022-12-06T00:00:00"/>
    <n v="91004"/>
    <n v="0"/>
    <x v="1"/>
    <s v="Shanghai"/>
    <s v=""/>
    <s v="Old"/>
    <s v="MIDDLE AGE"/>
    <m/>
    <m/>
  </r>
  <r>
    <s v="E02346"/>
    <s v="Jayden Rogers"/>
    <x v="8"/>
    <x v="1"/>
    <x v="2"/>
    <x v="0"/>
    <x v="2"/>
    <x v="39"/>
    <d v="2016-12-14T00:00:00"/>
    <n v="101411"/>
    <n v="0.08"/>
    <x v="0"/>
    <s v="Seattle"/>
    <s v=""/>
    <s v="Old"/>
    <s v="MIDDLE AGE"/>
    <m/>
    <m/>
  </r>
  <r>
    <s v="E02347"/>
    <s v="Elizabeth Vasquez"/>
    <x v="0"/>
    <x v="0"/>
    <x v="3"/>
    <x v="1"/>
    <x v="1"/>
    <x v="28"/>
    <d v="2020-08-09T00:00:00"/>
    <n v="111779"/>
    <n v="0"/>
    <x v="0"/>
    <s v="Chicago"/>
    <s v=""/>
    <s v="Young"/>
    <s v="YOUNG"/>
    <m/>
    <m/>
  </r>
  <r>
    <s v="E02348"/>
    <s v="Samantha Ford"/>
    <x v="13"/>
    <x v="2"/>
    <x v="0"/>
    <x v="1"/>
    <x v="2"/>
    <x v="40"/>
    <d v="2022-01-19T00:00:00"/>
    <n v="86075"/>
    <n v="0"/>
    <x v="0"/>
    <s v="Miami"/>
    <s v=""/>
    <s v="Young"/>
    <s v="YOUNG"/>
    <m/>
    <m/>
  </r>
  <r>
    <s v="E02349"/>
    <s v="Thomas Silva"/>
    <x v="1"/>
    <x v="4"/>
    <x v="3"/>
    <x v="0"/>
    <x v="1"/>
    <x v="15"/>
    <d v="2015-08-13T00:00:00"/>
    <n v="52798"/>
    <n v="0"/>
    <x v="0"/>
    <s v="Miami"/>
    <d v="2018-01-30T00:00:00"/>
    <s v="Old"/>
    <s v="MIDDLE AGE"/>
    <m/>
    <m/>
  </r>
  <r>
    <s v="E02350"/>
    <s v="Charlotte Park"/>
    <x v="28"/>
    <x v="2"/>
    <x v="3"/>
    <x v="1"/>
    <x v="0"/>
    <x v="21"/>
    <d v="2020-12-17T00:00:00"/>
    <n v="96136"/>
    <n v="0"/>
    <x v="1"/>
    <s v="Shanghai"/>
    <s v=""/>
    <s v="Young"/>
    <s v="OLD"/>
    <m/>
    <m/>
  </r>
  <r>
    <s v="E02351"/>
    <s v="Liam Jimenez"/>
    <x v="5"/>
    <x v="5"/>
    <x v="2"/>
    <x v="0"/>
    <x v="1"/>
    <x v="5"/>
    <d v="2002-08-11T00:00:00"/>
    <n v="95682"/>
    <n v="0"/>
    <x v="0"/>
    <s v="Seattle"/>
    <d v="2012-05-17T00:00:00"/>
    <s v="Old"/>
    <s v="MIDDLE AGE"/>
    <m/>
    <m/>
  </r>
  <r>
    <s v="E02352"/>
    <s v="Ivy Liu"/>
    <x v="6"/>
    <x v="5"/>
    <x v="0"/>
    <x v="1"/>
    <x v="0"/>
    <x v="7"/>
    <d v="1993-05-29T00:00:00"/>
    <n v="55476"/>
    <n v="0"/>
    <x v="1"/>
    <s v="Chongqing"/>
    <s v=""/>
    <s v="Old"/>
    <s v="MIDDLE AGE"/>
    <m/>
    <m/>
  </r>
  <r>
    <s v="E02353"/>
    <s v="Jayden Dixon"/>
    <x v="11"/>
    <x v="4"/>
    <x v="0"/>
    <x v="0"/>
    <x v="2"/>
    <x v="33"/>
    <d v="2018-01-14T00:00:00"/>
    <n v="197792"/>
    <n v="0.34"/>
    <x v="0"/>
    <s v="Austin"/>
    <s v=""/>
    <s v="Young"/>
    <s v="YOUNG"/>
    <m/>
    <m/>
  </r>
  <r>
    <s v="E02354"/>
    <s v="Nevaeh Butler"/>
    <x v="26"/>
    <x v="0"/>
    <x v="2"/>
    <x v="1"/>
    <x v="2"/>
    <x v="9"/>
    <d v="2009-07-10T00:00:00"/>
    <n v="82271"/>
    <n v="0"/>
    <x v="0"/>
    <s v="Chicago"/>
    <s v=""/>
    <s v="Old"/>
    <s v="MIDDLE AGE"/>
    <m/>
    <m/>
  </r>
  <r>
    <s v="E02355"/>
    <s v="Leonardo Li"/>
    <x v="10"/>
    <x v="3"/>
    <x v="3"/>
    <x v="0"/>
    <x v="0"/>
    <x v="20"/>
    <d v="2009-04-23T00:00:00"/>
    <n v="155716"/>
    <n v="0.12"/>
    <x v="0"/>
    <s v="Seattle"/>
    <s v=""/>
    <s v="Young"/>
    <s v="OLD"/>
    <m/>
    <m/>
  </r>
  <r>
    <s v="E02356"/>
    <s v="Kinsley Woods"/>
    <x v="24"/>
    <x v="6"/>
    <x v="1"/>
    <x v="1"/>
    <x v="2"/>
    <x v="19"/>
    <d v="2014-06-19T00:00:00"/>
    <n v="71699"/>
    <n v="0"/>
    <x v="0"/>
    <s v="Phoenix"/>
    <s v=""/>
    <s v="Old"/>
    <s v="YOUNG"/>
    <m/>
    <m/>
  </r>
  <r>
    <s v="E02357"/>
    <s v="Abigail Chu"/>
    <x v="10"/>
    <x v="6"/>
    <x v="0"/>
    <x v="1"/>
    <x v="0"/>
    <x v="4"/>
    <d v="2006-04-17T00:00:00"/>
    <n v="147436"/>
    <n v="0.11"/>
    <x v="0"/>
    <s v="Austin"/>
    <s v=""/>
    <s v="Old"/>
    <s v="MIDDLE AGE"/>
    <m/>
    <m/>
  </r>
  <r>
    <s v="E02358"/>
    <s v="Ava Xiong"/>
    <x v="23"/>
    <x v="6"/>
    <x v="0"/>
    <x v="1"/>
    <x v="0"/>
    <x v="5"/>
    <d v="2019-07-21T00:00:00"/>
    <n v="88220"/>
    <n v="0"/>
    <x v="1"/>
    <s v="Shanghai"/>
    <s v=""/>
    <s v="Old"/>
    <s v="MIDDLE AGE"/>
    <m/>
    <m/>
  </r>
  <r>
    <s v="E02359"/>
    <s v="Olivia Marquez"/>
    <x v="14"/>
    <x v="1"/>
    <x v="3"/>
    <x v="1"/>
    <x v="1"/>
    <x v="36"/>
    <d v="2020-04-06T00:00:00"/>
    <n v="54295"/>
    <n v="0"/>
    <x v="0"/>
    <s v="Columbus"/>
    <s v=""/>
    <s v="Old"/>
    <s v="MIDDLE AGE"/>
    <m/>
    <m/>
  </r>
  <r>
    <s v="E02360"/>
    <s v="Claire Vazquez"/>
    <x v="11"/>
    <x v="6"/>
    <x v="1"/>
    <x v="1"/>
    <x v="1"/>
    <x v="36"/>
    <d v="2004-06-12T00:00:00"/>
    <n v="246538"/>
    <n v="0.35"/>
    <x v="0"/>
    <s v="Miami"/>
    <s v=""/>
    <s v="Old"/>
    <s v="MIDDLE AGE"/>
    <m/>
    <m/>
  </r>
  <r>
    <s v="E02361"/>
    <s v="Christian Castro"/>
    <x v="17"/>
    <x v="2"/>
    <x v="3"/>
    <x v="0"/>
    <x v="1"/>
    <x v="30"/>
    <d v="2006-04-15T00:00:00"/>
    <n v="43645"/>
    <n v="0"/>
    <x v="0"/>
    <s v="Austin"/>
    <d v="2008-05-09T00:00:00"/>
    <s v="Old"/>
    <s v="YOUNG"/>
    <m/>
    <m/>
  </r>
  <r>
    <s v="E02362"/>
    <s v="Mason Oh"/>
    <x v="8"/>
    <x v="6"/>
    <x v="0"/>
    <x v="0"/>
    <x v="0"/>
    <x v="40"/>
    <d v="2022-04-11T00:00:00"/>
    <n v="125644"/>
    <n v="7.0000000000000007E-2"/>
    <x v="0"/>
    <s v="Seattle"/>
    <s v=""/>
    <s v="Young"/>
    <s v="YOUNG"/>
    <m/>
    <m/>
  </r>
  <r>
    <s v="E02363"/>
    <s v="Violet Santiago"/>
    <x v="12"/>
    <x v="2"/>
    <x v="2"/>
    <x v="1"/>
    <x v="1"/>
    <x v="10"/>
    <d v="2018-01-14T00:00:00"/>
    <n v="78414"/>
    <n v="0"/>
    <x v="0"/>
    <s v="Seattle"/>
    <s v=""/>
    <s v="Old"/>
    <s v="YOUNG"/>
    <m/>
    <m/>
  </r>
  <r>
    <s v="E02364"/>
    <s v="Lily Rios"/>
    <x v="5"/>
    <x v="5"/>
    <x v="3"/>
    <x v="1"/>
    <x v="1"/>
    <x v="15"/>
    <d v="2013-01-25T00:00:00"/>
    <n v="88016"/>
    <n v="0"/>
    <x v="2"/>
    <s v="Rio de Janeiro"/>
    <s v=""/>
    <s v="Old"/>
    <s v="MIDDLE AGE"/>
    <m/>
    <m/>
  </r>
  <r>
    <s v="E02365"/>
    <s v="Kinsley Stewart"/>
    <x v="20"/>
    <x v="2"/>
    <x v="1"/>
    <x v="1"/>
    <x v="2"/>
    <x v="31"/>
    <d v="2021-09-07T00:00:00"/>
    <n v="66561"/>
    <n v="0.06"/>
    <x v="0"/>
    <s v="Chicago"/>
    <s v=""/>
    <s v="Old"/>
    <s v="MIDDLE AGE"/>
    <m/>
    <m/>
  </r>
  <r>
    <s v="E02366"/>
    <s v="Aria Molina"/>
    <x v="30"/>
    <x v="0"/>
    <x v="2"/>
    <x v="1"/>
    <x v="1"/>
    <x v="5"/>
    <d v="2001-10-24T00:00:00"/>
    <n v="89811"/>
    <n v="0"/>
    <x v="2"/>
    <s v="Rio de Janeiro"/>
    <d v="2022-08-20T00:00:00"/>
    <s v="Old"/>
    <s v="MIDDLE AGE"/>
    <m/>
    <m/>
  </r>
  <r>
    <s v="E02367"/>
    <s v="James Cheng"/>
    <x v="8"/>
    <x v="2"/>
    <x v="0"/>
    <x v="0"/>
    <x v="0"/>
    <x v="2"/>
    <d v="2010-05-26T00:00:00"/>
    <n v="125506"/>
    <n v="0.09"/>
    <x v="0"/>
    <s v="Seattle"/>
    <s v=""/>
    <s v="Old"/>
    <s v="MIDDLE AGE"/>
    <m/>
    <m/>
  </r>
  <r>
    <s v="E02368"/>
    <s v="Mila Vang"/>
    <x v="6"/>
    <x v="4"/>
    <x v="0"/>
    <x v="1"/>
    <x v="0"/>
    <x v="25"/>
    <d v="2009-08-25T00:00:00"/>
    <n v="56409"/>
    <n v="0"/>
    <x v="0"/>
    <s v="Columbus"/>
    <s v=""/>
    <s v="Old"/>
    <s v="MIDDLE AGE"/>
    <m/>
    <m/>
  </r>
  <r>
    <s v="E02369"/>
    <s v="Alice Liu"/>
    <x v="10"/>
    <x v="1"/>
    <x v="2"/>
    <x v="1"/>
    <x v="0"/>
    <x v="24"/>
    <d v="2012-02-22T00:00:00"/>
    <n v="122058"/>
    <n v="0.14000000000000001"/>
    <x v="1"/>
    <s v="Beijing"/>
    <s v=""/>
    <s v="Old"/>
    <s v="YOUNG"/>
    <m/>
    <m/>
  </r>
  <r>
    <s v="E02370"/>
    <s v="Delilah Gonzalez"/>
    <x v="5"/>
    <x v="1"/>
    <x v="0"/>
    <x v="1"/>
    <x v="1"/>
    <x v="9"/>
    <d v="1998-03-29T00:00:00"/>
    <n v="82550"/>
    <n v="0"/>
    <x v="0"/>
    <s v="Chicago"/>
    <s v=""/>
    <s v="Old"/>
    <s v="MIDDLE AGE"/>
    <m/>
    <m/>
  </r>
  <r>
    <s v="E02371"/>
    <s v="Samuel Tang"/>
    <x v="7"/>
    <x v="2"/>
    <x v="0"/>
    <x v="0"/>
    <x v="0"/>
    <x v="19"/>
    <d v="2012-09-15T00:00:00"/>
    <n v="93760"/>
    <n v="0"/>
    <x v="0"/>
    <s v="Miami"/>
    <s v=""/>
    <s v="Old"/>
    <s v="YOUNG"/>
    <m/>
    <m/>
  </r>
  <r>
    <s v="E02372"/>
    <s v="Serenity Gray"/>
    <x v="1"/>
    <x v="1"/>
    <x v="2"/>
    <x v="1"/>
    <x v="3"/>
    <x v="31"/>
    <d v="2012-06-19T00:00:00"/>
    <n v="55008"/>
    <n v="0"/>
    <x v="0"/>
    <s v="Austin"/>
    <s v=""/>
    <s v="Old"/>
    <s v="MIDDLE AGE"/>
    <m/>
    <m/>
  </r>
  <r>
    <s v="E02373"/>
    <s v="Benjamin Estrada"/>
    <x v="6"/>
    <x v="5"/>
    <x v="2"/>
    <x v="0"/>
    <x v="1"/>
    <x v="31"/>
    <d v="2012-09-28T00:00:00"/>
    <n v="65368"/>
    <n v="0"/>
    <x v="0"/>
    <s v="Seattle"/>
    <s v=""/>
    <s v="Old"/>
    <s v="MIDDLE AGE"/>
    <m/>
    <m/>
  </r>
  <r>
    <s v="E02374"/>
    <s v="Wesley Han"/>
    <x v="16"/>
    <x v="0"/>
    <x v="2"/>
    <x v="0"/>
    <x v="0"/>
    <x v="13"/>
    <d v="2017-04-20T00:00:00"/>
    <n v="83955"/>
    <n v="0"/>
    <x v="0"/>
    <s v="Phoenix"/>
    <s v=""/>
    <s v="Young"/>
    <s v="OLD"/>
    <m/>
    <m/>
  </r>
  <r>
    <s v="E02375"/>
    <s v="Nora Herrera"/>
    <x v="11"/>
    <x v="5"/>
    <x v="3"/>
    <x v="1"/>
    <x v="1"/>
    <x v="23"/>
    <d v="1997-12-24T00:00:00"/>
    <n v="231907"/>
    <n v="0.38"/>
    <x v="0"/>
    <s v="Austin"/>
    <s v=""/>
    <s v="Young"/>
    <s v="MIDDLE AGE"/>
    <m/>
    <m/>
  </r>
  <r>
    <s v="E02376"/>
    <s v="Lincoln Harris"/>
    <x v="3"/>
    <x v="2"/>
    <x v="0"/>
    <x v="0"/>
    <x v="2"/>
    <x v="22"/>
    <d v="2009-09-16T00:00:00"/>
    <n v="97628"/>
    <n v="0"/>
    <x v="0"/>
    <s v="Phoenix"/>
    <s v=""/>
    <s v="Old"/>
    <s v="MIDDLE AGE"/>
    <m/>
    <m/>
  </r>
  <r>
    <s v="E02377"/>
    <s v="Charles Gonzales"/>
    <x v="3"/>
    <x v="2"/>
    <x v="0"/>
    <x v="0"/>
    <x v="1"/>
    <x v="18"/>
    <d v="2020-09-22T00:00:00"/>
    <n v="88142"/>
    <n v="0"/>
    <x v="0"/>
    <s v="Columbus"/>
    <s v=""/>
    <s v="Young"/>
    <s v="YOUNG"/>
    <m/>
    <m/>
  </r>
  <r>
    <s v="E02378"/>
    <s v="Athena Cheng"/>
    <x v="16"/>
    <x v="0"/>
    <x v="1"/>
    <x v="1"/>
    <x v="0"/>
    <x v="27"/>
    <d v="2020-03-02T00:00:00"/>
    <n v="83465"/>
    <n v="0"/>
    <x v="1"/>
    <s v="Beijing"/>
    <s v=""/>
    <s v="Old"/>
    <s v="YOUNG"/>
    <m/>
    <m/>
  </r>
  <r>
    <s v="E02379"/>
    <s v="David Garza"/>
    <x v="4"/>
    <x v="2"/>
    <x v="0"/>
    <x v="0"/>
    <x v="1"/>
    <x v="35"/>
    <d v="2022-01-09T00:00:00"/>
    <n v="197731"/>
    <n v="0.15"/>
    <x v="0"/>
    <s v="Seattle"/>
    <s v=""/>
    <s v="Young"/>
    <s v="YOUNG"/>
    <m/>
    <m/>
  </r>
  <r>
    <s v="E02380"/>
    <s v="Hunter Doan"/>
    <x v="10"/>
    <x v="3"/>
    <x v="2"/>
    <x v="0"/>
    <x v="0"/>
    <x v="10"/>
    <d v="2014-12-15T00:00:00"/>
    <n v="151758"/>
    <n v="0.12"/>
    <x v="1"/>
    <s v="Beijing"/>
    <s v=""/>
    <s v="Old"/>
    <s v="YOUNG"/>
    <m/>
    <m/>
  </r>
  <r>
    <s v="E02381"/>
    <s v="Julian Lam"/>
    <x v="4"/>
    <x v="4"/>
    <x v="2"/>
    <x v="0"/>
    <x v="0"/>
    <x v="16"/>
    <d v="2013-09-08T00:00:00"/>
    <n v="164340"/>
    <n v="0.15"/>
    <x v="0"/>
    <s v="Chicago"/>
    <s v=""/>
    <s v="Old"/>
    <s v="YOUNG"/>
    <m/>
    <m/>
  </r>
  <r>
    <s v="E02382"/>
    <s v="Sofia Estrada"/>
    <x v="0"/>
    <x v="0"/>
    <x v="3"/>
    <x v="1"/>
    <x v="1"/>
    <x v="22"/>
    <d v="2006-03-26T00:00:00"/>
    <n v="104916"/>
    <n v="0"/>
    <x v="2"/>
    <s v="Manaus"/>
    <s v=""/>
    <s v="Old"/>
    <s v="MIDDLE AGE"/>
    <m/>
    <m/>
  </r>
  <r>
    <s v="E02383"/>
    <s v="Jordan Chen"/>
    <x v="1"/>
    <x v="4"/>
    <x v="3"/>
    <x v="0"/>
    <x v="0"/>
    <x v="23"/>
    <d v="1997-01-22T00:00:00"/>
    <n v="42536"/>
    <n v="0"/>
    <x v="0"/>
    <s v="Columbus"/>
    <s v=""/>
    <s v="Young"/>
    <s v="MIDDLE AGE"/>
    <m/>
    <m/>
  </r>
  <r>
    <s v="E02384"/>
    <s v="Eloise Huang"/>
    <x v="11"/>
    <x v="4"/>
    <x v="2"/>
    <x v="1"/>
    <x v="0"/>
    <x v="4"/>
    <d v="2009-04-05T00:00:00"/>
    <n v="195171"/>
    <n v="0.33"/>
    <x v="0"/>
    <s v="Seattle"/>
    <s v=""/>
    <s v="Old"/>
    <s v="MIDDLE AGE"/>
    <m/>
    <m/>
  </r>
  <r>
    <s v="E02385"/>
    <s v="Ivy Mehta"/>
    <x v="15"/>
    <x v="6"/>
    <x v="0"/>
    <x v="1"/>
    <x v="0"/>
    <x v="3"/>
    <d v="2020-05-26T00:00:00"/>
    <n v="45290"/>
    <n v="0"/>
    <x v="1"/>
    <s v="Chongqing"/>
    <d v="2021-08-04T00:00:00"/>
    <s v="Old"/>
    <s v="MIDDLE AGE"/>
    <m/>
    <m/>
  </r>
  <r>
    <s v="E02386"/>
    <s v="Eli Castillo"/>
    <x v="11"/>
    <x v="4"/>
    <x v="3"/>
    <x v="0"/>
    <x v="1"/>
    <x v="3"/>
    <d v="2009-12-11T00:00:00"/>
    <n v="203306"/>
    <n v="0.38"/>
    <x v="0"/>
    <s v="Seattle"/>
    <s v=""/>
    <s v="Old"/>
    <s v="MIDDLE AGE"/>
    <m/>
    <m/>
  </r>
  <r>
    <s v="E02387"/>
    <s v="Nolan Garcia"/>
    <x v="6"/>
    <x v="1"/>
    <x v="3"/>
    <x v="0"/>
    <x v="1"/>
    <x v="8"/>
    <d v="2022-06-16T00:00:00"/>
    <n v="66865"/>
    <n v="0"/>
    <x v="2"/>
    <s v="Rio de Janeiro"/>
    <s v=""/>
    <s v="Young"/>
    <s v="YOUNG"/>
    <m/>
    <m/>
  </r>
  <r>
    <s v="E02388"/>
    <s v="Alexander Zhu"/>
    <x v="28"/>
    <x v="2"/>
    <x v="1"/>
    <x v="0"/>
    <x v="0"/>
    <x v="33"/>
    <d v="2022-10-17T00:00:00"/>
    <n v="89164"/>
    <n v="0"/>
    <x v="0"/>
    <s v="Phoenix"/>
    <s v=""/>
    <s v="Young"/>
    <s v="YOUNG"/>
    <m/>
    <m/>
  </r>
  <r>
    <s v="E02389"/>
    <s v="Victoria Wu"/>
    <x v="5"/>
    <x v="1"/>
    <x v="0"/>
    <x v="1"/>
    <x v="0"/>
    <x v="14"/>
    <d v="2021-10-28T00:00:00"/>
    <n v="75602"/>
    <n v="0"/>
    <x v="0"/>
    <s v="Miami"/>
    <s v=""/>
    <s v="Old"/>
    <s v="YOUNG"/>
    <m/>
    <m/>
  </r>
  <r>
    <s v="E02390"/>
    <s v="Mateo Jordan"/>
    <x v="2"/>
    <x v="2"/>
    <x v="3"/>
    <x v="0"/>
    <x v="2"/>
    <x v="36"/>
    <d v="2021-02-13T00:00:00"/>
    <n v="92939"/>
    <n v="0"/>
    <x v="0"/>
    <s v="Austin"/>
    <s v=""/>
    <s v="Old"/>
    <s v="MIDDLE AGE"/>
    <m/>
    <m/>
  </r>
  <r>
    <s v="E02391"/>
    <s v="Everly Martin"/>
    <x v="6"/>
    <x v="5"/>
    <x v="3"/>
    <x v="1"/>
    <x v="3"/>
    <x v="8"/>
    <d v="2020-05-28T00:00:00"/>
    <n v="64278"/>
    <n v="0"/>
    <x v="0"/>
    <s v="Columbus"/>
    <s v=""/>
    <s v="Young"/>
    <s v="YOUNG"/>
    <m/>
    <m/>
  </r>
  <r>
    <s v="E02392"/>
    <s v="Athena Castro"/>
    <x v="22"/>
    <x v="2"/>
    <x v="2"/>
    <x v="1"/>
    <x v="1"/>
    <x v="36"/>
    <d v="2013-10-04T00:00:00"/>
    <n v="72176"/>
    <n v="0"/>
    <x v="2"/>
    <s v="Rio de Janeiro"/>
    <s v=""/>
    <s v="Old"/>
    <s v="MIDDLE AGE"/>
    <m/>
    <m/>
  </r>
  <r>
    <s v="E02393"/>
    <s v="Josephine White"/>
    <x v="20"/>
    <x v="2"/>
    <x v="1"/>
    <x v="1"/>
    <x v="2"/>
    <x v="29"/>
    <d v="2010-02-05T00:00:00"/>
    <n v="87758"/>
    <n v="0.09"/>
    <x v="0"/>
    <s v="Seattle"/>
    <s v=""/>
    <s v="Young"/>
    <s v="OLD"/>
    <m/>
    <m/>
  </r>
  <r>
    <s v="E02394"/>
    <s v="Nicholas Vo"/>
    <x v="6"/>
    <x v="3"/>
    <x v="1"/>
    <x v="0"/>
    <x v="0"/>
    <x v="3"/>
    <d v="2002-06-01T00:00:00"/>
    <n v="54646"/>
    <n v="0"/>
    <x v="0"/>
    <s v="Seattle"/>
    <s v=""/>
    <s v="Old"/>
    <s v="MIDDLE AGE"/>
    <m/>
    <m/>
  </r>
  <r>
    <s v="E02395"/>
    <s v="Jackson Sandoval"/>
    <x v="24"/>
    <x v="6"/>
    <x v="1"/>
    <x v="0"/>
    <x v="1"/>
    <x v="29"/>
    <d v="2011-01-26T00:00:00"/>
    <n v="73323"/>
    <n v="0"/>
    <x v="0"/>
    <s v="Austin"/>
    <s v=""/>
    <s v="Young"/>
    <s v="OLD"/>
    <m/>
    <m/>
  </r>
  <r>
    <s v="E02396"/>
    <s v="Olivia Turner"/>
    <x v="4"/>
    <x v="5"/>
    <x v="3"/>
    <x v="1"/>
    <x v="2"/>
    <x v="35"/>
    <d v="2021-01-07T00:00:00"/>
    <n v="151492"/>
    <n v="0.21"/>
    <x v="0"/>
    <s v="Columbus"/>
    <s v=""/>
    <s v="Young"/>
    <s v="YOUNG"/>
    <m/>
    <m/>
  </r>
  <r>
    <s v="E02397"/>
    <s v="Cooper Rivera"/>
    <x v="10"/>
    <x v="4"/>
    <x v="1"/>
    <x v="0"/>
    <x v="1"/>
    <x v="22"/>
    <d v="2005-12-26T00:00:00"/>
    <n v="138215"/>
    <n v="0.12"/>
    <x v="2"/>
    <s v="Manaus"/>
    <s v=""/>
    <s v="Old"/>
    <s v="MIDDLE AGE"/>
    <m/>
    <m/>
  </r>
  <r>
    <s v="E02398"/>
    <s v="Hailey Washington"/>
    <x v="10"/>
    <x v="4"/>
    <x v="3"/>
    <x v="1"/>
    <x v="3"/>
    <x v="4"/>
    <d v="2013-07-03T00:00:00"/>
    <n v="135578"/>
    <n v="0.1"/>
    <x v="0"/>
    <s v="Miami"/>
    <d v="2018-07-06T00:00:00"/>
    <s v="Old"/>
    <s v="MIDDLE AGE"/>
    <m/>
    <m/>
  </r>
  <r>
    <s v="E02399"/>
    <s v="Mia Vasquez"/>
    <x v="16"/>
    <x v="0"/>
    <x v="2"/>
    <x v="1"/>
    <x v="1"/>
    <x v="18"/>
    <d v="2019-12-02T00:00:00"/>
    <n v="64297"/>
    <n v="0"/>
    <x v="2"/>
    <s v="Manaus"/>
    <s v=""/>
    <s v="Young"/>
    <s v="YOUNG"/>
    <m/>
    <m/>
  </r>
  <r>
    <s v="E02400"/>
    <s v="Jose Grant"/>
    <x v="30"/>
    <x v="0"/>
    <x v="1"/>
    <x v="0"/>
    <x v="2"/>
    <x v="5"/>
    <d v="2021-06-28T00:00:00"/>
    <n v="94857"/>
    <n v="0"/>
    <x v="0"/>
    <s v="Miami"/>
    <d v="2023-02-12T00:00:00"/>
    <s v="Old"/>
    <s v="MIDDLE AGE"/>
    <m/>
    <m/>
  </r>
  <r>
    <s v="E02401"/>
    <s v="Nathan Yee"/>
    <x v="30"/>
    <x v="0"/>
    <x v="2"/>
    <x v="0"/>
    <x v="0"/>
    <x v="34"/>
    <d v="2009-10-24T00:00:00"/>
    <n v="77196"/>
    <n v="0"/>
    <x v="0"/>
    <s v="Austin"/>
    <s v=""/>
    <s v="Old"/>
    <s v="MIDDLE AGE"/>
    <m/>
    <m/>
  </r>
  <r>
    <s v="E02402"/>
    <s v="Isabella Munoz"/>
    <x v="4"/>
    <x v="1"/>
    <x v="2"/>
    <x v="1"/>
    <x v="1"/>
    <x v="15"/>
    <d v="2002-12-25T00:00:00"/>
    <n v="193154"/>
    <n v="0.18"/>
    <x v="2"/>
    <s v="Sao Paulo"/>
    <s v=""/>
    <s v="Old"/>
    <s v="MIDDLE AGE"/>
    <m/>
    <m/>
  </r>
  <r>
    <s v="E02403"/>
    <s v="Michael Turner"/>
    <x v="8"/>
    <x v="6"/>
    <x v="3"/>
    <x v="0"/>
    <x v="3"/>
    <x v="28"/>
    <d v="2019-12-29T00:00:00"/>
    <n v="115916"/>
    <n v="0.09"/>
    <x v="0"/>
    <s v="Chicago"/>
    <s v=""/>
    <s v="Young"/>
    <s v="YOUNG"/>
    <m/>
    <m/>
  </r>
  <r>
    <s v="E02404"/>
    <s v="Oliver Jones"/>
    <x v="11"/>
    <x v="3"/>
    <x v="0"/>
    <x v="0"/>
    <x v="2"/>
    <x v="31"/>
    <d v="2016-03-20T00:00:00"/>
    <n v="192374"/>
    <n v="0.3"/>
    <x v="0"/>
    <s v="Chicago"/>
    <s v=""/>
    <s v="Old"/>
    <s v="MIDDLE AGE"/>
    <m/>
    <m/>
  </r>
  <r>
    <s v="E02405"/>
    <s v="Charles Taylor"/>
    <x v="4"/>
    <x v="6"/>
    <x v="3"/>
    <x v="0"/>
    <x v="2"/>
    <x v="10"/>
    <d v="2019-07-15T00:00:00"/>
    <n v="186869"/>
    <n v="0.16"/>
    <x v="0"/>
    <s v="Miami"/>
    <s v=""/>
    <s v="Old"/>
    <s v="YOUNG"/>
    <m/>
    <m/>
  </r>
  <r>
    <s v="E02406"/>
    <s v="Gianna Alvarez"/>
    <x v="15"/>
    <x v="6"/>
    <x v="0"/>
    <x v="1"/>
    <x v="1"/>
    <x v="34"/>
    <d v="1993-05-11T00:00:00"/>
    <n v="49293"/>
    <n v="0"/>
    <x v="0"/>
    <s v="Columbus"/>
    <s v=""/>
    <s v="Old"/>
    <s v="MIDDLE AGE"/>
    <m/>
    <m/>
  </r>
  <r>
    <s v="E02407"/>
    <s v="Nova Martin"/>
    <x v="8"/>
    <x v="6"/>
    <x v="2"/>
    <x v="1"/>
    <x v="2"/>
    <x v="24"/>
    <d v="2013-04-13T00:00:00"/>
    <n v="129087"/>
    <n v="0.05"/>
    <x v="0"/>
    <s v="Seattle"/>
    <s v=""/>
    <s v="Old"/>
    <s v="YOUNG"/>
    <m/>
    <m/>
  </r>
  <r>
    <s v="E02408"/>
    <s v="Julia Gonzalez"/>
    <x v="1"/>
    <x v="4"/>
    <x v="2"/>
    <x v="1"/>
    <x v="1"/>
    <x v="25"/>
    <d v="2005-02-15T00:00:00"/>
    <n v="54831"/>
    <n v="0"/>
    <x v="2"/>
    <s v="Sao Paulo"/>
    <s v=""/>
    <s v="Old"/>
    <s v="MIDDLE AGE"/>
    <m/>
    <m/>
  </r>
  <r>
    <s v="E02409"/>
    <s v="Athena Vu"/>
    <x v="1"/>
    <x v="5"/>
    <x v="3"/>
    <x v="1"/>
    <x v="0"/>
    <x v="8"/>
    <d v="2020-11-28T00:00:00"/>
    <n v="51825"/>
    <n v="0"/>
    <x v="0"/>
    <s v="Phoenix"/>
    <s v=""/>
    <s v="Young"/>
    <s v="YOUNG"/>
    <m/>
    <m/>
  </r>
  <r>
    <s v="E02410"/>
    <s v="Caroline Bui"/>
    <x v="26"/>
    <x v="0"/>
    <x v="0"/>
    <x v="1"/>
    <x v="0"/>
    <x v="32"/>
    <d v="2019-09-15T00:00:00"/>
    <n v="67457"/>
    <n v="0"/>
    <x v="1"/>
    <s v="Shanghai"/>
    <s v=""/>
    <s v="Old"/>
    <s v="YOUNG"/>
    <m/>
    <m/>
  </r>
  <r>
    <s v="E02411"/>
    <s v="Daniel Ali"/>
    <x v="18"/>
    <x v="2"/>
    <x v="1"/>
    <x v="0"/>
    <x v="0"/>
    <x v="26"/>
    <d v="2019-09-28T00:00:00"/>
    <n v="94555"/>
    <n v="0"/>
    <x v="0"/>
    <s v="Austin"/>
    <s v=""/>
    <s v="Old"/>
    <s v="MIDDLE AGE"/>
    <m/>
    <m/>
  </r>
  <r>
    <s v="E02412"/>
    <s v="Iris Huang"/>
    <x v="4"/>
    <x v="6"/>
    <x v="1"/>
    <x v="1"/>
    <x v="0"/>
    <x v="15"/>
    <d v="2008-03-28T00:00:00"/>
    <n v="163686"/>
    <n v="0.25"/>
    <x v="1"/>
    <s v="Chengdu"/>
    <s v=""/>
    <s v="Old"/>
    <s v="MIDDLE AGE"/>
    <m/>
    <m/>
  </r>
  <r>
    <s v="E02413"/>
    <s v="Natalia Cheng"/>
    <x v="9"/>
    <x v="2"/>
    <x v="1"/>
    <x v="1"/>
    <x v="0"/>
    <x v="20"/>
    <d v="2002-07-29T00:00:00"/>
    <n v="47919"/>
    <n v="0"/>
    <x v="1"/>
    <s v="Beijing"/>
    <s v=""/>
    <s v="Young"/>
    <s v="OLD"/>
    <m/>
    <m/>
  </r>
  <r>
    <s v="E02414"/>
    <s v="Owen Evans"/>
    <x v="19"/>
    <x v="2"/>
    <x v="0"/>
    <x v="0"/>
    <x v="2"/>
    <x v="19"/>
    <d v="2021-05-28T00:00:00"/>
    <n v="68972"/>
    <n v="0"/>
    <x v="0"/>
    <s v="Austin"/>
    <d v="2022-10-29T00:00:00"/>
    <s v="Old"/>
    <s v="YOUNG"/>
    <m/>
    <m/>
  </r>
  <r>
    <s v="E02415"/>
    <s v="Angel Dixon"/>
    <x v="1"/>
    <x v="1"/>
    <x v="0"/>
    <x v="0"/>
    <x v="2"/>
    <x v="5"/>
    <d v="2002-04-01T00:00:00"/>
    <n v="50775"/>
    <n v="0"/>
    <x v="0"/>
    <s v="Seattle"/>
    <s v=""/>
    <s v="Old"/>
    <s v="MIDDLE AGE"/>
    <m/>
    <m/>
  </r>
  <r>
    <s v="E02416"/>
    <s v="Aubrey Guerrero"/>
    <x v="10"/>
    <x v="5"/>
    <x v="1"/>
    <x v="1"/>
    <x v="1"/>
    <x v="24"/>
    <d v="2013-02-12T00:00:00"/>
    <n v="122713"/>
    <n v="0.13"/>
    <x v="2"/>
    <s v="Sao Paulo"/>
    <s v=""/>
    <s v="Old"/>
    <s v="YOUNG"/>
    <m/>
    <m/>
  </r>
  <r>
    <s v="E02417"/>
    <s v="Ivy Do"/>
    <x v="6"/>
    <x v="3"/>
    <x v="1"/>
    <x v="1"/>
    <x v="0"/>
    <x v="37"/>
    <d v="1993-05-13T00:00:00"/>
    <n v="57230"/>
    <n v="0"/>
    <x v="0"/>
    <s v="Austin"/>
    <s v=""/>
    <s v="Old"/>
    <s v="MIDDLE AGE"/>
    <m/>
    <m/>
  </r>
  <r>
    <s v="E02418"/>
    <s v="Kai Gutierrez"/>
    <x v="10"/>
    <x v="5"/>
    <x v="3"/>
    <x v="0"/>
    <x v="1"/>
    <x v="21"/>
    <d v="1997-12-17T00:00:00"/>
    <n v="148794"/>
    <n v="0.1"/>
    <x v="2"/>
    <s v="Manaus"/>
    <s v=""/>
    <s v="Young"/>
    <s v="OLD"/>
    <m/>
    <m/>
  </r>
  <r>
    <s v="E02419"/>
    <s v="Caroline Ahmed"/>
    <x v="10"/>
    <x v="5"/>
    <x v="2"/>
    <x v="1"/>
    <x v="0"/>
    <x v="10"/>
    <d v="2016-12-23T00:00:00"/>
    <n v="155884"/>
    <n v="0.13"/>
    <x v="0"/>
    <s v="Miami"/>
    <s v=""/>
    <s v="Old"/>
    <s v="YOUNG"/>
    <m/>
    <m/>
  </r>
  <r>
    <s v="E02420"/>
    <s v="Alice Sharma"/>
    <x v="14"/>
    <x v="1"/>
    <x v="2"/>
    <x v="1"/>
    <x v="0"/>
    <x v="4"/>
    <d v="2018-10-05T00:00:00"/>
    <n v="50975"/>
    <n v="0"/>
    <x v="1"/>
    <s v="Chengdu"/>
    <s v=""/>
    <s v="Old"/>
    <s v="MIDDLE AGE"/>
    <m/>
    <m/>
  </r>
  <r>
    <s v="E02421"/>
    <s v="Leo Simmons"/>
    <x v="1"/>
    <x v="3"/>
    <x v="2"/>
    <x v="0"/>
    <x v="3"/>
    <x v="17"/>
    <d v="2017-12-13T00:00:00"/>
    <n v="52200"/>
    <n v="0"/>
    <x v="0"/>
    <s v="Phoenix"/>
    <s v=""/>
    <s v="Old"/>
    <s v="YOUNG"/>
    <m/>
    <m/>
  </r>
  <r>
    <s v="E02422"/>
    <s v="Asher Hong"/>
    <x v="4"/>
    <x v="4"/>
    <x v="2"/>
    <x v="0"/>
    <x v="0"/>
    <x v="6"/>
    <d v="2018-04-17T00:00:00"/>
    <n v="154141"/>
    <n v="0.26"/>
    <x v="1"/>
    <s v="Chongqing"/>
    <s v=""/>
    <s v="Old"/>
    <s v="MIDDLE AGE"/>
    <m/>
    <m/>
  </r>
  <r>
    <s v="E02423"/>
    <s v="Gianna Ramirez"/>
    <x v="26"/>
    <x v="0"/>
    <x v="3"/>
    <x v="1"/>
    <x v="1"/>
    <x v="7"/>
    <d v="1993-07-25T00:00:00"/>
    <n v="69245"/>
    <n v="0"/>
    <x v="0"/>
    <s v="Phoenix"/>
    <s v=""/>
    <s v="Old"/>
    <s v="MIDDLE AGE"/>
    <m/>
    <m/>
  </r>
  <r>
    <s v="E02424"/>
    <s v="Thomas Smith"/>
    <x v="26"/>
    <x v="0"/>
    <x v="3"/>
    <x v="0"/>
    <x v="2"/>
    <x v="37"/>
    <d v="1999-04-02T00:00:00"/>
    <n v="78212"/>
    <n v="0"/>
    <x v="0"/>
    <s v="Miami"/>
    <d v="2010-09-05T00:00:00"/>
    <s v="Old"/>
    <s v="MIDDLE AGE"/>
    <m/>
    <m/>
  </r>
  <r>
    <s v="E02425"/>
    <s v="Carter Hunter"/>
    <x v="5"/>
    <x v="3"/>
    <x v="1"/>
    <x v="0"/>
    <x v="2"/>
    <x v="39"/>
    <d v="2019-10-07T00:00:00"/>
    <n v="72650"/>
    <n v="0"/>
    <x v="0"/>
    <s v="Austin"/>
    <d v="2020-08-21T00:00:00"/>
    <s v="Old"/>
    <s v="MIDDLE AGE"/>
    <m/>
    <m/>
  </r>
  <r>
    <s v="E02426"/>
    <s v="Charlotte Green"/>
    <x v="21"/>
    <x v="0"/>
    <x v="2"/>
    <x v="1"/>
    <x v="2"/>
    <x v="16"/>
    <d v="2020-11-10T00:00:00"/>
    <n v="124681"/>
    <n v="0"/>
    <x v="0"/>
    <s v="Phoenix"/>
    <s v=""/>
    <s v="Old"/>
    <s v="YOUNG"/>
    <m/>
    <m/>
  </r>
  <r>
    <s v="E02427"/>
    <s v="Lincoln Holmes"/>
    <x v="2"/>
    <x v="2"/>
    <x v="2"/>
    <x v="0"/>
    <x v="3"/>
    <x v="14"/>
    <d v="2013-08-21T00:00:00"/>
    <n v="89051"/>
    <n v="0"/>
    <x v="0"/>
    <s v="Chicago"/>
    <s v=""/>
    <s v="Old"/>
    <s v="YOUNG"/>
    <m/>
    <m/>
  </r>
  <r>
    <s v="E02428"/>
    <s v="Hudson Hu"/>
    <x v="21"/>
    <x v="0"/>
    <x v="2"/>
    <x v="0"/>
    <x v="0"/>
    <x v="32"/>
    <d v="2019-12-02T00:00:00"/>
    <n v="121049"/>
    <n v="0"/>
    <x v="0"/>
    <s v="Seattle"/>
    <d v="2023-01-08T00:00:00"/>
    <s v="Old"/>
    <s v="YOUNG"/>
    <m/>
    <m/>
  </r>
  <r>
    <s v="E02429"/>
    <s v="Noah Mitchell"/>
    <x v="27"/>
    <x v="2"/>
    <x v="2"/>
    <x v="0"/>
    <x v="2"/>
    <x v="11"/>
    <d v="2007-06-15T00:00:00"/>
    <n v="70519"/>
    <n v="0"/>
    <x v="0"/>
    <s v="Columbus"/>
    <s v=""/>
    <s v="Old"/>
    <s v="MIDDLE AGE"/>
    <m/>
    <m/>
  </r>
  <r>
    <s v="E02430"/>
    <s v="Liliana Choi"/>
    <x v="8"/>
    <x v="2"/>
    <x v="2"/>
    <x v="1"/>
    <x v="0"/>
    <x v="9"/>
    <d v="2007-01-25T00:00:00"/>
    <n v="106302"/>
    <n v="0.08"/>
    <x v="0"/>
    <s v="Austin"/>
    <s v=""/>
    <s v="Old"/>
    <s v="MIDDLE AGE"/>
    <m/>
    <m/>
  </r>
  <r>
    <s v="E02431"/>
    <s v="Leonardo Cho"/>
    <x v="25"/>
    <x v="0"/>
    <x v="3"/>
    <x v="0"/>
    <x v="0"/>
    <x v="17"/>
    <d v="2008-08-25T00:00:00"/>
    <n v="119960"/>
    <n v="0.15"/>
    <x v="0"/>
    <s v="Columbus"/>
    <s v=""/>
    <s v="Old"/>
    <s v="YOUNG"/>
    <m/>
    <m/>
  </r>
  <r>
    <s v="E02432"/>
    <s v="Oliver Delgado"/>
    <x v="16"/>
    <x v="0"/>
    <x v="2"/>
    <x v="0"/>
    <x v="1"/>
    <x v="15"/>
    <d v="2017-02-22T00:00:00"/>
    <n v="84309"/>
    <n v="0"/>
    <x v="2"/>
    <s v="Manaus"/>
    <s v=""/>
    <s v="Old"/>
    <s v="MIDDLE AGE"/>
    <m/>
    <m/>
  </r>
  <r>
    <s v="E02433"/>
    <s v="Isabella Roberts"/>
    <x v="11"/>
    <x v="0"/>
    <x v="0"/>
    <x v="1"/>
    <x v="2"/>
    <x v="6"/>
    <d v="2007-08-20T00:00:00"/>
    <n v="228494"/>
    <n v="0.33"/>
    <x v="0"/>
    <s v="Austin"/>
    <s v=""/>
    <s v="Old"/>
    <s v="MIDDLE AGE"/>
    <m/>
    <m/>
  </r>
  <r>
    <s v="E02434"/>
    <s v="Luca Desai"/>
    <x v="8"/>
    <x v="1"/>
    <x v="3"/>
    <x v="0"/>
    <x v="0"/>
    <x v="15"/>
    <d v="2017-05-23T00:00:00"/>
    <n v="112076"/>
    <n v="0.06"/>
    <x v="1"/>
    <s v="Chengdu"/>
    <s v=""/>
    <s v="Old"/>
    <s v="MIDDLE AGE"/>
    <m/>
    <m/>
  </r>
  <r>
    <s v="E02435"/>
    <s v="William Juarez"/>
    <x v="13"/>
    <x v="2"/>
    <x v="3"/>
    <x v="0"/>
    <x v="1"/>
    <x v="20"/>
    <d v="2016-07-29T00:00:00"/>
    <n v="88533"/>
    <n v="0"/>
    <x v="2"/>
    <s v="Rio de Janeiro"/>
    <s v=""/>
    <s v="Young"/>
    <s v="OLD"/>
    <m/>
    <m/>
  </r>
  <r>
    <s v="E02436"/>
    <s v="Ryan Alvarez"/>
    <x v="24"/>
    <x v="6"/>
    <x v="2"/>
    <x v="0"/>
    <x v="1"/>
    <x v="13"/>
    <d v="2018-11-29T00:00:00"/>
    <n v="72025"/>
    <n v="0"/>
    <x v="2"/>
    <s v="Manaus"/>
    <s v=""/>
    <s v="Young"/>
    <s v="OLD"/>
    <m/>
    <m/>
  </r>
  <r>
    <s v="E02437"/>
    <s v="Hudson Ha"/>
    <x v="26"/>
    <x v="0"/>
    <x v="0"/>
    <x v="0"/>
    <x v="0"/>
    <x v="7"/>
    <d v="2004-02-06T00:00:00"/>
    <n v="67947"/>
    <n v="0"/>
    <x v="1"/>
    <s v="Shanghai"/>
    <s v=""/>
    <s v="Old"/>
    <s v="MIDDLE AGE"/>
    <m/>
    <m/>
  </r>
  <r>
    <s v="E02438"/>
    <s v="Hannah Brown"/>
    <x v="18"/>
    <x v="2"/>
    <x v="0"/>
    <x v="1"/>
    <x v="2"/>
    <x v="22"/>
    <d v="2020-07-12T00:00:00"/>
    <n v="79764"/>
    <n v="0"/>
    <x v="0"/>
    <s v="Austin"/>
    <d v="2021-02-05T00:00:00"/>
    <s v="Old"/>
    <s v="MIDDLE AGE"/>
    <m/>
    <m/>
  </r>
  <r>
    <s v="E02439"/>
    <s v="Hadley Le"/>
    <x v="18"/>
    <x v="2"/>
    <x v="2"/>
    <x v="1"/>
    <x v="0"/>
    <x v="16"/>
    <d v="2015-03-18T00:00:00"/>
    <n v="60690"/>
    <n v="0"/>
    <x v="1"/>
    <s v="Chongqing"/>
    <s v=""/>
    <s v="Old"/>
    <s v="YOUNG"/>
    <m/>
    <m/>
  </r>
  <r>
    <s v="E02440"/>
    <s v="Jaxson Shah"/>
    <x v="1"/>
    <x v="3"/>
    <x v="1"/>
    <x v="0"/>
    <x v="0"/>
    <x v="35"/>
    <d v="2018-08-25T00:00:00"/>
    <n v="44520"/>
    <n v="0"/>
    <x v="0"/>
    <s v="Chicago"/>
    <s v=""/>
    <s v="Young"/>
    <s v="YOUNG"/>
    <m/>
    <m/>
  </r>
  <r>
    <s v="E02441"/>
    <s v="Christopher Delgado"/>
    <x v="28"/>
    <x v="2"/>
    <x v="1"/>
    <x v="0"/>
    <x v="1"/>
    <x v="16"/>
    <d v="2022-06-24T00:00:00"/>
    <n v="84317"/>
    <n v="0"/>
    <x v="2"/>
    <s v="Rio de Janeiro"/>
    <s v=""/>
    <s v="Old"/>
    <s v="YOUNG"/>
    <m/>
    <m/>
  </r>
  <r>
    <s v="E02442"/>
    <s v="Hannah Ng"/>
    <x v="4"/>
    <x v="1"/>
    <x v="0"/>
    <x v="1"/>
    <x v="0"/>
    <x v="32"/>
    <d v="2015-05-14T00:00:00"/>
    <n v="151055"/>
    <n v="0.19"/>
    <x v="0"/>
    <s v="Columbus"/>
    <s v=""/>
    <s v="Old"/>
    <s v="YOUNG"/>
    <m/>
    <m/>
  </r>
  <r>
    <s v="E02443"/>
    <s v="Austin Ngo"/>
    <x v="28"/>
    <x v="2"/>
    <x v="2"/>
    <x v="0"/>
    <x v="0"/>
    <x v="26"/>
    <d v="2020-03-27T00:00:00"/>
    <n v="62492"/>
    <n v="0"/>
    <x v="0"/>
    <s v="Columbus"/>
    <s v=""/>
    <s v="Old"/>
    <s v="MIDDLE AGE"/>
    <m/>
    <m/>
  </r>
  <r>
    <s v="E02444"/>
    <s v="Gianna Han"/>
    <x v="24"/>
    <x v="6"/>
    <x v="2"/>
    <x v="1"/>
    <x v="0"/>
    <x v="4"/>
    <d v="2011-02-27T00:00:00"/>
    <n v="72589"/>
    <n v="0"/>
    <x v="0"/>
    <s v="Austin"/>
    <s v=""/>
    <s v="Old"/>
    <s v="MIDDLE AGE"/>
    <m/>
    <m/>
  </r>
  <r>
    <s v="E02445"/>
    <s v="Isaac Choi"/>
    <x v="32"/>
    <x v="0"/>
    <x v="1"/>
    <x v="0"/>
    <x v="0"/>
    <x v="18"/>
    <d v="2021-01-21T00:00:00"/>
    <n v="82286"/>
    <n v="0"/>
    <x v="0"/>
    <s v="Chicago"/>
    <d v="2022-11-02T00:00:00"/>
    <s v="Young"/>
    <s v="YOUNG"/>
    <m/>
    <m/>
  </r>
  <r>
    <s v="E02446"/>
    <s v="Madeline Smith"/>
    <x v="18"/>
    <x v="2"/>
    <x v="2"/>
    <x v="1"/>
    <x v="2"/>
    <x v="9"/>
    <d v="2011-11-23T00:00:00"/>
    <n v="66660"/>
    <n v="0"/>
    <x v="0"/>
    <s v="Phoenix"/>
    <d v="2017-11-16T00:00:00"/>
    <s v="Old"/>
    <s v="MIDDLE AGE"/>
    <m/>
    <m/>
  </r>
  <r>
    <s v="E02447"/>
    <s v="Ellie Fernandez"/>
    <x v="31"/>
    <x v="0"/>
    <x v="3"/>
    <x v="1"/>
    <x v="1"/>
    <x v="13"/>
    <d v="2009-08-18T00:00:00"/>
    <n v="86805"/>
    <n v="0"/>
    <x v="0"/>
    <s v="Austin"/>
    <s v=""/>
    <s v="Young"/>
    <s v="OLD"/>
    <m/>
    <m/>
  </r>
  <r>
    <s v="E02448"/>
    <s v="Lyla Lai"/>
    <x v="8"/>
    <x v="6"/>
    <x v="3"/>
    <x v="1"/>
    <x v="0"/>
    <x v="25"/>
    <d v="2004-08-11T00:00:00"/>
    <n v="125878"/>
    <n v="0.1"/>
    <x v="0"/>
    <s v="Austin"/>
    <d v="2009-01-29T00:00:00"/>
    <s v="Old"/>
    <s v="MIDDLE AGE"/>
    <m/>
    <m/>
  </r>
  <r>
    <s v="E02449"/>
    <s v="Emily Moore"/>
    <x v="1"/>
    <x v="3"/>
    <x v="2"/>
    <x v="1"/>
    <x v="3"/>
    <x v="0"/>
    <d v="2009-11-08T00:00:00"/>
    <n v="50290"/>
    <n v="0"/>
    <x v="0"/>
    <s v="Columbus"/>
    <s v=""/>
    <s v="Old"/>
    <s v="MIDDLE AGE"/>
    <m/>
    <m/>
  </r>
  <r>
    <s v="E02450"/>
    <s v="Aubrey Moreno"/>
    <x v="20"/>
    <x v="2"/>
    <x v="2"/>
    <x v="1"/>
    <x v="1"/>
    <x v="37"/>
    <d v="2000-06-30T00:00:00"/>
    <n v="97083"/>
    <n v="0.06"/>
    <x v="0"/>
    <s v="Austin"/>
    <d v="2008-11-26T00:00:00"/>
    <s v="Old"/>
    <s v="MIDDLE AGE"/>
    <m/>
    <m/>
  </r>
  <r>
    <s v="E02451"/>
    <s v="Nova Xiong"/>
    <x v="2"/>
    <x v="2"/>
    <x v="1"/>
    <x v="1"/>
    <x v="0"/>
    <x v="2"/>
    <d v="2019-04-10T00:00:00"/>
    <n v="93306"/>
    <n v="0"/>
    <x v="1"/>
    <s v="Beijing"/>
    <s v=""/>
    <s v="Old"/>
    <s v="MIDDLE AGE"/>
    <m/>
    <m/>
  </r>
  <r>
    <s v="E02452"/>
    <s v="Eva Lam"/>
    <x v="26"/>
    <x v="0"/>
    <x v="0"/>
    <x v="1"/>
    <x v="0"/>
    <x v="22"/>
    <d v="2022-03-08T00:00:00"/>
    <n v="73404"/>
    <n v="0"/>
    <x v="0"/>
    <s v="Austin"/>
    <s v=""/>
    <s v="Old"/>
    <s v="MIDDLE AGE"/>
    <m/>
    <m/>
  </r>
  <r>
    <s v="E02453"/>
    <s v="Caroline Chau"/>
    <x v="3"/>
    <x v="2"/>
    <x v="3"/>
    <x v="1"/>
    <x v="0"/>
    <x v="9"/>
    <d v="2022-12-07T00:00:00"/>
    <n v="91179"/>
    <n v="0"/>
    <x v="0"/>
    <s v="Columbus"/>
    <d v="2023-02-01T00:00:00"/>
    <s v="Old"/>
    <s v="MIDDLE AGE"/>
    <m/>
    <m/>
  </r>
  <r>
    <s v="E02454"/>
    <s v="Sofia Chen"/>
    <x v="8"/>
    <x v="4"/>
    <x v="3"/>
    <x v="1"/>
    <x v="0"/>
    <x v="25"/>
    <d v="2006-08-27T00:00:00"/>
    <n v="108003"/>
    <n v="0.05"/>
    <x v="1"/>
    <s v="Chengdu"/>
    <s v=""/>
    <s v="Old"/>
    <s v="MIDDLE AGE"/>
    <m/>
    <m/>
  </r>
  <r>
    <s v="E02455"/>
    <s v="Christopher Sharma"/>
    <x v="7"/>
    <x v="2"/>
    <x v="1"/>
    <x v="0"/>
    <x v="0"/>
    <x v="15"/>
    <d v="2004-04-16T00:00:00"/>
    <n v="81384"/>
    <n v="0"/>
    <x v="1"/>
    <s v="Beijing"/>
    <s v=""/>
    <s v="Old"/>
    <s v="MIDDLE AGE"/>
    <m/>
    <m/>
  </r>
  <r>
    <s v="E02456"/>
    <s v="Lucas Grant"/>
    <x v="23"/>
    <x v="6"/>
    <x v="0"/>
    <x v="0"/>
    <x v="2"/>
    <x v="6"/>
    <d v="2012-03-28T00:00:00"/>
    <n v="97218"/>
    <n v="0"/>
    <x v="0"/>
    <s v="Austin"/>
    <s v=""/>
    <s v="Old"/>
    <s v="MIDDLE AGE"/>
    <m/>
    <m/>
  </r>
  <r>
    <s v="E02457"/>
    <s v="Delilah Washington"/>
    <x v="1"/>
    <x v="1"/>
    <x v="2"/>
    <x v="1"/>
    <x v="2"/>
    <x v="25"/>
    <d v="2006-09-17T00:00:00"/>
    <n v="42944"/>
    <n v="0"/>
    <x v="0"/>
    <s v="Miami"/>
    <s v=""/>
    <s v="Old"/>
    <s v="MIDDLE AGE"/>
    <m/>
    <m/>
  </r>
  <r>
    <s v="E02458"/>
    <s v="Eloise Molina"/>
    <x v="1"/>
    <x v="4"/>
    <x v="2"/>
    <x v="1"/>
    <x v="1"/>
    <x v="1"/>
    <d v="2015-01-18T00:00:00"/>
    <n v="43980"/>
    <n v="0"/>
    <x v="0"/>
    <s v="Columbus"/>
    <s v=""/>
    <s v="Old"/>
    <s v="MIDDLE AGE"/>
    <m/>
    <m/>
  </r>
  <r>
    <s v="E02459"/>
    <s v="Clara Desai"/>
    <x v="8"/>
    <x v="5"/>
    <x v="1"/>
    <x v="1"/>
    <x v="0"/>
    <x v="16"/>
    <d v="2014-11-20T00:00:00"/>
    <n v="109533"/>
    <n v="0.05"/>
    <x v="1"/>
    <s v="Chengdu"/>
    <s v=""/>
    <s v="Old"/>
    <s v="YOUNG"/>
    <m/>
    <m/>
  </r>
  <r>
    <s v="E02460"/>
    <s v="Audrey Campbell"/>
    <x v="11"/>
    <x v="3"/>
    <x v="2"/>
    <x v="1"/>
    <x v="2"/>
    <x v="31"/>
    <d v="2008-07-30T00:00:00"/>
    <n v="226952"/>
    <n v="0.39"/>
    <x v="0"/>
    <s v="Miami"/>
    <s v=""/>
    <s v="Old"/>
    <s v="MIDDLE AGE"/>
    <m/>
    <m/>
  </r>
  <r>
    <s v="E02461"/>
    <s v="Delilah Alvarez"/>
    <x v="7"/>
    <x v="2"/>
    <x v="0"/>
    <x v="1"/>
    <x v="1"/>
    <x v="7"/>
    <d v="2007-11-27T00:00:00"/>
    <n v="71580"/>
    <n v="0"/>
    <x v="0"/>
    <s v="Seattle"/>
    <s v=""/>
    <s v="Old"/>
    <s v="MIDDLE AGE"/>
    <m/>
    <m/>
  </r>
  <r>
    <s v="E02462"/>
    <s v="Luke Luna"/>
    <x v="6"/>
    <x v="4"/>
    <x v="0"/>
    <x v="0"/>
    <x v="1"/>
    <x v="9"/>
    <d v="2012-11-16T00:00:00"/>
    <n v="66172"/>
    <n v="0"/>
    <x v="2"/>
    <s v="Manaus"/>
    <s v=""/>
    <s v="Old"/>
    <s v="MIDDLE AGE"/>
    <m/>
    <m/>
  </r>
  <r>
    <s v="E02463"/>
    <s v="Elizabeth Tan"/>
    <x v="11"/>
    <x v="5"/>
    <x v="2"/>
    <x v="1"/>
    <x v="0"/>
    <x v="25"/>
    <d v="2018-07-27T00:00:00"/>
    <n v="237489"/>
    <n v="0.3"/>
    <x v="0"/>
    <s v="Chicago"/>
    <s v=""/>
    <s v="Old"/>
    <s v="MIDDLE AGE"/>
    <m/>
    <m/>
  </r>
  <r>
    <s v="E02464"/>
    <s v="Sophia Wang"/>
    <x v="1"/>
    <x v="5"/>
    <x v="3"/>
    <x v="1"/>
    <x v="0"/>
    <x v="3"/>
    <d v="2000-05-20T00:00:00"/>
    <n v="48733"/>
    <n v="0"/>
    <x v="0"/>
    <s v="Seattle"/>
    <s v=""/>
    <s v="Old"/>
    <s v="MIDDLE AGE"/>
    <m/>
    <m/>
  </r>
  <r>
    <s v="E02465"/>
    <s v="Nova Park"/>
    <x v="1"/>
    <x v="1"/>
    <x v="1"/>
    <x v="1"/>
    <x v="0"/>
    <x v="35"/>
    <d v="2017-07-23T00:00:00"/>
    <n v="48563"/>
    <n v="0"/>
    <x v="1"/>
    <s v="Shanghai"/>
    <s v=""/>
    <s v="Young"/>
    <s v="YOUNG"/>
    <m/>
    <m/>
  </r>
  <r>
    <s v="E02466"/>
    <s v="Josiah Khan"/>
    <x v="18"/>
    <x v="2"/>
    <x v="0"/>
    <x v="0"/>
    <x v="0"/>
    <x v="37"/>
    <d v="2004-10-26T00:00:00"/>
    <n v="86592"/>
    <n v="0"/>
    <x v="1"/>
    <s v="Chongqing"/>
    <s v=""/>
    <s v="Old"/>
    <s v="MIDDLE AGE"/>
    <m/>
    <m/>
  </r>
  <r>
    <s v="E02467"/>
    <s v="Madison Gray"/>
    <x v="11"/>
    <x v="4"/>
    <x v="2"/>
    <x v="1"/>
    <x v="2"/>
    <x v="24"/>
    <d v="2011-08-29T00:00:00"/>
    <n v="189823"/>
    <n v="0.38"/>
    <x v="0"/>
    <s v="Columbus"/>
    <s v=""/>
    <s v="Old"/>
    <s v="YOUNG"/>
    <m/>
    <m/>
  </r>
  <r>
    <s v="E02468"/>
    <s v="Luca Washington"/>
    <x v="19"/>
    <x v="2"/>
    <x v="1"/>
    <x v="0"/>
    <x v="3"/>
    <x v="30"/>
    <d v="2022-06-27T00:00:00"/>
    <n v="65075"/>
    <n v="0"/>
    <x v="0"/>
    <s v="Phoenix"/>
    <s v=""/>
    <s v="Old"/>
    <s v="YOUNG"/>
    <m/>
    <m/>
  </r>
  <r>
    <s v="E02469"/>
    <s v="Isaac Cruz"/>
    <x v="11"/>
    <x v="6"/>
    <x v="3"/>
    <x v="0"/>
    <x v="1"/>
    <x v="16"/>
    <d v="2018-05-09T00:00:00"/>
    <n v="187917"/>
    <n v="0.35"/>
    <x v="0"/>
    <s v="Chicago"/>
    <s v=""/>
    <s v="Old"/>
    <s v="YOUNG"/>
    <m/>
    <m/>
  </r>
  <r>
    <s v="E02470"/>
    <s v="Ellie Ortega"/>
    <x v="1"/>
    <x v="1"/>
    <x v="3"/>
    <x v="1"/>
    <x v="1"/>
    <x v="2"/>
    <d v="2020-10-20T00:00:00"/>
    <n v="42242"/>
    <n v="0"/>
    <x v="2"/>
    <s v="Sao Paulo"/>
    <s v=""/>
    <s v="Old"/>
    <s v="MIDDLE AGE"/>
    <m/>
    <m/>
  </r>
  <r>
    <s v="E02471"/>
    <s v="Ian Huang"/>
    <x v="1"/>
    <x v="1"/>
    <x v="2"/>
    <x v="0"/>
    <x v="0"/>
    <x v="11"/>
    <d v="1998-02-07T00:00:00"/>
    <n v="53931"/>
    <n v="0"/>
    <x v="0"/>
    <s v="Columbus"/>
    <s v=""/>
    <s v="Old"/>
    <s v="MIDDLE AGE"/>
    <m/>
    <m/>
  </r>
  <r>
    <s v="E02472"/>
    <s v="Jayden Ahmed"/>
    <x v="10"/>
    <x v="2"/>
    <x v="1"/>
    <x v="0"/>
    <x v="0"/>
    <x v="4"/>
    <d v="2006-03-28T00:00:00"/>
    <n v="140668"/>
    <n v="0.12"/>
    <x v="1"/>
    <s v="Chengdu"/>
    <s v=""/>
    <s v="Old"/>
    <s v="MIDDLE AGE"/>
    <m/>
    <m/>
  </r>
  <r>
    <s v="E02473"/>
    <s v="Violet Simmons"/>
    <x v="1"/>
    <x v="5"/>
    <x v="2"/>
    <x v="1"/>
    <x v="2"/>
    <x v="16"/>
    <d v="2017-10-23T00:00:00"/>
    <n v="53948"/>
    <n v="0"/>
    <x v="0"/>
    <s v="Phoenix"/>
    <s v=""/>
    <s v="Old"/>
    <s v="YOUNG"/>
    <m/>
    <m/>
  </r>
  <r>
    <s v="E02474"/>
    <s v="William Roberts"/>
    <x v="4"/>
    <x v="2"/>
    <x v="2"/>
    <x v="0"/>
    <x v="2"/>
    <x v="19"/>
    <d v="2017-04-12T00:00:00"/>
    <n v="174257"/>
    <n v="0.3"/>
    <x v="0"/>
    <s v="Miami"/>
    <s v=""/>
    <s v="Old"/>
    <s v="YOUNG"/>
    <m/>
    <m/>
  </r>
  <r>
    <s v="E02475"/>
    <s v="Penelope Sandoval"/>
    <x v="10"/>
    <x v="1"/>
    <x v="1"/>
    <x v="1"/>
    <x v="1"/>
    <x v="28"/>
    <d v="2019-12-18T00:00:00"/>
    <n v="132209"/>
    <n v="0.14000000000000001"/>
    <x v="2"/>
    <s v="Rio de Janeiro"/>
    <s v=""/>
    <s v="Young"/>
    <s v="YOUNG"/>
    <m/>
    <m/>
  </r>
  <r>
    <s v="E02476"/>
    <s v="Emilia Ortiz"/>
    <x v="11"/>
    <x v="5"/>
    <x v="2"/>
    <x v="1"/>
    <x v="1"/>
    <x v="19"/>
    <d v="2017-07-16T00:00:00"/>
    <n v="208883"/>
    <n v="0.38"/>
    <x v="0"/>
    <s v="Miami"/>
    <s v=""/>
    <s v="Old"/>
    <s v="YOUNG"/>
    <m/>
    <m/>
  </r>
  <r>
    <s v="E02477"/>
    <s v="Layla Gutierrez"/>
    <x v="20"/>
    <x v="2"/>
    <x v="3"/>
    <x v="1"/>
    <x v="1"/>
    <x v="24"/>
    <d v="2022-05-05T00:00:00"/>
    <n v="65957"/>
    <n v="0.05"/>
    <x v="2"/>
    <s v="Rio de Janeiro"/>
    <s v=""/>
    <s v="Old"/>
    <s v="YOUNG"/>
    <m/>
    <m/>
  </r>
  <r>
    <s v="E02478"/>
    <s v="Dylan Vu"/>
    <x v="8"/>
    <x v="6"/>
    <x v="3"/>
    <x v="0"/>
    <x v="0"/>
    <x v="21"/>
    <d v="2004-07-22T00:00:00"/>
    <n v="106481"/>
    <n v="0.05"/>
    <x v="1"/>
    <s v="Beijing"/>
    <s v=""/>
    <s v="Young"/>
    <s v="OLD"/>
    <m/>
    <m/>
  </r>
  <r>
    <s v="E02479"/>
    <s v="Peyton Wong"/>
    <x v="11"/>
    <x v="3"/>
    <x v="0"/>
    <x v="1"/>
    <x v="0"/>
    <x v="14"/>
    <d v="2020-08-05T00:00:00"/>
    <n v="218127"/>
    <n v="0.37"/>
    <x v="0"/>
    <s v="Chicago"/>
    <s v=""/>
    <s v="Old"/>
    <s v="YOUNG"/>
    <m/>
    <m/>
  </r>
  <r>
    <s v="E02480"/>
    <s v="Santiago f Banks"/>
    <x v="10"/>
    <x v="2"/>
    <x v="3"/>
    <x v="0"/>
    <x v="2"/>
    <x v="36"/>
    <d v="2019-08-16T00:00:00"/>
    <n v="151481"/>
    <n v="0.11"/>
    <x v="0"/>
    <s v="Chicago"/>
    <s v=""/>
    <s v="Old"/>
    <s v="MIDDLE AGE"/>
    <m/>
    <m/>
  </r>
  <r>
    <s v="E02481"/>
    <s v="Caroline Wong"/>
    <x v="1"/>
    <x v="1"/>
    <x v="2"/>
    <x v="1"/>
    <x v="0"/>
    <x v="27"/>
    <d v="2017-03-08T00:00:00"/>
    <n v="40508"/>
    <n v="0"/>
    <x v="1"/>
    <s v="Beijing"/>
    <s v=""/>
    <s v="Old"/>
    <s v="YOUNG"/>
    <m/>
    <m/>
  </r>
  <r>
    <s v="E02482"/>
    <s v="Quinn Ho"/>
    <x v="11"/>
    <x v="3"/>
    <x v="2"/>
    <x v="1"/>
    <x v="0"/>
    <x v="15"/>
    <d v="2002-07-20T00:00:00"/>
    <n v="200481"/>
    <n v="0.3"/>
    <x v="0"/>
    <s v="Columbus"/>
    <s v=""/>
    <s v="Old"/>
    <s v="MIDDLE AGE"/>
    <m/>
    <m/>
  </r>
  <r>
    <s v="E02483"/>
    <s v="Caroline Nunez"/>
    <x v="11"/>
    <x v="4"/>
    <x v="0"/>
    <x v="1"/>
    <x v="1"/>
    <x v="20"/>
    <d v="2002-12-20T00:00:00"/>
    <n v="224872"/>
    <n v="0.39"/>
    <x v="2"/>
    <s v="Sao Paulo"/>
    <s v=""/>
    <s v="Young"/>
    <s v="OLD"/>
    <m/>
    <m/>
  </r>
  <r>
    <s v="E02484"/>
    <s v="Carson Brown"/>
    <x v="10"/>
    <x v="6"/>
    <x v="2"/>
    <x v="0"/>
    <x v="3"/>
    <x v="20"/>
    <d v="2007-11-05T00:00:00"/>
    <n v="149474"/>
    <n v="0.14000000000000001"/>
    <x v="0"/>
    <s v="Phoenix"/>
    <s v=""/>
    <s v="Young"/>
    <s v="OLD"/>
    <m/>
    <m/>
  </r>
  <r>
    <s v="E02485"/>
    <s v="Olivia Maldonado"/>
    <x v="16"/>
    <x v="0"/>
    <x v="2"/>
    <x v="1"/>
    <x v="1"/>
    <x v="21"/>
    <d v="2002-02-18T00:00:00"/>
    <n v="86820"/>
    <n v="0"/>
    <x v="0"/>
    <s v="Chicago"/>
    <s v=""/>
    <s v="Young"/>
    <s v="OLD"/>
    <m/>
    <m/>
  </r>
  <r>
    <s v="E02486"/>
    <s v="Emilia Chung"/>
    <x v="4"/>
    <x v="4"/>
    <x v="0"/>
    <x v="1"/>
    <x v="0"/>
    <x v="9"/>
    <d v="1994-11-08T00:00:00"/>
    <n v="184078"/>
    <n v="0.28000000000000003"/>
    <x v="1"/>
    <s v="Shanghai"/>
    <s v=""/>
    <s v="Old"/>
    <s v="MIDDLE AGE"/>
    <m/>
    <m/>
  </r>
  <r>
    <s v="E02487"/>
    <s v="Leilani Shin"/>
    <x v="1"/>
    <x v="3"/>
    <x v="1"/>
    <x v="1"/>
    <x v="0"/>
    <x v="34"/>
    <d v="2013-12-18T00:00:00"/>
    <n v="55174"/>
    <n v="0"/>
    <x v="0"/>
    <s v="Austin"/>
    <s v=""/>
    <s v="Old"/>
    <s v="MIDDLE AGE"/>
    <m/>
    <m/>
  </r>
  <r>
    <s v="E02488"/>
    <s v="Abigail Zhu"/>
    <x v="4"/>
    <x v="4"/>
    <x v="1"/>
    <x v="1"/>
    <x v="0"/>
    <x v="12"/>
    <d v="2022-01-17T00:00:00"/>
    <n v="152474"/>
    <n v="0.27"/>
    <x v="0"/>
    <s v="Austin"/>
    <s v=""/>
    <s v="Old"/>
    <s v="YOUNG"/>
    <m/>
    <m/>
  </r>
  <r>
    <s v="E02489"/>
    <s v="Autumn Xiong"/>
    <x v="2"/>
    <x v="2"/>
    <x v="3"/>
    <x v="1"/>
    <x v="0"/>
    <x v="28"/>
    <d v="2020-02-13T00:00:00"/>
    <n v="75172"/>
    <n v="0"/>
    <x v="1"/>
    <s v="Shanghai"/>
    <s v=""/>
    <s v="Young"/>
    <s v="YOUNG"/>
    <m/>
    <m/>
  </r>
  <r>
    <s v="E02490"/>
    <s v="Hailey Cruz"/>
    <x v="15"/>
    <x v="6"/>
    <x v="0"/>
    <x v="1"/>
    <x v="1"/>
    <x v="3"/>
    <d v="2008-08-10T00:00:00"/>
    <n v="56002"/>
    <n v="0"/>
    <x v="0"/>
    <s v="Austin"/>
    <s v=""/>
    <s v="Old"/>
    <s v="MIDDLE AGE"/>
    <m/>
    <m/>
  </r>
  <r>
    <s v="E02491"/>
    <s v="Piper Cruz"/>
    <x v="4"/>
    <x v="1"/>
    <x v="2"/>
    <x v="1"/>
    <x v="1"/>
    <x v="29"/>
    <d v="2013-04-13T00:00:00"/>
    <n v="195636"/>
    <n v="0.21"/>
    <x v="2"/>
    <s v="Rio de Janeiro"/>
    <s v=""/>
    <s v="Young"/>
    <s v="OLD"/>
    <m/>
    <m/>
  </r>
  <r>
    <s v="E02492"/>
    <s v="Jaxson Jackson"/>
    <x v="19"/>
    <x v="2"/>
    <x v="3"/>
    <x v="0"/>
    <x v="2"/>
    <x v="6"/>
    <d v="1997-03-01T00:00:00"/>
    <n v="63165"/>
    <n v="0"/>
    <x v="0"/>
    <s v="Seattle"/>
    <s v=""/>
    <s v="Old"/>
    <s v="MIDDLE AGE"/>
    <m/>
    <m/>
  </r>
  <r>
    <s v="E02493"/>
    <s v="Serenity Mehta"/>
    <x v="1"/>
    <x v="1"/>
    <x v="2"/>
    <x v="1"/>
    <x v="0"/>
    <x v="4"/>
    <d v="1998-07-21T00:00:00"/>
    <n v="57277"/>
    <n v="0"/>
    <x v="1"/>
    <s v="Shanghai"/>
    <s v=""/>
    <s v="Old"/>
    <s v="MIDDLE AGE"/>
    <m/>
    <m/>
  </r>
  <r>
    <s v="E02494"/>
    <s v="Peyton Gomez"/>
    <x v="1"/>
    <x v="4"/>
    <x v="3"/>
    <x v="1"/>
    <x v="1"/>
    <x v="31"/>
    <d v="2020-01-14T00:00:00"/>
    <n v="42950"/>
    <n v="0"/>
    <x v="2"/>
    <s v="Rio de Janeiro"/>
    <s v=""/>
    <s v="Old"/>
    <s v="MIDDLE AGE"/>
    <m/>
    <m/>
  </r>
  <r>
    <s v="E02495"/>
    <s v="Ethan Vargas"/>
    <x v="4"/>
    <x v="2"/>
    <x v="2"/>
    <x v="0"/>
    <x v="1"/>
    <x v="17"/>
    <d v="2018-10-09T00:00:00"/>
    <n v="168410"/>
    <n v="0.3"/>
    <x v="0"/>
    <s v="Chicago"/>
    <s v=""/>
    <s v="Old"/>
    <s v="YOUNG"/>
    <m/>
    <m/>
  </r>
  <r>
    <s v="E02496"/>
    <s v="Serenity Morris"/>
    <x v="8"/>
    <x v="2"/>
    <x v="1"/>
    <x v="1"/>
    <x v="2"/>
    <x v="39"/>
    <d v="2008-04-12T00:00:00"/>
    <n v="114588"/>
    <n v="0.05"/>
    <x v="0"/>
    <s v="Miami"/>
    <s v=""/>
    <s v="Old"/>
    <s v="MIDDLE AGE"/>
    <m/>
    <m/>
  </r>
  <r>
    <s v="E02497"/>
    <s v="Vivian Chan"/>
    <x v="5"/>
    <x v="1"/>
    <x v="3"/>
    <x v="1"/>
    <x v="0"/>
    <x v="29"/>
    <d v="1997-05-12T00:00:00"/>
    <n v="72546"/>
    <n v="0"/>
    <x v="1"/>
    <s v="Beijing"/>
    <d v="2021-03-29T00:00:00"/>
    <s v="Young"/>
    <s v="OLD"/>
    <m/>
    <m/>
  </r>
  <r>
    <s v="E02498"/>
    <s v="Lincoln Singh"/>
    <x v="1"/>
    <x v="1"/>
    <x v="1"/>
    <x v="0"/>
    <x v="0"/>
    <x v="16"/>
    <d v="2021-01-09T00:00:00"/>
    <n v="55397"/>
    <n v="0"/>
    <x v="1"/>
    <s v="Shanghai"/>
    <s v=""/>
    <s v="Old"/>
    <s v="YOUNG"/>
    <m/>
    <m/>
  </r>
  <r>
    <s v="E02499"/>
    <s v="Ayla Lim"/>
    <x v="4"/>
    <x v="5"/>
    <x v="1"/>
    <x v="1"/>
    <x v="0"/>
    <x v="39"/>
    <d v="2021-09-05T00:00:00"/>
    <n v="192266"/>
    <n v="0.23"/>
    <x v="1"/>
    <s v="Chengdu"/>
    <s v=""/>
    <s v="Old"/>
    <s v="MIDDLE AGE"/>
    <m/>
    <m/>
  </r>
  <r>
    <s v="E02500"/>
    <s v="Leilani Hong"/>
    <x v="7"/>
    <x v="2"/>
    <x v="0"/>
    <x v="1"/>
    <x v="0"/>
    <x v="32"/>
    <d v="2013-12-20T00:00:00"/>
    <n v="79876"/>
    <n v="0"/>
    <x v="0"/>
    <s v="Seattle"/>
    <d v="2023-02-02T00:00:00"/>
    <s v="Old"/>
    <s v="YOUNG"/>
    <m/>
    <m/>
  </r>
  <r>
    <s v="E02501"/>
    <s v="Victoria Doan"/>
    <x v="8"/>
    <x v="1"/>
    <x v="1"/>
    <x v="1"/>
    <x v="0"/>
    <x v="22"/>
    <d v="2018-03-06T00:00:00"/>
    <n v="112593"/>
    <n v="0.05"/>
    <x v="0"/>
    <s v="Seattle"/>
    <s v=""/>
    <s v="Old"/>
    <s v="MIDDLE AGE"/>
    <m/>
    <m/>
  </r>
  <r>
    <s v="E02502"/>
    <s v="Naomi Wright"/>
    <x v="7"/>
    <x v="2"/>
    <x v="0"/>
    <x v="1"/>
    <x v="2"/>
    <x v="32"/>
    <d v="2016-11-03T00:00:00"/>
    <n v="99249"/>
    <n v="0"/>
    <x v="0"/>
    <s v="Miami"/>
    <s v=""/>
    <s v="Old"/>
    <s v="YOUNG"/>
    <m/>
    <m/>
  </r>
  <r>
    <s v="E02503"/>
    <s v="Scarlett Howard"/>
    <x v="8"/>
    <x v="4"/>
    <x v="0"/>
    <x v="1"/>
    <x v="2"/>
    <x v="9"/>
    <d v="2012-08-12T00:00:00"/>
    <n v="117421"/>
    <n v="0.05"/>
    <x v="0"/>
    <s v="Austin"/>
    <d v="2017-08-28T00:00:00"/>
    <s v="Old"/>
    <s v="MIDDLE AGE"/>
    <m/>
    <m/>
  </r>
  <r>
    <s v="E02504"/>
    <s v="Victoria Vo"/>
    <x v="26"/>
    <x v="0"/>
    <x v="1"/>
    <x v="1"/>
    <x v="0"/>
    <x v="36"/>
    <d v="2017-12-18T00:00:00"/>
    <n v="82241"/>
    <n v="0"/>
    <x v="1"/>
    <s v="Shanghai"/>
    <s v=""/>
    <s v="Old"/>
    <s v="MIDDLE AGE"/>
    <m/>
    <m/>
  </r>
  <r>
    <s v="E02505"/>
    <s v="Oliver Fernandez"/>
    <x v="8"/>
    <x v="5"/>
    <x v="2"/>
    <x v="0"/>
    <x v="1"/>
    <x v="12"/>
    <d v="2022-05-15T00:00:00"/>
    <n v="125664"/>
    <n v="0.05"/>
    <x v="2"/>
    <s v="Manaus"/>
    <s v=""/>
    <s v="Old"/>
    <s v="YOUNG"/>
    <m/>
    <m/>
  </r>
  <r>
    <s v="E02506"/>
    <s v="Luca Jiang"/>
    <x v="14"/>
    <x v="1"/>
    <x v="2"/>
    <x v="0"/>
    <x v="0"/>
    <x v="0"/>
    <d v="2013-09-08T00:00:00"/>
    <n v="57386"/>
    <n v="0"/>
    <x v="1"/>
    <s v="Beijing"/>
    <s v=""/>
    <s v="Old"/>
    <s v="MIDDLE AGE"/>
    <m/>
    <m/>
  </r>
  <r>
    <s v="E02507"/>
    <s v="Charlotte Owens"/>
    <x v="11"/>
    <x v="0"/>
    <x v="1"/>
    <x v="1"/>
    <x v="3"/>
    <x v="7"/>
    <d v="2001-05-11T00:00:00"/>
    <n v="196740"/>
    <n v="0.31"/>
    <x v="0"/>
    <s v="Miami"/>
    <s v=""/>
    <s v="Old"/>
    <s v="MIDDLE AGE"/>
    <m/>
    <m/>
  </r>
  <r>
    <s v="E02508"/>
    <s v="Stella Tan"/>
    <x v="4"/>
    <x v="6"/>
    <x v="3"/>
    <x v="1"/>
    <x v="0"/>
    <x v="1"/>
    <d v="2009-08-22T00:00:00"/>
    <n v="168202"/>
    <n v="0.22"/>
    <x v="1"/>
    <s v="Chengdu"/>
    <s v=""/>
    <s v="Old"/>
    <s v="MIDDLE AGE"/>
    <m/>
    <m/>
  </r>
  <r>
    <s v="E02509"/>
    <s v="Ellie Yoon"/>
    <x v="11"/>
    <x v="6"/>
    <x v="3"/>
    <x v="1"/>
    <x v="0"/>
    <x v="36"/>
    <d v="2006-07-11T00:00:00"/>
    <n v="242004"/>
    <n v="0.38"/>
    <x v="1"/>
    <s v="Chongqing"/>
    <s v=""/>
    <s v="Old"/>
    <s v="MIDDLE AGE"/>
    <m/>
    <m/>
  </r>
  <r>
    <s v="E02510"/>
    <s v="Ella Do"/>
    <x v="14"/>
    <x v="1"/>
    <x v="0"/>
    <x v="1"/>
    <x v="0"/>
    <x v="5"/>
    <d v="1998-02-28T00:00:00"/>
    <n v="57433"/>
    <n v="0"/>
    <x v="1"/>
    <s v="Shanghai"/>
    <s v=""/>
    <s v="Old"/>
    <s v="MIDDLE AGE"/>
    <m/>
    <m/>
  </r>
  <r>
    <s v="E02511"/>
    <s v="Lucas Cruz"/>
    <x v="5"/>
    <x v="3"/>
    <x v="3"/>
    <x v="0"/>
    <x v="1"/>
    <x v="11"/>
    <d v="2009-07-11T00:00:00"/>
    <n v="74656"/>
    <n v="0"/>
    <x v="0"/>
    <s v="Seattle"/>
    <s v=""/>
    <s v="Old"/>
    <s v="MIDDLE AGE"/>
    <m/>
    <m/>
  </r>
  <r>
    <s v="E02512"/>
    <s v="Sarah Mehta"/>
    <x v="24"/>
    <x v="6"/>
    <x v="2"/>
    <x v="1"/>
    <x v="0"/>
    <x v="12"/>
    <d v="2016-08-23T00:00:00"/>
    <n v="62848"/>
    <n v="0"/>
    <x v="1"/>
    <s v="Chengdu"/>
    <s v=""/>
    <s v="Old"/>
    <s v="YOUNG"/>
    <m/>
    <m/>
  </r>
  <r>
    <s v="E02513"/>
    <s v="Anthony Phan"/>
    <x v="19"/>
    <x v="2"/>
    <x v="2"/>
    <x v="0"/>
    <x v="0"/>
    <x v="24"/>
    <d v="2011-04-11T00:00:00"/>
    <n v="92523"/>
    <n v="0"/>
    <x v="0"/>
    <s v="Miami"/>
    <s v=""/>
    <s v="Old"/>
    <s v="YOUNG"/>
    <m/>
    <m/>
  </r>
  <r>
    <s v="E02514"/>
    <s v="David Chu"/>
    <x v="10"/>
    <x v="2"/>
    <x v="3"/>
    <x v="0"/>
    <x v="0"/>
    <x v="30"/>
    <d v="2012-12-16T00:00:00"/>
    <n v="142844"/>
    <n v="0.11"/>
    <x v="0"/>
    <s v="Miami"/>
    <s v=""/>
    <s v="Old"/>
    <s v="YOUNG"/>
    <m/>
    <m/>
  </r>
  <r>
    <s v="E02515"/>
    <s v="Sebastian Sanders"/>
    <x v="8"/>
    <x v="1"/>
    <x v="1"/>
    <x v="0"/>
    <x v="2"/>
    <x v="24"/>
    <d v="2009-01-23T00:00:00"/>
    <n v="100718"/>
    <n v="0.05"/>
    <x v="0"/>
    <s v="Austin"/>
    <s v=""/>
    <s v="Old"/>
    <s v="YOUNG"/>
    <m/>
    <m/>
  </r>
  <r>
    <s v="E02516"/>
    <s v="Jayden Phillips"/>
    <x v="4"/>
    <x v="2"/>
    <x v="2"/>
    <x v="0"/>
    <x v="2"/>
    <x v="40"/>
    <d v="2022-10-13T00:00:00"/>
    <n v="154186"/>
    <n v="0.26"/>
    <x v="0"/>
    <s v="Austin"/>
    <s v=""/>
    <s v="Young"/>
    <s v="YOUNG"/>
    <m/>
    <m/>
  </r>
  <r>
    <s v="E02517"/>
    <s v="Caleb Chan"/>
    <x v="32"/>
    <x v="0"/>
    <x v="2"/>
    <x v="0"/>
    <x v="0"/>
    <x v="1"/>
    <d v="2003-06-24T00:00:00"/>
    <n v="107586"/>
    <n v="0"/>
    <x v="1"/>
    <s v="Shanghai"/>
    <s v=""/>
    <s v="Old"/>
    <s v="MIDDLE AGE"/>
    <m/>
    <m/>
  </r>
  <r>
    <s v="E02518"/>
    <s v="Ariana Santiago"/>
    <x v="28"/>
    <x v="2"/>
    <x v="2"/>
    <x v="1"/>
    <x v="1"/>
    <x v="11"/>
    <d v="2003-10-28T00:00:00"/>
    <n v="88906"/>
    <n v="0"/>
    <x v="0"/>
    <s v="Phoenix"/>
    <s v=""/>
    <s v="Old"/>
    <s v="MIDDLE AGE"/>
    <m/>
    <m/>
  </r>
  <r>
    <s v="E02519"/>
    <s v="Quinn Owens"/>
    <x v="26"/>
    <x v="0"/>
    <x v="0"/>
    <x v="1"/>
    <x v="2"/>
    <x v="30"/>
    <d v="2018-05-09T00:00:00"/>
    <n v="74329"/>
    <n v="0"/>
    <x v="0"/>
    <s v="Chicago"/>
    <s v=""/>
    <s v="Old"/>
    <s v="YOUNG"/>
    <m/>
    <m/>
  </r>
  <r>
    <s v="E02520"/>
    <s v="Eli James"/>
    <x v="27"/>
    <x v="2"/>
    <x v="0"/>
    <x v="0"/>
    <x v="2"/>
    <x v="10"/>
    <d v="2021-04-15T00:00:00"/>
    <n v="86523"/>
    <n v="0"/>
    <x v="0"/>
    <s v="Columbus"/>
    <d v="2021-11-07T00:00:00"/>
    <s v="Old"/>
    <s v="YOUNG"/>
    <m/>
    <m/>
  </r>
  <r>
    <s v="E02521"/>
    <s v="Ezra Aguilar"/>
    <x v="11"/>
    <x v="2"/>
    <x v="0"/>
    <x v="0"/>
    <x v="1"/>
    <x v="23"/>
    <d v="2014-11-05T00:00:00"/>
    <n v="239868"/>
    <n v="0.4"/>
    <x v="0"/>
    <s v="Miami"/>
    <s v=""/>
    <s v="Young"/>
    <s v="MIDDLE AGE"/>
    <m/>
    <m/>
  </r>
  <r>
    <s v="E02522"/>
    <s v="Anna Castro"/>
    <x v="6"/>
    <x v="4"/>
    <x v="3"/>
    <x v="1"/>
    <x v="1"/>
    <x v="35"/>
    <d v="2018-05-21T00:00:00"/>
    <n v="65010"/>
    <n v="0"/>
    <x v="0"/>
    <s v="Seattle"/>
    <s v=""/>
    <s v="Young"/>
    <s v="YOUNG"/>
    <m/>
    <m/>
  </r>
  <r>
    <s v="E02523"/>
    <s v="Liliana Lewis"/>
    <x v="2"/>
    <x v="2"/>
    <x v="1"/>
    <x v="1"/>
    <x v="2"/>
    <x v="40"/>
    <d v="2021-02-23T00:00:00"/>
    <n v="82140"/>
    <n v="0"/>
    <x v="0"/>
    <s v="Miami"/>
    <s v=""/>
    <s v="Young"/>
    <s v="YOUNG"/>
    <m/>
    <m/>
  </r>
  <r>
    <s v="E02524"/>
    <s v="Maverick Alvarado"/>
    <x v="22"/>
    <x v="2"/>
    <x v="0"/>
    <x v="0"/>
    <x v="1"/>
    <x v="19"/>
    <d v="2016-06-11T00:00:00"/>
    <n v="75511"/>
    <n v="0"/>
    <x v="2"/>
    <s v="Manaus"/>
    <s v=""/>
    <s v="Old"/>
    <s v="YOUNG"/>
    <m/>
    <m/>
  </r>
  <r>
    <s v="E02525"/>
    <s v="Nora Butler"/>
    <x v="11"/>
    <x v="2"/>
    <x v="2"/>
    <x v="1"/>
    <x v="3"/>
    <x v="8"/>
    <d v="2022-05-06T00:00:00"/>
    <n v="188880"/>
    <n v="0.36"/>
    <x v="0"/>
    <s v="Phoenix"/>
    <s v=""/>
    <s v="Young"/>
    <s v="YOUNG"/>
    <m/>
    <m/>
  </r>
  <r>
    <s v="E02526"/>
    <s v="Landon Rodriguez"/>
    <x v="29"/>
    <x v="1"/>
    <x v="0"/>
    <x v="0"/>
    <x v="1"/>
    <x v="24"/>
    <d v="2017-11-19T00:00:00"/>
    <n v="87155"/>
    <n v="0"/>
    <x v="0"/>
    <s v="Chicago"/>
    <s v=""/>
    <s v="Old"/>
    <s v="YOUNG"/>
    <m/>
    <m/>
  </r>
  <r>
    <s v="E02527"/>
    <s v="Grace Harris"/>
    <x v="19"/>
    <x v="2"/>
    <x v="2"/>
    <x v="1"/>
    <x v="2"/>
    <x v="19"/>
    <d v="2018-10-28T00:00:00"/>
    <n v="75518"/>
    <n v="0"/>
    <x v="0"/>
    <s v="Seattle"/>
    <s v=""/>
    <s v="Old"/>
    <s v="YOUNG"/>
    <m/>
    <m/>
  </r>
  <r>
    <s v="E02528"/>
    <s v="Jeremiah Medina"/>
    <x v="10"/>
    <x v="2"/>
    <x v="2"/>
    <x v="0"/>
    <x v="1"/>
    <x v="11"/>
    <d v="1997-09-28T00:00:00"/>
    <n v="129311"/>
    <n v="0.13"/>
    <x v="2"/>
    <s v="Manaus"/>
    <s v=""/>
    <s v="Old"/>
    <s v="MIDDLE AGE"/>
    <m/>
    <m/>
  </r>
  <r>
    <s v="E02529"/>
    <s v="Charles Bryant"/>
    <x v="1"/>
    <x v="1"/>
    <x v="0"/>
    <x v="0"/>
    <x v="2"/>
    <x v="18"/>
    <d v="2022-07-12T00:00:00"/>
    <n v="56919"/>
    <n v="0"/>
    <x v="0"/>
    <s v="Miami"/>
    <d v="2023-01-10T00:00:00"/>
    <s v="Young"/>
    <s v="YOUNG"/>
    <m/>
    <m/>
  </r>
  <r>
    <s v="E02530"/>
    <s v="Elizabeth Dixon"/>
    <x v="10"/>
    <x v="4"/>
    <x v="0"/>
    <x v="1"/>
    <x v="2"/>
    <x v="8"/>
    <d v="2020-11-15T00:00:00"/>
    <n v="153832"/>
    <n v="0.14000000000000001"/>
    <x v="0"/>
    <s v="Phoenix"/>
    <s v=""/>
    <s v="Young"/>
    <s v="YOUNG"/>
    <m/>
    <m/>
  </r>
  <r>
    <s v="E02531"/>
    <s v="Riley Phillips"/>
    <x v="11"/>
    <x v="0"/>
    <x v="3"/>
    <x v="1"/>
    <x v="2"/>
    <x v="8"/>
    <d v="2022-08-05T00:00:00"/>
    <n v="211121"/>
    <n v="0.35"/>
    <x v="0"/>
    <s v="Phoenix"/>
    <s v=""/>
    <s v="Young"/>
    <s v="YOUNG"/>
    <m/>
    <m/>
  </r>
  <r>
    <s v="E02532"/>
    <s v="Gianna Cruz"/>
    <x v="8"/>
    <x v="1"/>
    <x v="1"/>
    <x v="1"/>
    <x v="1"/>
    <x v="35"/>
    <d v="2019-07-02T00:00:00"/>
    <n v="106456"/>
    <n v="0.1"/>
    <x v="0"/>
    <s v="Columbus"/>
    <s v=""/>
    <s v="Young"/>
    <s v="YOUNG"/>
    <m/>
    <m/>
  </r>
  <r>
    <s v="E02533"/>
    <s v="Lincoln Cruz"/>
    <x v="28"/>
    <x v="2"/>
    <x v="1"/>
    <x v="0"/>
    <x v="1"/>
    <x v="38"/>
    <d v="1997-07-15T00:00:00"/>
    <n v="72772"/>
    <n v="0"/>
    <x v="2"/>
    <s v="Manaus"/>
    <s v=""/>
    <s v="Young"/>
    <s v="OLD"/>
    <m/>
    <m/>
  </r>
  <r>
    <s v="E02534"/>
    <s v="Ezekiel Contreras"/>
    <x v="10"/>
    <x v="3"/>
    <x v="2"/>
    <x v="0"/>
    <x v="1"/>
    <x v="15"/>
    <d v="2001-08-10T00:00:00"/>
    <n v="143146"/>
    <n v="0.14000000000000001"/>
    <x v="0"/>
    <s v="Chicago"/>
    <s v=""/>
    <s v="Old"/>
    <s v="MIDDLE AGE"/>
    <m/>
    <m/>
  </r>
  <r>
    <s v="E02535"/>
    <s v="Amelia Do"/>
    <x v="6"/>
    <x v="5"/>
    <x v="0"/>
    <x v="1"/>
    <x v="0"/>
    <x v="15"/>
    <d v="2018-12-24T00:00:00"/>
    <n v="74776"/>
    <n v="0"/>
    <x v="0"/>
    <s v="Seattle"/>
    <s v=""/>
    <s v="Old"/>
    <s v="MIDDLE AGE"/>
    <m/>
    <m/>
  </r>
  <r>
    <s v="E02536"/>
    <s v="Anthony Perez"/>
    <x v="29"/>
    <x v="1"/>
    <x v="3"/>
    <x v="0"/>
    <x v="1"/>
    <x v="4"/>
    <d v="2021-09-13T00:00:00"/>
    <n v="92305"/>
    <n v="0"/>
    <x v="0"/>
    <s v="Chicago"/>
    <s v=""/>
    <s v="Old"/>
    <s v="MIDDLE AGE"/>
    <m/>
    <m/>
  </r>
  <r>
    <s v="E02537"/>
    <s v="Elias Maldonado"/>
    <x v="3"/>
    <x v="2"/>
    <x v="0"/>
    <x v="0"/>
    <x v="1"/>
    <x v="31"/>
    <d v="2005-04-01T00:00:00"/>
    <n v="94724"/>
    <n v="0"/>
    <x v="0"/>
    <s v="Chicago"/>
    <s v=""/>
    <s v="Old"/>
    <s v="MIDDLE AGE"/>
    <m/>
    <m/>
  </r>
  <r>
    <s v="E02538"/>
    <s v="Liam Luong"/>
    <x v="13"/>
    <x v="2"/>
    <x v="3"/>
    <x v="0"/>
    <x v="0"/>
    <x v="34"/>
    <d v="1995-11-13T00:00:00"/>
    <n v="88019"/>
    <n v="0"/>
    <x v="0"/>
    <s v="Austin"/>
    <s v=""/>
    <s v="Old"/>
    <s v="MIDDLE AGE"/>
    <m/>
    <m/>
  </r>
  <r>
    <s v="E02539"/>
    <s v="Jordan Ford"/>
    <x v="8"/>
    <x v="6"/>
    <x v="1"/>
    <x v="0"/>
    <x v="3"/>
    <x v="26"/>
    <d v="2016-09-19T00:00:00"/>
    <n v="108000"/>
    <n v="0.1"/>
    <x v="0"/>
    <s v="Columbus"/>
    <s v=""/>
    <s v="Old"/>
    <s v="MIDDLE AGE"/>
    <m/>
    <m/>
  </r>
  <r>
    <s v="E02540"/>
    <s v="Mateo Chung"/>
    <x v="28"/>
    <x v="2"/>
    <x v="1"/>
    <x v="0"/>
    <x v="0"/>
    <x v="5"/>
    <d v="2018-07-27T00:00:00"/>
    <n v="81438"/>
    <n v="0"/>
    <x v="1"/>
    <s v="Beijing"/>
    <s v=""/>
    <s v="Old"/>
    <s v="MIDDLE AGE"/>
    <m/>
    <m/>
  </r>
  <r>
    <s v="E02541"/>
    <s v="Jameson Vang"/>
    <x v="20"/>
    <x v="2"/>
    <x v="1"/>
    <x v="0"/>
    <x v="0"/>
    <x v="39"/>
    <d v="2018-05-23T00:00:00"/>
    <n v="95669"/>
    <n v="0.1"/>
    <x v="1"/>
    <s v="Shanghai"/>
    <d v="2021-06-09T00:00:00"/>
    <s v="Old"/>
    <s v="MIDDLE AGE"/>
    <m/>
    <m/>
  </r>
  <r>
    <s v="E02542"/>
    <s v="Samuel Thomas"/>
    <x v="11"/>
    <x v="3"/>
    <x v="3"/>
    <x v="0"/>
    <x v="2"/>
    <x v="26"/>
    <d v="2016-02-15T00:00:00"/>
    <n v="180385"/>
    <n v="0.33"/>
    <x v="0"/>
    <s v="Columbus"/>
    <s v=""/>
    <s v="Old"/>
    <s v="MIDDLE AGE"/>
    <m/>
    <m/>
  </r>
  <r>
    <s v="E02543"/>
    <s v="Gabriel Rodriguez"/>
    <x v="17"/>
    <x v="2"/>
    <x v="2"/>
    <x v="0"/>
    <x v="1"/>
    <x v="32"/>
    <d v="2016-01-30T00:00:00"/>
    <n v="45184"/>
    <n v="0"/>
    <x v="2"/>
    <s v="Sao Paulo"/>
    <s v=""/>
    <s v="Old"/>
    <s v="YOUNG"/>
    <m/>
    <m/>
  </r>
  <r>
    <s v="E02544"/>
    <s v="Wyatt Robinson"/>
    <x v="30"/>
    <x v="0"/>
    <x v="2"/>
    <x v="0"/>
    <x v="2"/>
    <x v="9"/>
    <d v="2007-08-08T00:00:00"/>
    <n v="70451"/>
    <n v="0"/>
    <x v="0"/>
    <s v="Seattle"/>
    <s v=""/>
    <s v="Old"/>
    <s v="MIDDLE AGE"/>
    <m/>
    <m/>
  </r>
  <r>
    <s v="E02545"/>
    <s v="Anna Huynh"/>
    <x v="13"/>
    <x v="2"/>
    <x v="3"/>
    <x v="1"/>
    <x v="0"/>
    <x v="24"/>
    <d v="2009-04-05T00:00:00"/>
    <n v="63259"/>
    <n v="0"/>
    <x v="0"/>
    <s v="Chicago"/>
    <s v=""/>
    <s v="Old"/>
    <s v="YOUNG"/>
    <m/>
    <m/>
  </r>
  <r>
    <s v="E02546"/>
    <s v="Lucy Simmons"/>
    <x v="6"/>
    <x v="3"/>
    <x v="1"/>
    <x v="1"/>
    <x v="2"/>
    <x v="31"/>
    <d v="2001-03-01T00:00:00"/>
    <n v="73778"/>
    <n v="0"/>
    <x v="0"/>
    <s v="Miami"/>
    <s v=""/>
    <s v="Old"/>
    <s v="MIDDLE AGE"/>
    <m/>
    <m/>
  </r>
  <r>
    <s v="E02547"/>
    <s v="Austin Ng"/>
    <x v="10"/>
    <x v="1"/>
    <x v="2"/>
    <x v="0"/>
    <x v="0"/>
    <x v="15"/>
    <d v="2009-03-03T00:00:00"/>
    <n v="126697"/>
    <n v="0.13"/>
    <x v="1"/>
    <s v="Beijing"/>
    <s v=""/>
    <s v="Old"/>
    <s v="MIDDLE AGE"/>
    <m/>
    <m/>
  </r>
  <r>
    <s v="E02548"/>
    <s v="Madeline Cruz"/>
    <x v="7"/>
    <x v="2"/>
    <x v="3"/>
    <x v="1"/>
    <x v="1"/>
    <x v="21"/>
    <d v="2008-05-19T00:00:00"/>
    <n v="75396"/>
    <n v="0"/>
    <x v="2"/>
    <s v="Rio de Janeiro"/>
    <s v=""/>
    <s v="Young"/>
    <s v="OLD"/>
    <m/>
    <m/>
  </r>
  <r>
    <s v="E02549"/>
    <s v="Layla Munoz"/>
    <x v="4"/>
    <x v="6"/>
    <x v="1"/>
    <x v="1"/>
    <x v="1"/>
    <x v="24"/>
    <d v="2014-09-24T00:00:00"/>
    <n v="182595"/>
    <n v="0.28999999999999998"/>
    <x v="2"/>
    <s v="Rio de Janeiro"/>
    <d v="2017-09-14T00:00:00"/>
    <s v="Old"/>
    <s v="YOUNG"/>
    <m/>
    <m/>
  </r>
  <r>
    <s v="E02550"/>
    <s v="Alexander Tang"/>
    <x v="1"/>
    <x v="4"/>
    <x v="1"/>
    <x v="0"/>
    <x v="0"/>
    <x v="10"/>
    <d v="2015-01-29T00:00:00"/>
    <n v="45424"/>
    <n v="0"/>
    <x v="0"/>
    <s v="Austin"/>
    <s v=""/>
    <s v="Old"/>
    <s v="YOUNG"/>
    <m/>
    <m/>
  </r>
  <r>
    <s v="E02551"/>
    <s v="Carson Chen"/>
    <x v="6"/>
    <x v="4"/>
    <x v="0"/>
    <x v="0"/>
    <x v="0"/>
    <x v="15"/>
    <d v="2012-12-03T00:00:00"/>
    <n v="70661"/>
    <n v="0"/>
    <x v="1"/>
    <s v="Chongqing"/>
    <s v=""/>
    <s v="Old"/>
    <s v="MIDDLE AGE"/>
    <m/>
    <m/>
  </r>
  <r>
    <s v="E02552"/>
    <s v="Kai Duong"/>
    <x v="17"/>
    <x v="2"/>
    <x v="2"/>
    <x v="0"/>
    <x v="0"/>
    <x v="39"/>
    <d v="2018-11-16T00:00:00"/>
    <n v="57166"/>
    <n v="0"/>
    <x v="1"/>
    <s v="Shanghai"/>
    <s v=""/>
    <s v="Old"/>
    <s v="MIDDLE AGE"/>
    <m/>
    <m/>
  </r>
  <r>
    <s v="E02553"/>
    <s v="Ayla Cooper"/>
    <x v="32"/>
    <x v="0"/>
    <x v="1"/>
    <x v="1"/>
    <x v="2"/>
    <x v="31"/>
    <d v="2017-02-15T00:00:00"/>
    <n v="101637"/>
    <n v="0"/>
    <x v="0"/>
    <s v="Chicago"/>
    <d v="2019-12-26T00:00:00"/>
    <s v="Old"/>
    <s v="MIDDLE AGE"/>
    <m/>
    <m/>
  </r>
  <r>
    <s v="E02554"/>
    <s v="Eliza Espinoza"/>
    <x v="8"/>
    <x v="5"/>
    <x v="3"/>
    <x v="1"/>
    <x v="1"/>
    <x v="33"/>
    <d v="2017-12-28T00:00:00"/>
    <n v="103646"/>
    <n v="7.0000000000000007E-2"/>
    <x v="0"/>
    <s v="Phoenix"/>
    <s v=""/>
    <s v="Young"/>
    <s v="YOUNG"/>
    <m/>
    <m/>
  </r>
  <r>
    <s v="E02555"/>
    <s v="Axel King"/>
    <x v="21"/>
    <x v="0"/>
    <x v="0"/>
    <x v="0"/>
    <x v="2"/>
    <x v="25"/>
    <d v="2010-02-21T00:00:00"/>
    <n v="100757"/>
    <n v="0"/>
    <x v="0"/>
    <s v="Chicago"/>
    <s v=""/>
    <s v="Old"/>
    <s v="MIDDLE AGE"/>
    <m/>
    <m/>
  </r>
  <r>
    <s v="E02556"/>
    <s v="Alexander Carter"/>
    <x v="2"/>
    <x v="2"/>
    <x v="3"/>
    <x v="0"/>
    <x v="2"/>
    <x v="0"/>
    <d v="2008-10-04T00:00:00"/>
    <n v="60963"/>
    <n v="0"/>
    <x v="0"/>
    <s v="Seattle"/>
    <s v=""/>
    <s v="Old"/>
    <s v="MIDDLE AGE"/>
    <m/>
    <m/>
  </r>
  <r>
    <s v="E02557"/>
    <s v="Robert Rogers"/>
    <x v="11"/>
    <x v="0"/>
    <x v="0"/>
    <x v="0"/>
    <x v="2"/>
    <x v="6"/>
    <d v="2011-08-26T00:00:00"/>
    <n v="258734"/>
    <n v="0.34"/>
    <x v="0"/>
    <s v="Seattle"/>
    <s v=""/>
    <s v="Old"/>
    <s v="MIDDLE AGE"/>
    <m/>
    <m/>
  </r>
  <r>
    <s v="E02558"/>
    <s v="Anthony Gupta"/>
    <x v="18"/>
    <x v="2"/>
    <x v="3"/>
    <x v="0"/>
    <x v="0"/>
    <x v="17"/>
    <d v="2021-09-23T00:00:00"/>
    <n v="70612"/>
    <n v="0"/>
    <x v="1"/>
    <s v="Chongqing"/>
    <s v=""/>
    <s v="Old"/>
    <s v="YOUNG"/>
    <m/>
    <m/>
  </r>
  <r>
    <s v="E02559"/>
    <s v="Jackson Gupta"/>
    <x v="12"/>
    <x v="2"/>
    <x v="2"/>
    <x v="0"/>
    <x v="0"/>
    <x v="20"/>
    <d v="1993-06-27T00:00:00"/>
    <n v="77065"/>
    <n v="0"/>
    <x v="0"/>
    <s v="Seattle"/>
    <s v=""/>
    <s v="Young"/>
    <s v="OLD"/>
    <m/>
    <m/>
  </r>
  <r>
    <s v="E02560"/>
    <s v="Sophia Rodriguez"/>
    <x v="30"/>
    <x v="0"/>
    <x v="3"/>
    <x v="1"/>
    <x v="1"/>
    <x v="34"/>
    <d v="2007-10-31T00:00:00"/>
    <n v="96256"/>
    <n v="0"/>
    <x v="0"/>
    <s v="Chicago"/>
    <s v=""/>
    <s v="Old"/>
    <s v="MIDDLE AGE"/>
    <m/>
    <m/>
  </r>
  <r>
    <s v="E02561"/>
    <s v="Cora Patel"/>
    <x v="6"/>
    <x v="3"/>
    <x v="0"/>
    <x v="1"/>
    <x v="0"/>
    <x v="32"/>
    <d v="2011-05-13T00:00:00"/>
    <n v="65794"/>
    <n v="0"/>
    <x v="0"/>
    <s v="Austin"/>
    <s v=""/>
    <s v="Old"/>
    <s v="YOUNG"/>
    <m/>
    <m/>
  </r>
  <r>
    <s v="E02562"/>
    <s v="Piper Hsu"/>
    <x v="1"/>
    <x v="3"/>
    <x v="2"/>
    <x v="1"/>
    <x v="0"/>
    <x v="15"/>
    <d v="2015-08-23T00:00:00"/>
    <n v="48491"/>
    <n v="0"/>
    <x v="0"/>
    <s v="Austin"/>
    <d v="2015-10-08T00:00:00"/>
    <s v="Old"/>
    <s v="MIDDLE AGE"/>
    <m/>
    <m/>
  </r>
  <r>
    <s v="E02563"/>
    <s v="Hunter Marquez"/>
    <x v="32"/>
    <x v="0"/>
    <x v="2"/>
    <x v="0"/>
    <x v="1"/>
    <x v="19"/>
    <d v="2019-08-07T00:00:00"/>
    <n v="83220"/>
    <n v="0"/>
    <x v="0"/>
    <s v="Chicago"/>
    <s v=""/>
    <s v="Old"/>
    <s v="YOUNG"/>
    <m/>
    <m/>
  </r>
  <r>
    <s v="E02564"/>
    <s v="Addison Li"/>
    <x v="24"/>
    <x v="6"/>
    <x v="2"/>
    <x v="1"/>
    <x v="0"/>
    <x v="27"/>
    <d v="2010-03-04T00:00:00"/>
    <n v="61680"/>
    <n v="0"/>
    <x v="1"/>
    <s v="Beijing"/>
    <d v="2015-06-04T00:00:00"/>
    <s v="Old"/>
    <s v="YOUNG"/>
    <m/>
    <m/>
  </r>
  <r>
    <s v="E02565"/>
    <s v="Carson Hoang"/>
    <x v="5"/>
    <x v="1"/>
    <x v="0"/>
    <x v="0"/>
    <x v="0"/>
    <x v="26"/>
    <d v="2021-10-09T00:00:00"/>
    <n v="72482"/>
    <n v="0"/>
    <x v="0"/>
    <s v="Chicago"/>
    <s v=""/>
    <s v="Old"/>
    <s v="MIDDLE AGE"/>
    <m/>
    <m/>
  </r>
  <r>
    <s v="E02566"/>
    <s v="Julian Fernandez"/>
    <x v="30"/>
    <x v="0"/>
    <x v="2"/>
    <x v="0"/>
    <x v="1"/>
    <x v="18"/>
    <d v="2022-02-07T00:00:00"/>
    <n v="81713"/>
    <n v="0"/>
    <x v="2"/>
    <s v="Rio de Janeiro"/>
    <s v=""/>
    <s v="Young"/>
    <s v="YOUNG"/>
    <m/>
    <m/>
  </r>
  <r>
    <s v="E02567"/>
    <s v="Caleb Rojas"/>
    <x v="6"/>
    <x v="1"/>
    <x v="0"/>
    <x v="0"/>
    <x v="1"/>
    <x v="17"/>
    <d v="2021-12-04T00:00:00"/>
    <n v="68281"/>
    <n v="0"/>
    <x v="0"/>
    <s v="Miami"/>
    <d v="2022-03-09T00:00:00"/>
    <s v="Old"/>
    <s v="YOUNG"/>
    <m/>
    <m/>
  </r>
  <r>
    <s v="E02568"/>
    <s v="Elizabeth Griffin"/>
    <x v="18"/>
    <x v="2"/>
    <x v="1"/>
    <x v="1"/>
    <x v="2"/>
    <x v="23"/>
    <d v="1993-09-10T00:00:00"/>
    <n v="63979"/>
    <n v="0"/>
    <x v="0"/>
    <s v="Miami"/>
    <s v=""/>
    <s v="Young"/>
    <s v="MIDDLE AGE"/>
    <m/>
    <m/>
  </r>
  <r>
    <s v="E02569"/>
    <s v="Nolan Han"/>
    <x v="15"/>
    <x v="6"/>
    <x v="1"/>
    <x v="0"/>
    <x v="0"/>
    <x v="35"/>
    <d v="2017-11-19T00:00:00"/>
    <n v="53090"/>
    <n v="0"/>
    <x v="0"/>
    <s v="Miami"/>
    <s v=""/>
    <s v="Young"/>
    <s v="YOUNG"/>
    <m/>
    <m/>
  </r>
  <r>
    <s v="E02570"/>
    <s v="Cameron Romero"/>
    <x v="8"/>
    <x v="1"/>
    <x v="3"/>
    <x v="0"/>
    <x v="1"/>
    <x v="2"/>
    <d v="1997-09-15T00:00:00"/>
    <n v="108325"/>
    <n v="0.1"/>
    <x v="2"/>
    <s v="Manaus"/>
    <s v=""/>
    <s v="Old"/>
    <s v="MIDDLE AGE"/>
    <m/>
    <m/>
  </r>
  <r>
    <s v="E02571"/>
    <s v="Angel Patterson"/>
    <x v="5"/>
    <x v="5"/>
    <x v="1"/>
    <x v="0"/>
    <x v="3"/>
    <x v="15"/>
    <d v="2018-01-07T00:00:00"/>
    <n v="98289"/>
    <n v="0"/>
    <x v="0"/>
    <s v="Columbus"/>
    <s v=""/>
    <s v="Old"/>
    <s v="MIDDLE AGE"/>
    <m/>
    <m/>
  </r>
  <r>
    <s v="E02572"/>
    <s v="Ryan Foster"/>
    <x v="17"/>
    <x v="2"/>
    <x v="3"/>
    <x v="0"/>
    <x v="2"/>
    <x v="36"/>
    <d v="2004-02-22T00:00:00"/>
    <n v="41275"/>
    <n v="0"/>
    <x v="0"/>
    <s v="Austin"/>
    <d v="2007-06-14T00:00:00"/>
    <s v="Old"/>
    <s v="MIDDLE AGE"/>
    <m/>
    <m/>
  </r>
  <r>
    <s v="E02573"/>
    <s v="Leonardo Patterson"/>
    <x v="5"/>
    <x v="4"/>
    <x v="3"/>
    <x v="0"/>
    <x v="2"/>
    <x v="25"/>
    <d v="2012-02-06T00:00:00"/>
    <n v="93642"/>
    <n v="0"/>
    <x v="0"/>
    <s v="Columbus"/>
    <s v=""/>
    <s v="Old"/>
    <s v="MIDDLE AGE"/>
    <m/>
    <m/>
  </r>
  <r>
    <s v="E02574"/>
    <s v="William Song"/>
    <x v="4"/>
    <x v="6"/>
    <x v="2"/>
    <x v="0"/>
    <x v="0"/>
    <x v="32"/>
    <d v="2010-10-25T00:00:00"/>
    <n v="162957"/>
    <n v="0.18"/>
    <x v="1"/>
    <s v="Chongqing"/>
    <s v=""/>
    <s v="Old"/>
    <s v="YOUNG"/>
    <m/>
    <m/>
  </r>
  <r>
    <s v="E02575"/>
    <s v="Axel Aguilar"/>
    <x v="5"/>
    <x v="3"/>
    <x v="0"/>
    <x v="0"/>
    <x v="1"/>
    <x v="15"/>
    <d v="2022-04-10T00:00:00"/>
    <n v="96029"/>
    <n v="0"/>
    <x v="2"/>
    <s v="Rio de Janeiro"/>
    <s v=""/>
    <s v="Old"/>
    <s v="MIDDLE AGE"/>
    <m/>
    <m/>
  </r>
  <r>
    <s v="E02576"/>
    <s v="Liam Valdez"/>
    <x v="11"/>
    <x v="6"/>
    <x v="2"/>
    <x v="0"/>
    <x v="1"/>
    <x v="9"/>
    <d v="1999-03-01T00:00:00"/>
    <n v="227148"/>
    <n v="0.33"/>
    <x v="2"/>
    <s v="Sao Paulo"/>
    <s v=""/>
    <s v="Old"/>
    <s v="MIDDLE AGE"/>
    <m/>
    <m/>
  </r>
  <r>
    <s v="E02577"/>
    <s v="Hudson Washington"/>
    <x v="18"/>
    <x v="2"/>
    <x v="3"/>
    <x v="0"/>
    <x v="2"/>
    <x v="26"/>
    <d v="2008-09-17T00:00:00"/>
    <n v="76819"/>
    <n v="0"/>
    <x v="0"/>
    <s v="Phoenix"/>
    <d v="2022-10-20T00:00:00"/>
    <s v="Old"/>
    <s v="MIDDLE AGE"/>
    <m/>
    <m/>
  </r>
  <r>
    <s v="E02578"/>
    <s v="Owen Han"/>
    <x v="6"/>
    <x v="1"/>
    <x v="3"/>
    <x v="0"/>
    <x v="0"/>
    <x v="33"/>
    <d v="2022-09-01T00:00:00"/>
    <n v="66892"/>
    <n v="0"/>
    <x v="0"/>
    <s v="Seattle"/>
    <s v=""/>
    <s v="Young"/>
    <s v="YOUNG"/>
    <m/>
    <m/>
  </r>
  <r>
    <s v="E02579"/>
    <s v="Harper Washington"/>
    <x v="11"/>
    <x v="5"/>
    <x v="0"/>
    <x v="1"/>
    <x v="2"/>
    <x v="1"/>
    <d v="1999-06-24T00:00:00"/>
    <n v="256084"/>
    <n v="0.34"/>
    <x v="0"/>
    <s v="Columbus"/>
    <s v=""/>
    <s v="Old"/>
    <s v="MIDDLE AGE"/>
    <m/>
    <m/>
  </r>
  <r>
    <s v="E02580"/>
    <s v="Brooklyn Parker"/>
    <x v="5"/>
    <x v="5"/>
    <x v="3"/>
    <x v="1"/>
    <x v="3"/>
    <x v="23"/>
    <d v="2005-03-19T00:00:00"/>
    <n v="85669"/>
    <n v="0"/>
    <x v="0"/>
    <s v="Phoenix"/>
    <s v=""/>
    <s v="Young"/>
    <s v="MIDDLE AGE"/>
    <m/>
    <m/>
  </r>
  <r>
    <s v="E02581"/>
    <s v="Hudson Oh"/>
    <x v="17"/>
    <x v="2"/>
    <x v="2"/>
    <x v="0"/>
    <x v="0"/>
    <x v="33"/>
    <d v="2021-09-09T00:00:00"/>
    <n v="44454"/>
    <n v="0"/>
    <x v="1"/>
    <s v="Beijing"/>
    <s v=""/>
    <s v="Young"/>
    <s v="YOUNG"/>
    <m/>
    <m/>
  </r>
  <r>
    <s v="E02582"/>
    <s v="Maverick Howard"/>
    <x v="17"/>
    <x v="2"/>
    <x v="3"/>
    <x v="0"/>
    <x v="2"/>
    <x v="40"/>
    <d v="2021-04-13T00:00:00"/>
    <n v="54353"/>
    <n v="0"/>
    <x v="0"/>
    <s v="Chicago"/>
    <s v=""/>
    <s v="Young"/>
    <s v="YOUNG"/>
    <m/>
    <m/>
  </r>
  <r>
    <s v="E02583"/>
    <s v="Alexander Dominguez"/>
    <x v="6"/>
    <x v="1"/>
    <x v="3"/>
    <x v="0"/>
    <x v="1"/>
    <x v="34"/>
    <d v="2014-11-27T00:00:00"/>
    <n v="58867"/>
    <n v="0"/>
    <x v="2"/>
    <s v="Rio de Janeiro"/>
    <s v=""/>
    <s v="Old"/>
    <s v="MIDDLE AGE"/>
    <m/>
    <m/>
  </r>
  <r>
    <s v="E02584"/>
    <s v="Jack Garcia"/>
    <x v="8"/>
    <x v="6"/>
    <x v="1"/>
    <x v="0"/>
    <x v="1"/>
    <x v="27"/>
    <d v="2022-03-21T00:00:00"/>
    <n v="123918"/>
    <n v="0.08"/>
    <x v="2"/>
    <s v="Rio de Janeiro"/>
    <s v=""/>
    <s v="Old"/>
    <s v="YOUNG"/>
    <m/>
    <m/>
  </r>
  <r>
    <s v="E02585"/>
    <s v="Aiden Hu"/>
    <x v="17"/>
    <x v="2"/>
    <x v="2"/>
    <x v="0"/>
    <x v="0"/>
    <x v="36"/>
    <d v="2010-05-07T00:00:00"/>
    <n v="56680"/>
    <n v="0"/>
    <x v="0"/>
    <s v="Chicago"/>
    <s v=""/>
    <s v="Old"/>
    <s v="MIDDLE AGE"/>
    <m/>
    <m/>
  </r>
  <r>
    <s v="E02586"/>
    <s v="Cora Espinoza"/>
    <x v="15"/>
    <x v="6"/>
    <x v="2"/>
    <x v="1"/>
    <x v="1"/>
    <x v="6"/>
    <d v="2019-10-09T00:00:00"/>
    <n v="55206"/>
    <n v="0"/>
    <x v="0"/>
    <s v="Miami"/>
    <s v=""/>
    <s v="Old"/>
    <s v="MIDDLE AGE"/>
    <m/>
    <m/>
  </r>
  <r>
    <s v="E02587"/>
    <s v="Naomi Moua"/>
    <x v="4"/>
    <x v="1"/>
    <x v="3"/>
    <x v="1"/>
    <x v="0"/>
    <x v="34"/>
    <d v="2010-01-13T00:00:00"/>
    <n v="150633"/>
    <n v="0.19"/>
    <x v="0"/>
    <s v="Phoenix"/>
    <s v=""/>
    <s v="Old"/>
    <s v="MIDDLE AGE"/>
    <m/>
    <m/>
  </r>
  <r>
    <s v="E02588"/>
    <s v="Liam Baker"/>
    <x v="2"/>
    <x v="2"/>
    <x v="3"/>
    <x v="0"/>
    <x v="2"/>
    <x v="20"/>
    <d v="2020-01-26T00:00:00"/>
    <n v="97379"/>
    <n v="0"/>
    <x v="0"/>
    <s v="Seattle"/>
    <s v=""/>
    <s v="Young"/>
    <s v="OLD"/>
    <m/>
    <m/>
  </r>
  <r>
    <s v="E02589"/>
    <s v="Christian Liu"/>
    <x v="4"/>
    <x v="3"/>
    <x v="2"/>
    <x v="0"/>
    <x v="0"/>
    <x v="37"/>
    <d v="2000-03-29T00:00:00"/>
    <n v="178447"/>
    <n v="0.22"/>
    <x v="1"/>
    <s v="Chengdu"/>
    <s v=""/>
    <s v="Old"/>
    <s v="MIDDLE AGE"/>
    <m/>
    <m/>
  </r>
  <r>
    <s v="E02590"/>
    <s v="Aaron Munoz"/>
    <x v="2"/>
    <x v="2"/>
    <x v="0"/>
    <x v="0"/>
    <x v="1"/>
    <x v="12"/>
    <d v="2021-06-13T00:00:00"/>
    <n v="60827"/>
    <n v="0"/>
    <x v="0"/>
    <s v="Phoenix"/>
    <s v=""/>
    <s v="Old"/>
    <s v="YOUNG"/>
    <m/>
    <m/>
  </r>
  <r>
    <s v="E02591"/>
    <s v="Levi Kang"/>
    <x v="25"/>
    <x v="0"/>
    <x v="0"/>
    <x v="0"/>
    <x v="0"/>
    <x v="10"/>
    <d v="2019-04-28T00:00:00"/>
    <n v="96951"/>
    <n v="0.13"/>
    <x v="1"/>
    <s v="Chengdu"/>
    <s v=""/>
    <s v="Old"/>
    <s v="YOUNG"/>
    <m/>
    <m/>
  </r>
  <r>
    <s v="E02592"/>
    <s v="Isaac Foster"/>
    <x v="8"/>
    <x v="3"/>
    <x v="3"/>
    <x v="0"/>
    <x v="2"/>
    <x v="1"/>
    <d v="2001-01-06T00:00:00"/>
    <n v="103051"/>
    <n v="0.09"/>
    <x v="0"/>
    <s v="Phoenix"/>
    <s v=""/>
    <s v="Old"/>
    <s v="MIDDLE AGE"/>
    <m/>
    <m/>
  </r>
  <r>
    <s v="E02593"/>
    <s v="Samantha Zhu"/>
    <x v="11"/>
    <x v="2"/>
    <x v="3"/>
    <x v="1"/>
    <x v="0"/>
    <x v="9"/>
    <d v="2001-10-27T00:00:00"/>
    <n v="256592"/>
    <n v="0.3"/>
    <x v="1"/>
    <s v="Beijing"/>
    <d v="2010-05-19T00:00:00"/>
    <s v="Old"/>
    <s v="MIDDLE AGE"/>
    <m/>
    <m/>
  </r>
  <r>
    <s v="E02594"/>
    <s v="Vivian Watson"/>
    <x v="30"/>
    <x v="0"/>
    <x v="3"/>
    <x v="1"/>
    <x v="2"/>
    <x v="5"/>
    <d v="2017-07-07T00:00:00"/>
    <n v="79323"/>
    <n v="0"/>
    <x v="0"/>
    <s v="Chicago"/>
    <s v=""/>
    <s v="Old"/>
    <s v="MIDDLE AGE"/>
    <m/>
    <m/>
  </r>
  <r>
    <s v="E02595"/>
    <s v="Emery Hernandez"/>
    <x v="30"/>
    <x v="0"/>
    <x v="2"/>
    <x v="1"/>
    <x v="1"/>
    <x v="18"/>
    <d v="2021-07-12T00:00:00"/>
    <n v="75583"/>
    <n v="0"/>
    <x v="2"/>
    <s v="Manaus"/>
    <s v=""/>
    <s v="Young"/>
    <s v="YOUNG"/>
    <m/>
    <m/>
  </r>
  <r>
    <s v="E02596"/>
    <s v="Camila Baker"/>
    <x v="14"/>
    <x v="1"/>
    <x v="3"/>
    <x v="1"/>
    <x v="2"/>
    <x v="32"/>
    <d v="2012-09-08T00:00:00"/>
    <n v="73646"/>
    <n v="0"/>
    <x v="0"/>
    <s v="Austin"/>
    <s v=""/>
    <s v="Old"/>
    <s v="YOUNG"/>
    <m/>
    <m/>
  </r>
  <r>
    <s v="E02597"/>
    <s v="David Bryant"/>
    <x v="22"/>
    <x v="2"/>
    <x v="3"/>
    <x v="0"/>
    <x v="2"/>
    <x v="32"/>
    <d v="2022-08-07T00:00:00"/>
    <n v="64937"/>
    <n v="0"/>
    <x v="0"/>
    <s v="Miami"/>
    <s v=""/>
    <s v="Old"/>
    <s v="YOUNG"/>
    <m/>
    <m/>
  </r>
  <r>
    <s v="E02598"/>
    <s v="Miles Perez"/>
    <x v="8"/>
    <x v="1"/>
    <x v="0"/>
    <x v="0"/>
    <x v="1"/>
    <x v="22"/>
    <d v="2019-06-11T00:00:00"/>
    <n v="112146"/>
    <n v="0.06"/>
    <x v="0"/>
    <s v="Miami"/>
    <s v=""/>
    <s v="Old"/>
    <s v="MIDDLE AGE"/>
    <m/>
    <m/>
  </r>
  <r>
    <s v="E02599"/>
    <s v="Elijah Hill"/>
    <x v="5"/>
    <x v="5"/>
    <x v="2"/>
    <x v="0"/>
    <x v="2"/>
    <x v="1"/>
    <d v="2018-12-16T00:00:00"/>
    <n v="83332"/>
    <n v="0"/>
    <x v="0"/>
    <s v="Austin"/>
    <s v=""/>
    <s v="Old"/>
    <s v="MIDDLE AGE"/>
    <m/>
    <m/>
  </r>
  <r>
    <s v="E02600"/>
    <s v="Sofia Shin"/>
    <x v="20"/>
    <x v="2"/>
    <x v="3"/>
    <x v="1"/>
    <x v="0"/>
    <x v="22"/>
    <d v="2008-04-11T00:00:00"/>
    <n v="66248"/>
    <n v="7.0000000000000007E-2"/>
    <x v="1"/>
    <s v="Chongqing"/>
    <s v=""/>
    <s v="Old"/>
    <s v="MIDDLE AGE"/>
    <m/>
    <m/>
  </r>
  <r>
    <s v="E02601"/>
    <s v="Ezekiel Lee"/>
    <x v="10"/>
    <x v="6"/>
    <x v="2"/>
    <x v="0"/>
    <x v="0"/>
    <x v="27"/>
    <d v="2019-08-22T00:00:00"/>
    <n v="127238"/>
    <n v="0.15"/>
    <x v="1"/>
    <s v="Shanghai"/>
    <s v=""/>
    <s v="Old"/>
    <s v="YOUNG"/>
    <m/>
    <m/>
  </r>
  <r>
    <s v="E02602"/>
    <s v="Nevaeh Truong"/>
    <x v="28"/>
    <x v="2"/>
    <x v="3"/>
    <x v="1"/>
    <x v="0"/>
    <x v="9"/>
    <d v="2012-05-23T00:00:00"/>
    <n v="87857"/>
    <n v="0"/>
    <x v="0"/>
    <s v="Austin"/>
    <s v=""/>
    <s v="Old"/>
    <s v="MIDDLE AGE"/>
    <m/>
    <m/>
  </r>
  <r>
    <s v="E02603"/>
    <s v="Leah Ali"/>
    <x v="24"/>
    <x v="6"/>
    <x v="3"/>
    <x v="1"/>
    <x v="0"/>
    <x v="13"/>
    <d v="1999-08-20T00:00:00"/>
    <n v="51454"/>
    <n v="0"/>
    <x v="0"/>
    <s v="Seattle"/>
    <s v=""/>
    <s v="Young"/>
    <s v="OLD"/>
    <m/>
    <m/>
  </r>
  <r>
    <s v="E02604"/>
    <s v="Emma Soto"/>
    <x v="10"/>
    <x v="3"/>
    <x v="3"/>
    <x v="1"/>
    <x v="1"/>
    <x v="35"/>
    <d v="2020-09-13T00:00:00"/>
    <n v="128066"/>
    <n v="0.11"/>
    <x v="0"/>
    <s v="Seattle"/>
    <s v=""/>
    <s v="Young"/>
    <s v="YOUNG"/>
    <m/>
    <m/>
  </r>
  <r>
    <s v="E02605"/>
    <s v="Lydia Marquez"/>
    <x v="10"/>
    <x v="6"/>
    <x v="1"/>
    <x v="1"/>
    <x v="1"/>
    <x v="35"/>
    <d v="2018-09-28T00:00:00"/>
    <n v="130790"/>
    <n v="0.1"/>
    <x v="2"/>
    <s v="Rio de Janeiro"/>
    <s v=""/>
    <s v="Young"/>
    <s v="YOUNG"/>
    <m/>
    <m/>
  </r>
  <r>
    <s v="E02606"/>
    <s v="Cora Munoz"/>
    <x v="11"/>
    <x v="6"/>
    <x v="0"/>
    <x v="1"/>
    <x v="1"/>
    <x v="15"/>
    <d v="2004-05-17T00:00:00"/>
    <n v="233342"/>
    <n v="0.37"/>
    <x v="0"/>
    <s v="Austin"/>
    <s v=""/>
    <s v="Old"/>
    <s v="MIDDLE AGE"/>
    <m/>
    <m/>
  </r>
  <r>
    <s v="E02607"/>
    <s v="Hudson Ross"/>
    <x v="1"/>
    <x v="5"/>
    <x v="0"/>
    <x v="0"/>
    <x v="2"/>
    <x v="37"/>
    <d v="2009-10-04T00:00:00"/>
    <n v="54155"/>
    <n v="0"/>
    <x v="0"/>
    <s v="Austin"/>
    <s v=""/>
    <s v="Old"/>
    <s v="MIDDLE AGE"/>
    <m/>
    <m/>
  </r>
  <r>
    <s v="E02608"/>
    <s v="Aiden Cheng"/>
    <x v="11"/>
    <x v="5"/>
    <x v="0"/>
    <x v="0"/>
    <x v="0"/>
    <x v="12"/>
    <d v="2019-09-06T00:00:00"/>
    <n v="189403"/>
    <n v="0.36"/>
    <x v="1"/>
    <s v="Shanghai"/>
    <d v="2021-03-31T00:00:00"/>
    <s v="Old"/>
    <s v="YOUNG"/>
    <m/>
    <m/>
  </r>
  <r>
    <s v="E02609"/>
    <s v="Willow Vang"/>
    <x v="5"/>
    <x v="3"/>
    <x v="0"/>
    <x v="1"/>
    <x v="0"/>
    <x v="12"/>
    <d v="2018-05-18T00:00:00"/>
    <n v="78732"/>
    <n v="0"/>
    <x v="1"/>
    <s v="Shanghai"/>
    <d v="2019-03-11T00:00:00"/>
    <s v="Old"/>
    <s v="YOUNG"/>
    <m/>
    <m/>
  </r>
  <r>
    <s v="E02610"/>
    <s v="Jonathan Young"/>
    <x v="1"/>
    <x v="3"/>
    <x v="0"/>
    <x v="0"/>
    <x v="2"/>
    <x v="0"/>
    <d v="2015-04-28T00:00:00"/>
    <n v="55401"/>
    <n v="0"/>
    <x v="0"/>
    <s v="Columbus"/>
    <s v=""/>
    <s v="Old"/>
    <s v="MIDDLE AGE"/>
    <m/>
    <m/>
  </r>
  <r>
    <s v="E02611"/>
    <s v="Isaac Rojas"/>
    <x v="7"/>
    <x v="2"/>
    <x v="0"/>
    <x v="0"/>
    <x v="1"/>
    <x v="23"/>
    <d v="2006-07-12T00:00:00"/>
    <n v="82343"/>
    <n v="0"/>
    <x v="0"/>
    <s v="Austin"/>
    <s v=""/>
    <s v="Young"/>
    <s v="MIDDLE AGE"/>
    <m/>
    <m/>
  </r>
  <r>
    <s v="E02612"/>
    <s v="Dylan Guzman"/>
    <x v="31"/>
    <x v="0"/>
    <x v="2"/>
    <x v="0"/>
    <x v="1"/>
    <x v="22"/>
    <d v="2017-03-16T00:00:00"/>
    <n v="66226"/>
    <n v="0"/>
    <x v="2"/>
    <s v="Sao Paulo"/>
    <s v=""/>
    <s v="Old"/>
    <s v="MIDDLE AGE"/>
    <m/>
    <m/>
  </r>
  <r>
    <s v="E02613"/>
    <s v="Sarah Shin"/>
    <x v="11"/>
    <x v="2"/>
    <x v="0"/>
    <x v="1"/>
    <x v="0"/>
    <x v="8"/>
    <d v="2021-12-03T00:00:00"/>
    <n v="193435"/>
    <n v="0.31"/>
    <x v="0"/>
    <s v="Chicago"/>
    <s v=""/>
    <s v="Young"/>
    <s v="YOUNG"/>
    <m/>
    <m/>
  </r>
  <r>
    <s v="E02614"/>
    <s v="Michael Johnson"/>
    <x v="8"/>
    <x v="4"/>
    <x v="1"/>
    <x v="0"/>
    <x v="2"/>
    <x v="37"/>
    <d v="2011-04-18T00:00:00"/>
    <n v="114241"/>
    <n v="0.1"/>
    <x v="0"/>
    <s v="Miami"/>
    <s v=""/>
    <s v="Old"/>
    <s v="MIDDLE AGE"/>
    <m/>
    <m/>
  </r>
  <r>
    <s v="E02615"/>
    <s v="Riley Vega"/>
    <x v="4"/>
    <x v="0"/>
    <x v="2"/>
    <x v="1"/>
    <x v="1"/>
    <x v="40"/>
    <d v="2022-11-11T00:00:00"/>
    <n v="177264"/>
    <n v="0.16"/>
    <x v="2"/>
    <s v="Manaus"/>
    <s v=""/>
    <s v="Young"/>
    <s v="YOUNG"/>
    <m/>
    <m/>
  </r>
  <r>
    <s v="E02616"/>
    <s v="Benjamin Ali"/>
    <x v="15"/>
    <x v="6"/>
    <x v="1"/>
    <x v="0"/>
    <x v="0"/>
    <x v="6"/>
    <d v="2016-04-12T00:00:00"/>
    <n v="58010"/>
    <n v="0"/>
    <x v="0"/>
    <s v="Seattle"/>
    <s v=""/>
    <s v="Old"/>
    <s v="MIDDLE AGE"/>
    <m/>
    <m/>
  </r>
  <r>
    <s v="E02617"/>
    <s v="Ezekiel Cooper"/>
    <x v="4"/>
    <x v="2"/>
    <x v="3"/>
    <x v="0"/>
    <x v="3"/>
    <x v="26"/>
    <d v="2003-03-15T00:00:00"/>
    <n v="154284"/>
    <n v="0.25"/>
    <x v="0"/>
    <s v="Chicago"/>
    <s v=""/>
    <s v="Old"/>
    <s v="MIDDLE AGE"/>
    <m/>
    <m/>
  </r>
  <r>
    <s v="E02618"/>
    <s v="Lyla Walker"/>
    <x v="1"/>
    <x v="3"/>
    <x v="1"/>
    <x v="1"/>
    <x v="2"/>
    <x v="2"/>
    <d v="2002-02-18T00:00:00"/>
    <n v="54633"/>
    <n v="0"/>
    <x v="0"/>
    <s v="Chicago"/>
    <s v=""/>
    <s v="Old"/>
    <s v="MIDDLE AGE"/>
    <m/>
    <m/>
  </r>
  <r>
    <s v="E02619"/>
    <s v="Aria Cheng"/>
    <x v="15"/>
    <x v="6"/>
    <x v="2"/>
    <x v="1"/>
    <x v="0"/>
    <x v="29"/>
    <d v="1996-08-26T00:00:00"/>
    <n v="42829"/>
    <n v="0"/>
    <x v="0"/>
    <s v="Columbus"/>
    <s v=""/>
    <s v="Young"/>
    <s v="OLD"/>
    <m/>
    <m/>
  </r>
  <r>
    <s v="E02620"/>
    <s v="Christopher Ramirez"/>
    <x v="25"/>
    <x v="0"/>
    <x v="2"/>
    <x v="0"/>
    <x v="1"/>
    <x v="39"/>
    <d v="2010-03-15T00:00:00"/>
    <n v="118973"/>
    <n v="0.1"/>
    <x v="0"/>
    <s v="Phoenix"/>
    <s v=""/>
    <s v="Old"/>
    <s v="MIDDLE AGE"/>
    <m/>
    <m/>
  </r>
  <r>
    <s v="E02621"/>
    <s v="Emily Roberts"/>
    <x v="28"/>
    <x v="2"/>
    <x v="0"/>
    <x v="1"/>
    <x v="2"/>
    <x v="31"/>
    <d v="2018-12-29T00:00:00"/>
    <n v="61251"/>
    <n v="0"/>
    <x v="0"/>
    <s v="Miami"/>
    <s v=""/>
    <s v="Old"/>
    <s v="MIDDLE AGE"/>
    <m/>
    <m/>
  </r>
  <r>
    <s v="E02622"/>
    <s v="Nathan Parker"/>
    <x v="25"/>
    <x v="0"/>
    <x v="3"/>
    <x v="0"/>
    <x v="2"/>
    <x v="2"/>
    <d v="2002-04-24T00:00:00"/>
    <n v="108636"/>
    <n v="0.1"/>
    <x v="0"/>
    <s v="Columbus"/>
    <s v=""/>
    <s v="Old"/>
    <s v="MIDDLE AGE"/>
    <m/>
    <m/>
  </r>
  <r>
    <s v="E02623"/>
    <s v="Nora Her"/>
    <x v="26"/>
    <x v="0"/>
    <x v="3"/>
    <x v="1"/>
    <x v="0"/>
    <x v="10"/>
    <d v="2014-04-24T00:00:00"/>
    <n v="68780"/>
    <n v="0"/>
    <x v="1"/>
    <s v="Beijing"/>
    <s v=""/>
    <s v="Old"/>
    <s v="YOUNG"/>
    <m/>
    <m/>
  </r>
  <r>
    <s v="E02624"/>
    <s v="Mia Brown"/>
    <x v="6"/>
    <x v="3"/>
    <x v="1"/>
    <x v="1"/>
    <x v="2"/>
    <x v="33"/>
    <d v="2016-08-10T00:00:00"/>
    <n v="60261"/>
    <n v="0"/>
    <x v="0"/>
    <s v="Seattle"/>
    <s v=""/>
    <s v="Young"/>
    <s v="YOUNG"/>
    <m/>
    <m/>
  </r>
  <r>
    <s v="E02625"/>
    <s v="Hunter Hu"/>
    <x v="8"/>
    <x v="4"/>
    <x v="3"/>
    <x v="0"/>
    <x v="0"/>
    <x v="38"/>
    <d v="2003-07-13T00:00:00"/>
    <n v="100951"/>
    <n v="0.05"/>
    <x v="0"/>
    <s v="Miami"/>
    <s v=""/>
    <s v="Young"/>
    <s v="OLD"/>
    <m/>
    <m/>
  </r>
  <r>
    <s v="E02626"/>
    <s v="Luke Acosta"/>
    <x v="28"/>
    <x v="2"/>
    <x v="3"/>
    <x v="0"/>
    <x v="1"/>
    <x v="37"/>
    <d v="2022-07-20T00:00:00"/>
    <n v="93872"/>
    <n v="0"/>
    <x v="2"/>
    <s v="Sao Paulo"/>
    <d v="2022-12-07T00:00:00"/>
    <s v="Old"/>
    <s v="MIDDLE AGE"/>
    <m/>
    <m/>
  </r>
  <r>
    <s v="E02627"/>
    <s v="Sophia Griffin"/>
    <x v="11"/>
    <x v="5"/>
    <x v="3"/>
    <x v="1"/>
    <x v="2"/>
    <x v="3"/>
    <d v="2018-06-29T00:00:00"/>
    <n v="181570"/>
    <n v="0.35"/>
    <x v="0"/>
    <s v="Miami"/>
    <d v="2021-10-21T00:00:00"/>
    <s v="Old"/>
    <s v="MIDDLE AGE"/>
    <m/>
    <m/>
  </r>
  <r>
    <s v="E02628"/>
    <s v="Anthony Chu"/>
    <x v="8"/>
    <x v="1"/>
    <x v="0"/>
    <x v="0"/>
    <x v="0"/>
    <x v="29"/>
    <d v="2003-09-30T00:00:00"/>
    <n v="101517"/>
    <n v="0.09"/>
    <x v="0"/>
    <s v="Seattle"/>
    <s v=""/>
    <s v="Young"/>
    <s v="OLD"/>
    <m/>
    <m/>
  </r>
  <r>
    <s v="E02629"/>
    <s v="Landon Ha"/>
    <x v="8"/>
    <x v="4"/>
    <x v="0"/>
    <x v="0"/>
    <x v="0"/>
    <x v="26"/>
    <d v="2006-01-30T00:00:00"/>
    <n v="100822"/>
    <n v="0.1"/>
    <x v="1"/>
    <s v="Chongqing"/>
    <s v=""/>
    <s v="Old"/>
    <s v="MIDDLE AGE"/>
    <m/>
    <m/>
  </r>
  <r>
    <s v="E02630"/>
    <s v="Layla Kang"/>
    <x v="8"/>
    <x v="5"/>
    <x v="2"/>
    <x v="1"/>
    <x v="0"/>
    <x v="8"/>
    <d v="2022-03-02T00:00:00"/>
    <n v="128965"/>
    <n v="0.09"/>
    <x v="0"/>
    <s v="Columbus"/>
    <s v=""/>
    <s v="Young"/>
    <s v="YOUNG"/>
    <m/>
    <m/>
  </r>
  <r>
    <s v="E02631"/>
    <s v="Cora Xu"/>
    <x v="2"/>
    <x v="2"/>
    <x v="0"/>
    <x v="1"/>
    <x v="0"/>
    <x v="11"/>
    <d v="2011-11-17T00:00:00"/>
    <n v="60513"/>
    <n v="0"/>
    <x v="0"/>
    <s v="Austin"/>
    <s v=""/>
    <s v="Old"/>
    <s v="MIDDLE AGE"/>
    <m/>
    <m/>
  </r>
  <r>
    <s v="E02632"/>
    <s v="Rylee Campos"/>
    <x v="8"/>
    <x v="4"/>
    <x v="2"/>
    <x v="1"/>
    <x v="1"/>
    <x v="2"/>
    <d v="2005-02-09T00:00:00"/>
    <n v="107461"/>
    <n v="0.08"/>
    <x v="0"/>
    <s v="Seattle"/>
    <s v=""/>
    <s v="Old"/>
    <s v="MIDDLE AGE"/>
    <m/>
    <m/>
  </r>
  <r>
    <s v="E02633"/>
    <s v="Amelia Foster"/>
    <x v="6"/>
    <x v="1"/>
    <x v="2"/>
    <x v="1"/>
    <x v="2"/>
    <x v="10"/>
    <d v="2018-02-24T00:00:00"/>
    <n v="66294"/>
    <n v="0"/>
    <x v="0"/>
    <s v="Columbus"/>
    <s v=""/>
    <s v="Old"/>
    <s v="YOUNG"/>
    <m/>
    <m/>
  </r>
  <r>
    <s v="E02634"/>
    <s v="Hadley Rios"/>
    <x v="10"/>
    <x v="1"/>
    <x v="2"/>
    <x v="1"/>
    <x v="1"/>
    <x v="13"/>
    <d v="2009-01-11T00:00:00"/>
    <n v="157500"/>
    <n v="0.15"/>
    <x v="0"/>
    <s v="Columbus"/>
    <s v=""/>
    <s v="Young"/>
    <s v="OLD"/>
    <m/>
    <m/>
  </r>
  <r>
    <s v="E02635"/>
    <s v="Luna Chang"/>
    <x v="17"/>
    <x v="2"/>
    <x v="3"/>
    <x v="1"/>
    <x v="0"/>
    <x v="38"/>
    <d v="2022-10-20T00:00:00"/>
    <n v="43271"/>
    <n v="0"/>
    <x v="1"/>
    <s v="Chengdu"/>
    <s v=""/>
    <s v="Young"/>
    <s v="OLD"/>
    <m/>
    <m/>
  </r>
  <r>
    <s v="E02636"/>
    <s v="Mia Navarro"/>
    <x v="13"/>
    <x v="2"/>
    <x v="2"/>
    <x v="1"/>
    <x v="1"/>
    <x v="5"/>
    <d v="2011-06-19T00:00:00"/>
    <n v="91518"/>
    <n v="0"/>
    <x v="2"/>
    <s v="Sao Paulo"/>
    <s v=""/>
    <s v="Old"/>
    <s v="MIDDLE AGE"/>
    <m/>
    <m/>
  </r>
  <r>
    <s v="E02637"/>
    <s v="Nova Rios"/>
    <x v="10"/>
    <x v="6"/>
    <x v="3"/>
    <x v="1"/>
    <x v="1"/>
    <x v="22"/>
    <d v="2019-04-15T00:00:00"/>
    <n v="130874"/>
    <n v="0.12"/>
    <x v="0"/>
    <s v="Austin"/>
    <s v=""/>
    <s v="Old"/>
    <s v="MIDDLE AGE"/>
    <m/>
    <m/>
  </r>
  <r>
    <s v="E02638"/>
    <s v="Theodore Truong"/>
    <x v="24"/>
    <x v="6"/>
    <x v="1"/>
    <x v="0"/>
    <x v="0"/>
    <x v="15"/>
    <d v="2017-05-23T00:00:00"/>
    <n v="66324"/>
    <n v="0"/>
    <x v="1"/>
    <s v="Beijing"/>
    <d v="2021-09-10T00:00:00"/>
    <s v="Old"/>
    <s v="MIDDLE AGE"/>
    <m/>
    <m/>
  </r>
  <r>
    <s v="E02639"/>
    <s v="Asher Ly"/>
    <x v="6"/>
    <x v="1"/>
    <x v="1"/>
    <x v="0"/>
    <x v="0"/>
    <x v="20"/>
    <d v="1998-01-29T00:00:00"/>
    <n v="63853"/>
    <n v="0"/>
    <x v="0"/>
    <s v="Austin"/>
    <s v=""/>
    <s v="Young"/>
    <s v="OLD"/>
    <m/>
    <m/>
  </r>
  <r>
    <s v="E02640"/>
    <s v="Madeline Doan"/>
    <x v="8"/>
    <x v="6"/>
    <x v="1"/>
    <x v="1"/>
    <x v="0"/>
    <x v="25"/>
    <d v="2021-01-10T00:00:00"/>
    <n v="104692"/>
    <n v="0.08"/>
    <x v="1"/>
    <s v="Chengdu"/>
    <s v=""/>
    <s v="Old"/>
    <s v="MIDDLE AGE"/>
    <m/>
    <m/>
  </r>
  <r>
    <s v="E02641"/>
    <s v="Scarlett Rodriguez"/>
    <x v="22"/>
    <x v="2"/>
    <x v="1"/>
    <x v="1"/>
    <x v="1"/>
    <x v="38"/>
    <d v="2022-11-03T00:00:00"/>
    <n v="71864"/>
    <n v="0"/>
    <x v="2"/>
    <s v="Manaus"/>
    <s v=""/>
    <s v="Young"/>
    <s v="OLD"/>
    <m/>
    <m/>
  </r>
  <r>
    <s v="E02642"/>
    <s v="Zoey Lu"/>
    <x v="11"/>
    <x v="5"/>
    <x v="0"/>
    <x v="1"/>
    <x v="0"/>
    <x v="15"/>
    <d v="2007-10-31T00:00:00"/>
    <n v="216269"/>
    <n v="0.37"/>
    <x v="0"/>
    <s v="Chicago"/>
    <d v="2010-12-31T00:00:00"/>
    <s v="Old"/>
    <s v="MIDDLE AGE"/>
    <m/>
    <m/>
  </r>
  <r>
    <s v="E02643"/>
    <s v="Mila Cheung"/>
    <x v="19"/>
    <x v="2"/>
    <x v="3"/>
    <x v="1"/>
    <x v="0"/>
    <x v="10"/>
    <d v="2021-12-17T00:00:00"/>
    <n v="73135"/>
    <n v="0"/>
    <x v="0"/>
    <s v="Phoenix"/>
    <s v=""/>
    <s v="Old"/>
    <s v="YOUNG"/>
    <m/>
    <m/>
  </r>
  <r>
    <s v="E02644"/>
    <s v="Lucy Mai"/>
    <x v="4"/>
    <x v="0"/>
    <x v="1"/>
    <x v="1"/>
    <x v="0"/>
    <x v="31"/>
    <d v="2022-06-27T00:00:00"/>
    <n v="197579"/>
    <n v="0.18"/>
    <x v="0"/>
    <s v="Chicago"/>
    <s v=""/>
    <s v="Old"/>
    <s v="MIDDLE AGE"/>
    <m/>
    <m/>
  </r>
  <r>
    <s v="E02645"/>
    <s v="Benjamin Luu"/>
    <x v="9"/>
    <x v="2"/>
    <x v="1"/>
    <x v="0"/>
    <x v="0"/>
    <x v="25"/>
    <d v="2011-12-15T00:00:00"/>
    <n v="59733"/>
    <n v="0"/>
    <x v="0"/>
    <s v="Austin"/>
    <s v=""/>
    <s v="Old"/>
    <s v="MIDDLE AGE"/>
    <m/>
    <m/>
  </r>
  <r>
    <s v="E02646"/>
    <s v="Mia Navarro"/>
    <x v="11"/>
    <x v="6"/>
    <x v="1"/>
    <x v="1"/>
    <x v="1"/>
    <x v="8"/>
    <d v="2020-05-22T00:00:00"/>
    <n v="187792"/>
    <n v="0.4"/>
    <x v="0"/>
    <s v="Chicago"/>
    <s v=""/>
    <s v="Young"/>
    <s v="YOUNG"/>
    <m/>
    <m/>
  </r>
  <r>
    <s v="E02647"/>
    <s v="Maya Watson"/>
    <x v="8"/>
    <x v="6"/>
    <x v="3"/>
    <x v="1"/>
    <x v="2"/>
    <x v="7"/>
    <d v="2017-01-07T00:00:00"/>
    <n v="108612"/>
    <n v="0.06"/>
    <x v="0"/>
    <s v="Phoenix"/>
    <s v=""/>
    <s v="Old"/>
    <s v="MIDDLE AGE"/>
    <m/>
    <m/>
  </r>
  <r>
    <s v="E02648"/>
    <s v="Jack Adams"/>
    <x v="7"/>
    <x v="2"/>
    <x v="1"/>
    <x v="0"/>
    <x v="3"/>
    <x v="3"/>
    <d v="2018-07-18T00:00:00"/>
    <n v="80350"/>
    <n v="0"/>
    <x v="0"/>
    <s v="Miami"/>
    <s v=""/>
    <s v="Old"/>
    <s v="MIDDLE AGE"/>
    <m/>
    <m/>
  </r>
  <r>
    <s v="E02649"/>
    <s v="Gabriella Jordan"/>
    <x v="16"/>
    <x v="0"/>
    <x v="2"/>
    <x v="1"/>
    <x v="2"/>
    <x v="10"/>
    <d v="2019-09-21T00:00:00"/>
    <n v="61243"/>
    <n v="0"/>
    <x v="0"/>
    <s v="Miami"/>
    <s v=""/>
    <s v="Old"/>
    <s v="YOUNG"/>
    <m/>
    <m/>
  </r>
  <r>
    <s v="E02650"/>
    <s v="Jonathan Torres"/>
    <x v="1"/>
    <x v="4"/>
    <x v="0"/>
    <x v="0"/>
    <x v="1"/>
    <x v="31"/>
    <d v="2002-04-12T00:00:00"/>
    <n v="48896"/>
    <n v="0"/>
    <x v="2"/>
    <s v="Manaus"/>
    <d v="2017-03-14T00:00:00"/>
    <s v="Old"/>
    <s v="MIDDLE AGE"/>
    <m/>
    <m/>
  </r>
  <r>
    <s v="E02651"/>
    <s v="Samuel Xu"/>
    <x v="31"/>
    <x v="0"/>
    <x v="2"/>
    <x v="0"/>
    <x v="0"/>
    <x v="10"/>
    <d v="2019-09-20T00:00:00"/>
    <n v="82887"/>
    <n v="0"/>
    <x v="1"/>
    <s v="Chengdu"/>
    <d v="2020-01-17T00:00:00"/>
    <s v="Old"/>
    <s v="YOUNG"/>
    <m/>
    <m/>
  </r>
  <r>
    <s v="E02652"/>
    <s v="Ezekiel Lai"/>
    <x v="1"/>
    <x v="5"/>
    <x v="0"/>
    <x v="0"/>
    <x v="0"/>
    <x v="15"/>
    <d v="2005-11-26T00:00:00"/>
    <n v="54742"/>
    <n v="0"/>
    <x v="1"/>
    <s v="Chengdu"/>
    <s v=""/>
    <s v="Old"/>
    <s v="MIDDLE AGE"/>
    <m/>
    <m/>
  </r>
  <r>
    <s v="E02653"/>
    <s v="Levi Rahman"/>
    <x v="10"/>
    <x v="5"/>
    <x v="1"/>
    <x v="0"/>
    <x v="0"/>
    <x v="26"/>
    <d v="2007-07-19T00:00:00"/>
    <n v="134544"/>
    <n v="0.13"/>
    <x v="0"/>
    <s v="Austin"/>
    <s v=""/>
    <s v="Old"/>
    <s v="MIDDLE AGE"/>
    <m/>
    <m/>
  </r>
  <r>
    <s v="E02654"/>
    <s v="Madison Phan"/>
    <x v="8"/>
    <x v="2"/>
    <x v="3"/>
    <x v="1"/>
    <x v="0"/>
    <x v="15"/>
    <d v="2003-05-10T00:00:00"/>
    <n v="128115"/>
    <n v="0.06"/>
    <x v="0"/>
    <s v="Austin"/>
    <s v=""/>
    <s v="Old"/>
    <s v="MIDDLE AGE"/>
    <m/>
    <m/>
  </r>
  <r>
    <s v="E02655"/>
    <s v="Andrew Pham"/>
    <x v="1"/>
    <x v="3"/>
    <x v="3"/>
    <x v="0"/>
    <x v="0"/>
    <x v="17"/>
    <d v="2013-06-29T00:00:00"/>
    <n v="54713"/>
    <n v="0"/>
    <x v="0"/>
    <s v="Columbus"/>
    <s v=""/>
    <s v="Old"/>
    <s v="YOUNG"/>
    <m/>
    <m/>
  </r>
  <r>
    <s v="E02656"/>
    <s v="Clara Ford"/>
    <x v="6"/>
    <x v="1"/>
    <x v="2"/>
    <x v="1"/>
    <x v="2"/>
    <x v="25"/>
    <d v="2014-08-09T00:00:00"/>
    <n v="63987"/>
    <n v="0"/>
    <x v="0"/>
    <s v="Seattle"/>
    <s v=""/>
    <s v="Old"/>
    <s v="MIDDLE AGE"/>
    <m/>
    <m/>
  </r>
  <r>
    <s v="E02657"/>
    <s v="Christopher Chau"/>
    <x v="3"/>
    <x v="2"/>
    <x v="2"/>
    <x v="0"/>
    <x v="0"/>
    <x v="8"/>
    <d v="2021-12-28T00:00:00"/>
    <n v="86288"/>
    <n v="0"/>
    <x v="0"/>
    <s v="Columbus"/>
    <s v=""/>
    <s v="Young"/>
    <s v="YOUNG"/>
    <m/>
    <m/>
  </r>
  <r>
    <s v="E02658"/>
    <s v="Madeline Guerrero"/>
    <x v="31"/>
    <x v="0"/>
    <x v="1"/>
    <x v="1"/>
    <x v="1"/>
    <x v="18"/>
    <d v="2020-08-16T00:00:00"/>
    <n v="61693"/>
    <n v="0"/>
    <x v="2"/>
    <s v="Sao Paulo"/>
    <d v="2020-11-23T00:00:00"/>
    <s v="Young"/>
    <s v="YOUNG"/>
    <m/>
    <m/>
  </r>
  <r>
    <s v="E02659"/>
    <s v="Harper Yee"/>
    <x v="7"/>
    <x v="2"/>
    <x v="0"/>
    <x v="1"/>
    <x v="0"/>
    <x v="1"/>
    <d v="2021-11-01T00:00:00"/>
    <n v="75624"/>
    <n v="0"/>
    <x v="1"/>
    <s v="Chengdu"/>
    <s v=""/>
    <s v="Old"/>
    <s v="MIDDLE AGE"/>
    <m/>
    <m/>
  </r>
  <r>
    <s v="E02660"/>
    <s v="Mia Thomas"/>
    <x v="8"/>
    <x v="6"/>
    <x v="1"/>
    <x v="1"/>
    <x v="2"/>
    <x v="37"/>
    <d v="2013-05-17T00:00:00"/>
    <n v="122979"/>
    <n v="0.06"/>
    <x v="0"/>
    <s v="Phoenix"/>
    <s v=""/>
    <s v="Old"/>
    <s v="MIDDLE AGE"/>
    <m/>
    <m/>
  </r>
  <r>
    <s v="E02661"/>
    <s v="Owen Nelson"/>
    <x v="25"/>
    <x v="0"/>
    <x v="3"/>
    <x v="0"/>
    <x v="2"/>
    <x v="34"/>
    <d v="2003-01-06T00:00:00"/>
    <n v="91729"/>
    <n v="0.13"/>
    <x v="0"/>
    <s v="Chicago"/>
    <s v=""/>
    <s v="Old"/>
    <s v="MIDDLE AGE"/>
    <m/>
    <m/>
  </r>
  <r>
    <s v="E02662"/>
    <s v="Aiden Evans"/>
    <x v="8"/>
    <x v="4"/>
    <x v="1"/>
    <x v="0"/>
    <x v="2"/>
    <x v="1"/>
    <d v="2010-05-16T00:00:00"/>
    <n v="117736"/>
    <n v="0.05"/>
    <x v="0"/>
    <s v="Columbus"/>
    <s v=""/>
    <s v="Old"/>
    <s v="MIDDLE AGE"/>
    <m/>
    <m/>
  </r>
  <r>
    <s v="E02663"/>
    <s v="Josiah Lai"/>
    <x v="10"/>
    <x v="6"/>
    <x v="2"/>
    <x v="0"/>
    <x v="0"/>
    <x v="11"/>
    <d v="1995-03-21T00:00:00"/>
    <n v="154658"/>
    <n v="0.12"/>
    <x v="1"/>
    <s v="Chongqing"/>
    <s v=""/>
    <s v="Old"/>
    <s v="MIDDLE AGE"/>
    <m/>
    <m/>
  </r>
  <r>
    <s v="E02664"/>
    <s v="Jameson Yee"/>
    <x v="19"/>
    <x v="2"/>
    <x v="2"/>
    <x v="0"/>
    <x v="0"/>
    <x v="35"/>
    <d v="2020-08-03T00:00:00"/>
    <n v="84397"/>
    <n v="0"/>
    <x v="0"/>
    <s v="Seattle"/>
    <s v=""/>
    <s v="Young"/>
    <s v="YOUNG"/>
    <m/>
    <m/>
  </r>
  <r>
    <s v="E02665"/>
    <s v="Serenity Her"/>
    <x v="4"/>
    <x v="3"/>
    <x v="3"/>
    <x v="1"/>
    <x v="0"/>
    <x v="3"/>
    <d v="1997-08-22T00:00:00"/>
    <n v="159285"/>
    <n v="0.15"/>
    <x v="0"/>
    <s v="Austin"/>
    <s v=""/>
    <s v="Old"/>
    <s v="MIDDLE AGE"/>
    <m/>
    <m/>
  </r>
  <r>
    <s v="E02666"/>
    <s v="Ariana Turner"/>
    <x v="6"/>
    <x v="3"/>
    <x v="2"/>
    <x v="1"/>
    <x v="2"/>
    <x v="2"/>
    <d v="2004-06-06T00:00:00"/>
    <n v="59854"/>
    <n v="0"/>
    <x v="0"/>
    <s v="Miami"/>
    <s v=""/>
    <s v="Old"/>
    <s v="MIDDLE AGE"/>
    <m/>
    <m/>
  </r>
  <r>
    <s v="E02667"/>
    <s v="Jacob Cooper"/>
    <x v="22"/>
    <x v="2"/>
    <x v="2"/>
    <x v="0"/>
    <x v="2"/>
    <x v="38"/>
    <d v="2018-05-18T00:00:00"/>
    <n v="87521"/>
    <n v="0"/>
    <x v="0"/>
    <s v="Seattle"/>
    <d v="2021-06-10T00:00:00"/>
    <s v="Young"/>
    <s v="OLD"/>
    <m/>
    <m/>
  </r>
  <r>
    <s v="E02668"/>
    <s v="Christopher Dominguez"/>
    <x v="4"/>
    <x v="5"/>
    <x v="2"/>
    <x v="0"/>
    <x v="1"/>
    <x v="32"/>
    <d v="2015-09-17T00:00:00"/>
    <n v="179166"/>
    <n v="0.17"/>
    <x v="2"/>
    <s v="Manaus"/>
    <s v=""/>
    <s v="Old"/>
    <s v="YOUNG"/>
    <m/>
    <m/>
  </r>
  <r>
    <s v="E02669"/>
    <s v="Nevaeh Lim"/>
    <x v="0"/>
    <x v="0"/>
    <x v="1"/>
    <x v="1"/>
    <x v="0"/>
    <x v="9"/>
    <d v="1999-03-29T00:00:00"/>
    <n v="120092"/>
    <n v="0"/>
    <x v="1"/>
    <s v="Chongqing"/>
    <s v=""/>
    <s v="Old"/>
    <s v="MIDDLE AGE"/>
    <m/>
    <m/>
  </r>
  <r>
    <s v="E02670"/>
    <s v="Dominic Cheng"/>
    <x v="4"/>
    <x v="0"/>
    <x v="1"/>
    <x v="0"/>
    <x v="0"/>
    <x v="6"/>
    <d v="2015-06-19T00:00:00"/>
    <n v="168142"/>
    <n v="0.27"/>
    <x v="1"/>
    <s v="Beijing"/>
    <s v=""/>
    <s v="Old"/>
    <s v="MIDDLE AGE"/>
    <m/>
    <m/>
  </r>
  <r>
    <s v="E02671"/>
    <s v="Serenity Rodriguez"/>
    <x v="4"/>
    <x v="4"/>
    <x v="1"/>
    <x v="1"/>
    <x v="1"/>
    <x v="11"/>
    <d v="1995-04-10T00:00:00"/>
    <n v="195662"/>
    <n v="0.15"/>
    <x v="0"/>
    <s v="Columbus"/>
    <s v=""/>
    <s v="Old"/>
    <s v="MIDDLE AGE"/>
    <m/>
    <m/>
  </r>
  <r>
    <s v="E02672"/>
    <s v="Caleb Thompson"/>
    <x v="9"/>
    <x v="2"/>
    <x v="0"/>
    <x v="0"/>
    <x v="2"/>
    <x v="39"/>
    <d v="2012-12-17T00:00:00"/>
    <n v="49986"/>
    <n v="0"/>
    <x v="0"/>
    <s v="Miami"/>
    <s v=""/>
    <s v="Old"/>
    <s v="MIDDLE AGE"/>
    <m/>
    <m/>
  </r>
  <r>
    <s v="E02673"/>
    <s v="Luke Avila"/>
    <x v="11"/>
    <x v="3"/>
    <x v="1"/>
    <x v="0"/>
    <x v="1"/>
    <x v="18"/>
    <d v="2020-08-21T00:00:00"/>
    <n v="181587"/>
    <n v="0.38"/>
    <x v="2"/>
    <s v="Manaus"/>
    <s v=""/>
    <s v="Young"/>
    <s v="YOUNG"/>
    <m/>
    <m/>
  </r>
  <r>
    <s v="E02674"/>
    <s v="Sadie Chin"/>
    <x v="11"/>
    <x v="6"/>
    <x v="3"/>
    <x v="1"/>
    <x v="0"/>
    <x v="4"/>
    <d v="2000-07-26T00:00:00"/>
    <n v="199736"/>
    <n v="0.35"/>
    <x v="0"/>
    <s v="Austin"/>
    <s v=""/>
    <s v="Old"/>
    <s v="MIDDLE AGE"/>
    <m/>
    <m/>
  </r>
  <r>
    <s v="E02675"/>
    <s v="Everett Le"/>
    <x v="11"/>
    <x v="3"/>
    <x v="1"/>
    <x v="0"/>
    <x v="0"/>
    <x v="15"/>
    <d v="2014-01-07T00:00:00"/>
    <n v="250639"/>
    <n v="0.34"/>
    <x v="1"/>
    <s v="Shanghai"/>
    <s v=""/>
    <s v="Old"/>
    <s v="MIDDLE AGE"/>
    <m/>
    <m/>
  </r>
  <r>
    <s v="E02676"/>
    <s v="Carson Santos"/>
    <x v="29"/>
    <x v="1"/>
    <x v="1"/>
    <x v="0"/>
    <x v="1"/>
    <x v="19"/>
    <d v="2022-02-15T00:00:00"/>
    <n v="80655"/>
    <n v="0"/>
    <x v="2"/>
    <s v="Sao Paulo"/>
    <s v=""/>
    <s v="Old"/>
    <s v="YOUNG"/>
    <m/>
    <m/>
  </r>
  <r>
    <s v="E02677"/>
    <s v="Natalie Ho"/>
    <x v="6"/>
    <x v="4"/>
    <x v="2"/>
    <x v="1"/>
    <x v="0"/>
    <x v="16"/>
    <d v="2020-11-22T00:00:00"/>
    <n v="64327"/>
    <n v="0"/>
    <x v="1"/>
    <s v="Chongqing"/>
    <s v=""/>
    <s v="Old"/>
    <s v="YOUNG"/>
    <m/>
    <m/>
  </r>
  <r>
    <s v="E02678"/>
    <s v="Natalia Hall"/>
    <x v="6"/>
    <x v="3"/>
    <x v="2"/>
    <x v="1"/>
    <x v="2"/>
    <x v="27"/>
    <d v="2018-11-08T00:00:00"/>
    <n v="72005"/>
    <n v="0"/>
    <x v="0"/>
    <s v="Austin"/>
    <d v="2021-07-27T00:00:00"/>
    <s v="Old"/>
    <s v="YOUNG"/>
    <m/>
    <m/>
  </r>
  <r>
    <s v="E02679"/>
    <s v="Zoey Ahmed"/>
    <x v="31"/>
    <x v="0"/>
    <x v="3"/>
    <x v="1"/>
    <x v="0"/>
    <x v="31"/>
    <d v="2012-04-25T00:00:00"/>
    <n v="62497"/>
    <n v="0"/>
    <x v="0"/>
    <s v="Seattle"/>
    <s v=""/>
    <s v="Old"/>
    <s v="MIDDLE AGE"/>
    <m/>
    <m/>
  </r>
  <r>
    <s v="E02680"/>
    <s v="Santiago f Turner"/>
    <x v="29"/>
    <x v="1"/>
    <x v="2"/>
    <x v="0"/>
    <x v="2"/>
    <x v="25"/>
    <d v="2003-02-24T00:00:00"/>
    <n v="74912"/>
    <n v="0"/>
    <x v="0"/>
    <s v="Phoenix"/>
    <s v=""/>
    <s v="Old"/>
    <s v="MIDDLE AGE"/>
    <m/>
    <m/>
  </r>
  <r>
    <s v="E02681"/>
    <s v="Jacob Alexander"/>
    <x v="15"/>
    <x v="6"/>
    <x v="3"/>
    <x v="0"/>
    <x v="2"/>
    <x v="15"/>
    <d v="2001-03-19T00:00:00"/>
    <n v="50393"/>
    <n v="0"/>
    <x v="0"/>
    <s v="Miami"/>
    <d v="2011-06-17T00:00:00"/>
    <s v="Old"/>
    <s v="MIDDLE AGE"/>
    <m/>
    <m/>
  </r>
  <r>
    <s v="E02682"/>
    <s v="Christopher Aguilar"/>
    <x v="19"/>
    <x v="2"/>
    <x v="0"/>
    <x v="0"/>
    <x v="1"/>
    <x v="10"/>
    <d v="2021-05-14T00:00:00"/>
    <n v="79670"/>
    <n v="0"/>
    <x v="0"/>
    <s v="Columbus"/>
    <s v=""/>
    <s v="Old"/>
    <s v="YOUNG"/>
    <m/>
    <m/>
  </r>
  <r>
    <s v="E02683"/>
    <s v="Vivian Jackson"/>
    <x v="10"/>
    <x v="3"/>
    <x v="1"/>
    <x v="1"/>
    <x v="3"/>
    <x v="4"/>
    <d v="1999-02-23T00:00:00"/>
    <n v="148942"/>
    <n v="0.13"/>
    <x v="0"/>
    <s v="Columbus"/>
    <d v="2007-07-16T00:00:00"/>
    <s v="Old"/>
    <s v="MIDDLE AGE"/>
    <m/>
    <m/>
  </r>
  <r>
    <s v="E02684"/>
    <s v="Leonardo Jenkins"/>
    <x v="12"/>
    <x v="2"/>
    <x v="2"/>
    <x v="0"/>
    <x v="2"/>
    <x v="35"/>
    <d v="2018-04-09T00:00:00"/>
    <n v="98504"/>
    <n v="0"/>
    <x v="0"/>
    <s v="Miami"/>
    <d v="2022-07-12T00:00:00"/>
    <s v="Young"/>
    <s v="YOUNG"/>
    <m/>
    <m/>
  </r>
  <r>
    <s v="E02685"/>
    <s v="Oliver Hunter"/>
    <x v="12"/>
    <x v="2"/>
    <x v="0"/>
    <x v="0"/>
    <x v="2"/>
    <x v="17"/>
    <d v="2015-12-20T00:00:00"/>
    <n v="70588"/>
    <n v="0"/>
    <x v="0"/>
    <s v="Miami"/>
    <s v=""/>
    <s v="Old"/>
    <s v="YOUNG"/>
    <m/>
    <m/>
  </r>
  <r>
    <s v="E02686"/>
    <s v="Ayla Brooks"/>
    <x v="1"/>
    <x v="3"/>
    <x v="1"/>
    <x v="1"/>
    <x v="2"/>
    <x v="34"/>
    <d v="2001-11-21T00:00:00"/>
    <n v="58336"/>
    <n v="0"/>
    <x v="0"/>
    <s v="Miami"/>
    <s v=""/>
    <s v="Old"/>
    <s v="MIDDLE AGE"/>
    <m/>
    <m/>
  </r>
  <r>
    <s v="E02687"/>
    <s v="Willow Chau"/>
    <x v="30"/>
    <x v="0"/>
    <x v="1"/>
    <x v="1"/>
    <x v="0"/>
    <x v="15"/>
    <d v="2011-09-09T00:00:00"/>
    <n v="86001"/>
    <n v="0"/>
    <x v="0"/>
    <s v="Austin"/>
    <s v=""/>
    <s v="Old"/>
    <s v="MIDDLE AGE"/>
    <m/>
    <m/>
  </r>
  <r>
    <s v="E02688"/>
    <s v="Kai Shin"/>
    <x v="5"/>
    <x v="1"/>
    <x v="3"/>
    <x v="0"/>
    <x v="0"/>
    <x v="2"/>
    <d v="2015-09-13T00:00:00"/>
    <n v="91121"/>
    <n v="0"/>
    <x v="0"/>
    <s v="Seattle"/>
    <d v="2019-12-23T00:00:00"/>
    <s v="Old"/>
    <s v="MIDDLE AGE"/>
    <m/>
    <m/>
  </r>
  <r>
    <s v="E02689"/>
    <s v="Liliana Zhao"/>
    <x v="4"/>
    <x v="6"/>
    <x v="1"/>
    <x v="1"/>
    <x v="0"/>
    <x v="3"/>
    <d v="2011-08-30T00:00:00"/>
    <n v="183308"/>
    <n v="0.24"/>
    <x v="0"/>
    <s v="Miami"/>
    <s v=""/>
    <s v="Old"/>
    <s v="MIDDLE AGE"/>
    <m/>
    <m/>
  </r>
  <r>
    <s v="E02690"/>
    <s v="Aiden Carter"/>
    <x v="28"/>
    <x v="2"/>
    <x v="0"/>
    <x v="0"/>
    <x v="2"/>
    <x v="10"/>
    <d v="2021-03-05T00:00:00"/>
    <n v="71674"/>
    <n v="0"/>
    <x v="0"/>
    <s v="Chicago"/>
    <d v="2021-06-17T00:00:00"/>
    <s v="Old"/>
    <s v="YOUNG"/>
    <m/>
    <m/>
  </r>
  <r>
    <s v="E02691"/>
    <s v="Christopher Song"/>
    <x v="21"/>
    <x v="0"/>
    <x v="0"/>
    <x v="0"/>
    <x v="0"/>
    <x v="35"/>
    <d v="2017-01-03T00:00:00"/>
    <n v="118639"/>
    <n v="0"/>
    <x v="0"/>
    <s v="Phoenix"/>
    <s v=""/>
    <s v="Young"/>
    <s v="YOUNG"/>
    <m/>
    <m/>
  </r>
  <r>
    <s v="E02692"/>
    <s v="Charles Luu"/>
    <x v="19"/>
    <x v="2"/>
    <x v="1"/>
    <x v="0"/>
    <x v="0"/>
    <x v="19"/>
    <d v="2018-11-10T00:00:00"/>
    <n v="71808"/>
    <n v="0"/>
    <x v="1"/>
    <s v="Chengdu"/>
    <s v=""/>
    <s v="Old"/>
    <s v="YOUNG"/>
    <m/>
    <m/>
  </r>
  <r>
    <s v="E02693"/>
    <s v="Kayden Dinh"/>
    <x v="10"/>
    <x v="6"/>
    <x v="0"/>
    <x v="0"/>
    <x v="0"/>
    <x v="3"/>
    <d v="2019-05-26T00:00:00"/>
    <n v="156374"/>
    <n v="0.15"/>
    <x v="1"/>
    <s v="Beijing"/>
    <s v=""/>
    <s v="Old"/>
    <s v="MIDDLE AGE"/>
    <m/>
    <m/>
  </r>
  <r>
    <s v="E02694"/>
    <s v="Valentina Zhang"/>
    <x v="9"/>
    <x v="2"/>
    <x v="0"/>
    <x v="1"/>
    <x v="0"/>
    <x v="18"/>
    <d v="2021-03-10T00:00:00"/>
    <n v="51133"/>
    <n v="0"/>
    <x v="0"/>
    <s v="Chicago"/>
    <s v=""/>
    <s v="Young"/>
    <s v="YOUNG"/>
    <m/>
    <m/>
  </r>
  <r>
    <s v="E02695"/>
    <s v="Alexander Perez"/>
    <x v="31"/>
    <x v="0"/>
    <x v="3"/>
    <x v="0"/>
    <x v="1"/>
    <x v="23"/>
    <d v="2008-06-25T00:00:00"/>
    <n v="86761"/>
    <n v="0"/>
    <x v="2"/>
    <s v="Rio de Janeiro"/>
    <s v=""/>
    <s v="Young"/>
    <s v="MIDDLE AGE"/>
    <m/>
    <m/>
  </r>
  <r>
    <s v="E02696"/>
    <s v="Everleigh Kumar"/>
    <x v="8"/>
    <x v="2"/>
    <x v="0"/>
    <x v="1"/>
    <x v="0"/>
    <x v="20"/>
    <d v="1994-07-05T00:00:00"/>
    <n v="125213"/>
    <n v="7.0000000000000007E-2"/>
    <x v="0"/>
    <s v="Seattle"/>
    <s v=""/>
    <s v="Young"/>
    <s v="OLD"/>
    <m/>
    <m/>
  </r>
  <r>
    <s v="E02697"/>
    <s v="Santiago f Xiong"/>
    <x v="8"/>
    <x v="1"/>
    <x v="0"/>
    <x v="0"/>
    <x v="0"/>
    <x v="26"/>
    <d v="2008-09-26T00:00:00"/>
    <n v="120305"/>
    <n v="7.0000000000000007E-2"/>
    <x v="1"/>
    <s v="Shanghai"/>
    <s v=""/>
    <s v="Old"/>
    <s v="MIDDLE AGE"/>
    <m/>
    <m/>
  </r>
  <r>
    <s v="E02698"/>
    <s v="Elizabeth Powell"/>
    <x v="10"/>
    <x v="5"/>
    <x v="2"/>
    <x v="1"/>
    <x v="2"/>
    <x v="15"/>
    <d v="2013-09-17T00:00:00"/>
    <n v="138355"/>
    <n v="0.14000000000000001"/>
    <x v="0"/>
    <s v="Columbus"/>
    <s v=""/>
    <s v="Old"/>
    <s v="MIDDLE AGE"/>
    <m/>
    <m/>
  </r>
  <r>
    <s v="E02699"/>
    <s v="Lucas Yang"/>
    <x v="27"/>
    <x v="2"/>
    <x v="1"/>
    <x v="0"/>
    <x v="0"/>
    <x v="28"/>
    <d v="2021-07-04T00:00:00"/>
    <n v="70996"/>
    <n v="0"/>
    <x v="0"/>
    <s v="Austin"/>
    <s v=""/>
    <s v="Young"/>
    <s v="YOUNG"/>
    <m/>
    <m/>
  </r>
  <r>
    <s v="E02700"/>
    <s v="John Richardson"/>
    <x v="20"/>
    <x v="2"/>
    <x v="0"/>
    <x v="0"/>
    <x v="2"/>
    <x v="19"/>
    <d v="2014-12-29T00:00:00"/>
    <n v="77024"/>
    <n v="0.09"/>
    <x v="0"/>
    <s v="Phoenix"/>
    <d v="2021-10-23T00:00:00"/>
    <s v="Old"/>
    <s v="YOUNG"/>
    <m/>
    <m/>
  </r>
  <r>
    <s v="E02701"/>
    <s v="Miles Ross"/>
    <x v="17"/>
    <x v="2"/>
    <x v="3"/>
    <x v="0"/>
    <x v="3"/>
    <x v="12"/>
    <d v="2017-04-18T00:00:00"/>
    <n v="50022"/>
    <n v="0"/>
    <x v="0"/>
    <s v="Miami"/>
    <s v=""/>
    <s v="Old"/>
    <s v="YOUNG"/>
    <m/>
    <m/>
  </r>
  <r>
    <s v="E02702"/>
    <s v="Jonathan Santos"/>
    <x v="11"/>
    <x v="1"/>
    <x v="3"/>
    <x v="0"/>
    <x v="1"/>
    <x v="35"/>
    <d v="2017-01-06T00:00:00"/>
    <n v="204534"/>
    <n v="0.38"/>
    <x v="0"/>
    <s v="Chicago"/>
    <s v=""/>
    <s v="Young"/>
    <s v="YOUNG"/>
    <m/>
    <m/>
  </r>
  <r>
    <s v="E02703"/>
    <s v="Joshua Maldonado"/>
    <x v="29"/>
    <x v="1"/>
    <x v="2"/>
    <x v="0"/>
    <x v="1"/>
    <x v="2"/>
    <d v="2005-12-22T00:00:00"/>
    <n v="75814"/>
    <n v="0"/>
    <x v="0"/>
    <s v="Chicago"/>
    <s v=""/>
    <s v="Old"/>
    <s v="MIDDLE AGE"/>
    <m/>
    <m/>
  </r>
  <r>
    <s v="E02704"/>
    <s v="Santiago f Vo"/>
    <x v="4"/>
    <x v="1"/>
    <x v="0"/>
    <x v="0"/>
    <x v="0"/>
    <x v="0"/>
    <d v="2019-07-15T00:00:00"/>
    <n v="169487"/>
    <n v="0.23"/>
    <x v="0"/>
    <s v="Columbus"/>
    <s v=""/>
    <s v="Old"/>
    <s v="MIDDLE AGE"/>
    <m/>
    <m/>
  </r>
  <r>
    <s v="E02705"/>
    <s v="Leilani Martin"/>
    <x v="10"/>
    <x v="2"/>
    <x v="1"/>
    <x v="1"/>
    <x v="2"/>
    <x v="31"/>
    <d v="2002-05-06T00:00:00"/>
    <n v="156435"/>
    <n v="0.1"/>
    <x v="0"/>
    <s v="Chicago"/>
    <s v=""/>
    <s v="Old"/>
    <s v="MIDDLE AGE"/>
    <m/>
    <m/>
  </r>
  <r>
    <s v="E02706"/>
    <s v="Luca Xiong"/>
    <x v="14"/>
    <x v="1"/>
    <x v="3"/>
    <x v="0"/>
    <x v="0"/>
    <x v="5"/>
    <d v="2006-12-20T00:00:00"/>
    <n v="59845"/>
    <n v="0"/>
    <x v="1"/>
    <s v="Beijing"/>
    <s v=""/>
    <s v="Old"/>
    <s v="MIDDLE AGE"/>
    <m/>
    <m/>
  </r>
  <r>
    <s v="E02707"/>
    <s v="Valentina Campos"/>
    <x v="7"/>
    <x v="2"/>
    <x v="0"/>
    <x v="1"/>
    <x v="1"/>
    <x v="27"/>
    <d v="2020-03-06T00:00:00"/>
    <n v="93656"/>
    <n v="0"/>
    <x v="0"/>
    <s v="Columbus"/>
    <s v=""/>
    <s v="Old"/>
    <s v="YOUNG"/>
    <m/>
    <m/>
  </r>
  <r>
    <s v="E02708"/>
    <s v="Grayson Jenkins"/>
    <x v="16"/>
    <x v="0"/>
    <x v="0"/>
    <x v="0"/>
    <x v="2"/>
    <x v="9"/>
    <d v="1998-03-06T00:00:00"/>
    <n v="99035"/>
    <n v="0"/>
    <x v="0"/>
    <s v="Miami"/>
    <s v=""/>
    <s v="Old"/>
    <s v="MIDDLE AGE"/>
    <m/>
    <m/>
  </r>
  <r>
    <s v="E02709"/>
    <s v="Jeremiah Ross"/>
    <x v="10"/>
    <x v="5"/>
    <x v="1"/>
    <x v="0"/>
    <x v="2"/>
    <x v="18"/>
    <d v="2021-06-17T00:00:00"/>
    <n v="137997"/>
    <n v="0.12"/>
    <x v="0"/>
    <s v="Phoenix"/>
    <s v=""/>
    <s v="Young"/>
    <s v="YOUNG"/>
    <m/>
    <m/>
  </r>
  <r>
    <s v="E02710"/>
    <s v="Natalie Zheng"/>
    <x v="27"/>
    <x v="2"/>
    <x v="0"/>
    <x v="1"/>
    <x v="0"/>
    <x v="28"/>
    <d v="2019-06-21T00:00:00"/>
    <n v="61573"/>
    <n v="0"/>
    <x v="0"/>
    <s v="Chicago"/>
    <s v=""/>
    <s v="Young"/>
    <s v="YOUNG"/>
    <m/>
    <m/>
  </r>
  <r>
    <s v="E02711"/>
    <s v="Jace Mehta"/>
    <x v="1"/>
    <x v="1"/>
    <x v="0"/>
    <x v="0"/>
    <x v="0"/>
    <x v="9"/>
    <d v="2015-05-06T00:00:00"/>
    <n v="41102"/>
    <n v="0"/>
    <x v="0"/>
    <s v="Seattle"/>
    <s v=""/>
    <s v="Old"/>
    <s v="MIDDLE AGE"/>
    <m/>
    <m/>
  </r>
  <r>
    <s v="E02712"/>
    <s v="Hannah Doan"/>
    <x v="8"/>
    <x v="6"/>
    <x v="2"/>
    <x v="1"/>
    <x v="0"/>
    <x v="36"/>
    <d v="2011-09-16T00:00:00"/>
    <n v="129866"/>
    <n v="0.06"/>
    <x v="1"/>
    <s v="Beijing"/>
    <s v=""/>
    <s v="Old"/>
    <s v="MIDDLE AGE"/>
    <m/>
    <m/>
  </r>
  <r>
    <s v="E02713"/>
    <s v="Caroline Robinson"/>
    <x v="4"/>
    <x v="6"/>
    <x v="3"/>
    <x v="1"/>
    <x v="2"/>
    <x v="28"/>
    <d v="2020-01-22T00:00:00"/>
    <n v="161868"/>
    <n v="0.21"/>
    <x v="0"/>
    <s v="Austin"/>
    <s v=""/>
    <s v="Young"/>
    <s v="YOUNG"/>
    <m/>
    <m/>
  </r>
  <r>
    <s v="E02714"/>
    <s v="Naomi Ma"/>
    <x v="26"/>
    <x v="0"/>
    <x v="1"/>
    <x v="1"/>
    <x v="0"/>
    <x v="9"/>
    <d v="1995-05-16T00:00:00"/>
    <n v="67131"/>
    <n v="0"/>
    <x v="0"/>
    <s v="Austin"/>
    <s v=""/>
    <s v="Old"/>
    <s v="MIDDLE AGE"/>
    <m/>
    <m/>
  </r>
  <r>
    <s v="E02715"/>
    <s v="Adam Davis"/>
    <x v="31"/>
    <x v="0"/>
    <x v="2"/>
    <x v="0"/>
    <x v="3"/>
    <x v="36"/>
    <d v="2019-10-15T00:00:00"/>
    <n v="71345"/>
    <n v="0"/>
    <x v="0"/>
    <s v="Miami"/>
    <s v=""/>
    <s v="Old"/>
    <s v="MIDDLE AGE"/>
    <m/>
    <m/>
  </r>
  <r>
    <s v="E02716"/>
    <s v="Ellie Ho"/>
    <x v="11"/>
    <x v="1"/>
    <x v="1"/>
    <x v="1"/>
    <x v="0"/>
    <x v="33"/>
    <d v="2019-10-09T00:00:00"/>
    <n v="246757"/>
    <n v="0.4"/>
    <x v="0"/>
    <s v="Miami"/>
    <s v=""/>
    <s v="Young"/>
    <s v="YOUNG"/>
    <m/>
    <m/>
  </r>
  <r>
    <s v="E02717"/>
    <s v="Mila Liang"/>
    <x v="8"/>
    <x v="5"/>
    <x v="2"/>
    <x v="1"/>
    <x v="0"/>
    <x v="21"/>
    <d v="2005-03-28T00:00:00"/>
    <n v="106880"/>
    <n v="0.08"/>
    <x v="0"/>
    <s v="Austin"/>
    <s v=""/>
    <s v="Young"/>
    <s v="OLD"/>
    <m/>
    <m/>
  </r>
  <r>
    <s v="E02718"/>
    <s v="Nova Doan"/>
    <x v="3"/>
    <x v="2"/>
    <x v="0"/>
    <x v="1"/>
    <x v="0"/>
    <x v="32"/>
    <d v="2018-08-28T00:00:00"/>
    <n v="98733"/>
    <n v="0"/>
    <x v="1"/>
    <s v="Beijing"/>
    <s v=""/>
    <s v="Old"/>
    <s v="YOUNG"/>
    <m/>
    <m/>
  </r>
  <r>
    <s v="E02719"/>
    <s v="Colton Mejia"/>
    <x v="10"/>
    <x v="3"/>
    <x v="2"/>
    <x v="0"/>
    <x v="1"/>
    <x v="28"/>
    <d v="2019-04-26T00:00:00"/>
    <n v="141675"/>
    <n v="0.12"/>
    <x v="2"/>
    <s v="Rio de Janeiro"/>
    <d v="2020-09-24T00:00:00"/>
    <s v="Young"/>
    <s v="YOUNG"/>
    <m/>
    <m/>
  </r>
  <r>
    <s v="E02720"/>
    <s v="Joseph Kim"/>
    <x v="6"/>
    <x v="3"/>
    <x v="2"/>
    <x v="0"/>
    <x v="0"/>
    <x v="28"/>
    <d v="2018-06-23T00:00:00"/>
    <n v="53210"/>
    <n v="0"/>
    <x v="0"/>
    <s v="Seattle"/>
    <s v=""/>
    <s v="Young"/>
    <s v="YOUNG"/>
    <m/>
    <m/>
  </r>
  <r>
    <s v="E02721"/>
    <s v="Audrey Campos"/>
    <x v="8"/>
    <x v="4"/>
    <x v="3"/>
    <x v="1"/>
    <x v="1"/>
    <x v="18"/>
    <d v="2021-09-02T00:00:00"/>
    <n v="107114"/>
    <n v="0.1"/>
    <x v="2"/>
    <s v="Rio de Janeiro"/>
    <s v=""/>
    <s v="Young"/>
    <s v="YOUNG"/>
    <m/>
    <m/>
  </r>
  <r>
    <s v="E02722"/>
    <s v="Vivian Brooks"/>
    <x v="15"/>
    <x v="6"/>
    <x v="3"/>
    <x v="1"/>
    <x v="3"/>
    <x v="19"/>
    <d v="2022-09-12T00:00:00"/>
    <n v="57483"/>
    <n v="0"/>
    <x v="0"/>
    <s v="Seattle"/>
    <d v="2022-11-18T00:00:00"/>
    <s v="Old"/>
    <s v="YOUNG"/>
    <m/>
    <m/>
  </r>
  <r>
    <s v="E02723"/>
    <s v="Mateo Vargas"/>
    <x v="28"/>
    <x v="2"/>
    <x v="3"/>
    <x v="0"/>
    <x v="1"/>
    <x v="6"/>
    <d v="1994-04-20T00:00:00"/>
    <n v="75226"/>
    <n v="0"/>
    <x v="2"/>
    <s v="Rio de Janeiro"/>
    <s v=""/>
    <s v="Old"/>
    <s v="MIDDLE AGE"/>
    <m/>
    <m/>
  </r>
  <r>
    <s v="E02724"/>
    <s v="David Foster"/>
    <x v="0"/>
    <x v="0"/>
    <x v="1"/>
    <x v="0"/>
    <x v="2"/>
    <x v="3"/>
    <d v="2012-01-15T00:00:00"/>
    <n v="87727"/>
    <n v="0"/>
    <x v="0"/>
    <s v="Miami"/>
    <s v=""/>
    <s v="Old"/>
    <s v="MIDDLE AGE"/>
    <m/>
    <m/>
  </r>
  <r>
    <s v="E02725"/>
    <s v="Isaiah Ramos"/>
    <x v="22"/>
    <x v="2"/>
    <x v="0"/>
    <x v="0"/>
    <x v="1"/>
    <x v="4"/>
    <d v="2018-06-21T00:00:00"/>
    <n v="87897"/>
    <n v="0"/>
    <x v="0"/>
    <s v="Phoenix"/>
    <s v=""/>
    <s v="Old"/>
    <s v="MIDDLE AGE"/>
    <m/>
    <m/>
  </r>
  <r>
    <s v="E02726"/>
    <s v="Samantha Do"/>
    <x v="3"/>
    <x v="2"/>
    <x v="2"/>
    <x v="1"/>
    <x v="0"/>
    <x v="18"/>
    <d v="2021-11-19T00:00:00"/>
    <n v="99612"/>
    <n v="0"/>
    <x v="1"/>
    <s v="Shanghai"/>
    <s v=""/>
    <s v="Young"/>
    <s v="YOUNG"/>
    <m/>
    <m/>
  </r>
  <r>
    <s v="E02727"/>
    <s v="Emery Fernandez"/>
    <x v="1"/>
    <x v="3"/>
    <x v="2"/>
    <x v="1"/>
    <x v="1"/>
    <x v="16"/>
    <d v="2019-03-27T00:00:00"/>
    <n v="56938"/>
    <n v="0"/>
    <x v="2"/>
    <s v="Sao Paulo"/>
    <s v=""/>
    <s v="Old"/>
    <s v="YOUNG"/>
    <m/>
    <m/>
  </r>
  <r>
    <s v="E02728"/>
    <s v="Santiago f Brooks"/>
    <x v="23"/>
    <x v="6"/>
    <x v="1"/>
    <x v="0"/>
    <x v="2"/>
    <x v="25"/>
    <d v="2012-01-20T00:00:00"/>
    <n v="92247"/>
    <n v="0"/>
    <x v="0"/>
    <s v="Miami"/>
    <s v=""/>
    <s v="Old"/>
    <s v="MIDDLE AGE"/>
    <m/>
    <m/>
  </r>
  <r>
    <s v="E02729"/>
    <s v="Aubrey Lin"/>
    <x v="11"/>
    <x v="6"/>
    <x v="1"/>
    <x v="1"/>
    <x v="0"/>
    <x v="4"/>
    <d v="2005-10-17T00:00:00"/>
    <n v="193672"/>
    <n v="0.36"/>
    <x v="0"/>
    <s v="Columbus"/>
    <s v=""/>
    <s v="Old"/>
    <s v="MIDDLE AGE"/>
    <m/>
    <m/>
  </r>
  <r>
    <s v="E02730"/>
    <s v="Jace Hsu"/>
    <x v="9"/>
    <x v="2"/>
    <x v="0"/>
    <x v="0"/>
    <x v="0"/>
    <x v="12"/>
    <d v="2018-10-06T00:00:00"/>
    <n v="46098"/>
    <n v="0"/>
    <x v="1"/>
    <s v="Shanghai"/>
    <s v=""/>
    <s v="Old"/>
    <s v="YOUNG"/>
    <m/>
    <m/>
  </r>
  <r>
    <s v="E02731"/>
    <s v="Nicholas Sanders"/>
    <x v="11"/>
    <x v="1"/>
    <x v="0"/>
    <x v="0"/>
    <x v="2"/>
    <x v="15"/>
    <d v="2014-11-23T00:00:00"/>
    <n v="239980"/>
    <n v="0.31"/>
    <x v="0"/>
    <s v="Austin"/>
    <s v=""/>
    <s v="Old"/>
    <s v="MIDDLE AGE"/>
    <m/>
    <m/>
  </r>
  <r>
    <s v="E02732"/>
    <s v="Joshua Sun"/>
    <x v="8"/>
    <x v="4"/>
    <x v="1"/>
    <x v="0"/>
    <x v="0"/>
    <x v="17"/>
    <d v="2011-07-13T00:00:00"/>
    <n v="121546"/>
    <n v="0.1"/>
    <x v="1"/>
    <s v="Shanghai"/>
    <s v=""/>
    <s v="Old"/>
    <s v="YOUNG"/>
    <m/>
    <m/>
  </r>
  <r>
    <s v="E02733"/>
    <s v="Riley Ayala"/>
    <x v="8"/>
    <x v="3"/>
    <x v="3"/>
    <x v="1"/>
    <x v="1"/>
    <x v="22"/>
    <d v="2010-02-20T00:00:00"/>
    <n v="128714"/>
    <n v="7.0000000000000007E-2"/>
    <x v="2"/>
    <s v="Sao Paulo"/>
    <s v=""/>
    <s v="Old"/>
    <s v="MIDDLE AGE"/>
    <m/>
    <m/>
  </r>
  <r>
    <s v="E02734"/>
    <s v="Isaac Santos"/>
    <x v="30"/>
    <x v="0"/>
    <x v="0"/>
    <x v="0"/>
    <x v="1"/>
    <x v="26"/>
    <d v="2018-09-13T00:00:00"/>
    <n v="91537"/>
    <n v="0"/>
    <x v="0"/>
    <s v="Chicago"/>
    <s v=""/>
    <s v="Old"/>
    <s v="MIDDLE AGE"/>
    <m/>
    <m/>
  </r>
  <r>
    <s v="E02735"/>
    <s v="Logan Brooks"/>
    <x v="4"/>
    <x v="2"/>
    <x v="1"/>
    <x v="0"/>
    <x v="2"/>
    <x v="28"/>
    <d v="2020-05-07T00:00:00"/>
    <n v="178300"/>
    <n v="0.24"/>
    <x v="0"/>
    <s v="Austin"/>
    <d v="2023-01-25T00:00:00"/>
    <s v="Young"/>
    <s v="YOUNG"/>
    <m/>
    <m/>
  </r>
  <r>
    <s v="E02736"/>
    <s v="Leilani Hu"/>
    <x v="6"/>
    <x v="4"/>
    <x v="2"/>
    <x v="1"/>
    <x v="0"/>
    <x v="37"/>
    <d v="2018-05-21T00:00:00"/>
    <n v="50260"/>
    <n v="0"/>
    <x v="1"/>
    <s v="Chengdu"/>
    <s v=""/>
    <s v="Old"/>
    <s v="MIDDLE AGE"/>
    <m/>
    <m/>
  </r>
  <r>
    <s v="E02737"/>
    <s v="Jace Cho"/>
    <x v="4"/>
    <x v="0"/>
    <x v="2"/>
    <x v="0"/>
    <x v="0"/>
    <x v="16"/>
    <d v="2016-08-06T00:00:00"/>
    <n v="161800"/>
    <n v="0.19"/>
    <x v="1"/>
    <s v="Chongqing"/>
    <s v=""/>
    <s v="Old"/>
    <s v="YOUNG"/>
    <m/>
    <m/>
  </r>
  <r>
    <s v="E02738"/>
    <s v="Jaxson Fong"/>
    <x v="10"/>
    <x v="4"/>
    <x v="1"/>
    <x v="0"/>
    <x v="0"/>
    <x v="10"/>
    <d v="2020-10-09T00:00:00"/>
    <n v="157616"/>
    <n v="0.1"/>
    <x v="1"/>
    <s v="Shanghai"/>
    <s v=""/>
    <s v="Old"/>
    <s v="YOUNG"/>
    <m/>
    <m/>
  </r>
  <r>
    <s v="E02739"/>
    <s v="Wyatt Ly"/>
    <x v="31"/>
    <x v="0"/>
    <x v="1"/>
    <x v="0"/>
    <x v="0"/>
    <x v="15"/>
    <d v="2008-12-19T00:00:00"/>
    <n v="82697"/>
    <n v="0"/>
    <x v="1"/>
    <s v="Beijing"/>
    <s v=""/>
    <s v="Old"/>
    <s v="MIDDLE AGE"/>
    <m/>
    <m/>
  </r>
  <r>
    <s v="E02740"/>
    <s v="Mia Huang"/>
    <x v="10"/>
    <x v="2"/>
    <x v="1"/>
    <x v="1"/>
    <x v="0"/>
    <x v="16"/>
    <d v="2018-09-21T00:00:00"/>
    <n v="124404"/>
    <n v="0.12"/>
    <x v="1"/>
    <s v="Chongqing"/>
    <s v=""/>
    <s v="Old"/>
    <s v="YOUNG"/>
    <m/>
    <m/>
  </r>
  <r>
    <s v="E02741"/>
    <s v="Levi Her"/>
    <x v="10"/>
    <x v="2"/>
    <x v="3"/>
    <x v="0"/>
    <x v="0"/>
    <x v="26"/>
    <d v="2012-03-30T00:00:00"/>
    <n v="158750"/>
    <n v="0.12"/>
    <x v="1"/>
    <s v="Chongqing"/>
    <s v=""/>
    <s v="Old"/>
    <s v="MIDDLE AGE"/>
    <m/>
    <m/>
  </r>
  <r>
    <s v="E02742"/>
    <s v="Everleigh Phillips"/>
    <x v="6"/>
    <x v="1"/>
    <x v="0"/>
    <x v="1"/>
    <x v="2"/>
    <x v="13"/>
    <d v="2015-11-08T00:00:00"/>
    <n v="69057"/>
    <n v="0"/>
    <x v="0"/>
    <s v="Chicago"/>
    <s v=""/>
    <s v="Young"/>
    <s v="OLD"/>
    <m/>
    <m/>
  </r>
  <r>
    <s v="E02743"/>
    <s v="Natalie Acosta"/>
    <x v="10"/>
    <x v="5"/>
    <x v="3"/>
    <x v="1"/>
    <x v="1"/>
    <x v="32"/>
    <d v="2019-01-08T00:00:00"/>
    <n v="157976"/>
    <n v="0.1"/>
    <x v="2"/>
    <s v="Rio de Janeiro"/>
    <s v=""/>
    <s v="Old"/>
    <s v="YOUNG"/>
    <m/>
    <m/>
  </r>
  <r>
    <s v="E02744"/>
    <s v="Hadley Chavez"/>
    <x v="1"/>
    <x v="1"/>
    <x v="1"/>
    <x v="1"/>
    <x v="1"/>
    <x v="32"/>
    <d v="2020-06-28T00:00:00"/>
    <n v="54355"/>
    <n v="0"/>
    <x v="0"/>
    <s v="Phoenix"/>
    <s v=""/>
    <s v="Old"/>
    <s v="YOUNG"/>
    <m/>
    <m/>
  </r>
  <r>
    <s v="E02745"/>
    <s v="Hailey Liu"/>
    <x v="26"/>
    <x v="0"/>
    <x v="0"/>
    <x v="1"/>
    <x v="0"/>
    <x v="12"/>
    <d v="2022-07-09T00:00:00"/>
    <n v="72475"/>
    <n v="0"/>
    <x v="0"/>
    <s v="Phoenix"/>
    <s v=""/>
    <s v="Old"/>
    <s v="YOUNG"/>
    <m/>
    <m/>
  </r>
  <r>
    <s v="E02746"/>
    <s v="Nicholas Jiang"/>
    <x v="25"/>
    <x v="0"/>
    <x v="0"/>
    <x v="0"/>
    <x v="0"/>
    <x v="13"/>
    <d v="2003-12-13T00:00:00"/>
    <n v="80132"/>
    <n v="0.14000000000000001"/>
    <x v="1"/>
    <s v="Chongqing"/>
    <s v=""/>
    <s v="Young"/>
    <s v="OLD"/>
    <m/>
    <m/>
  </r>
  <r>
    <s v="E02747"/>
    <s v="Gabriel Xu"/>
    <x v="1"/>
    <x v="3"/>
    <x v="2"/>
    <x v="0"/>
    <x v="0"/>
    <x v="33"/>
    <d v="2018-10-13T00:00:00"/>
    <n v="52292"/>
    <n v="0"/>
    <x v="1"/>
    <s v="Chengdu"/>
    <s v=""/>
    <s v="Young"/>
    <s v="YOUNG"/>
    <m/>
    <m/>
  </r>
  <r>
    <s v="E02748"/>
    <s v="Sophia Collins"/>
    <x v="18"/>
    <x v="2"/>
    <x v="3"/>
    <x v="1"/>
    <x v="2"/>
    <x v="25"/>
    <d v="2022-01-08T00:00:00"/>
    <n v="69110"/>
    <n v="0"/>
    <x v="0"/>
    <s v="Seattle"/>
    <s v=""/>
    <s v="Old"/>
    <s v="MIDDLE AGE"/>
    <m/>
    <m/>
  </r>
  <r>
    <s v="E02749"/>
    <s v="Evelyn Vasquez"/>
    <x v="13"/>
    <x v="2"/>
    <x v="0"/>
    <x v="1"/>
    <x v="1"/>
    <x v="17"/>
    <d v="2013-02-24T00:00:00"/>
    <n v="68676"/>
    <n v="0"/>
    <x v="2"/>
    <s v="Sao Paulo"/>
    <s v=""/>
    <s v="Old"/>
    <s v="YOUNG"/>
    <m/>
    <m/>
  </r>
  <r>
    <s v="E02750"/>
    <s v="Paisley Baker"/>
    <x v="16"/>
    <x v="0"/>
    <x v="0"/>
    <x v="1"/>
    <x v="2"/>
    <x v="34"/>
    <d v="2002-12-23T00:00:00"/>
    <n v="86094"/>
    <n v="0"/>
    <x v="0"/>
    <s v="Columbus"/>
    <s v=""/>
    <s v="Old"/>
    <s v="MIDDLE AGE"/>
    <m/>
    <m/>
  </r>
  <r>
    <s v="E02751"/>
    <s v="Eloise Griffin"/>
    <x v="19"/>
    <x v="2"/>
    <x v="3"/>
    <x v="1"/>
    <x v="2"/>
    <x v="18"/>
    <d v="2022-05-06T00:00:00"/>
    <n v="77607"/>
    <n v="0"/>
    <x v="0"/>
    <s v="Miami"/>
    <s v=""/>
    <s v="Young"/>
    <s v="YOUNG"/>
    <m/>
    <m/>
  </r>
  <r>
    <s v="E02752"/>
    <s v="Samuel Cruz"/>
    <x v="10"/>
    <x v="6"/>
    <x v="3"/>
    <x v="0"/>
    <x v="1"/>
    <x v="29"/>
    <d v="1993-04-30T00:00:00"/>
    <n v="157672"/>
    <n v="0.11"/>
    <x v="0"/>
    <s v="Miami"/>
    <s v=""/>
    <s v="Young"/>
    <s v="OLD"/>
    <m/>
    <m/>
  </r>
  <r>
    <s v="E02753"/>
    <s v="Gabriel Cheung"/>
    <x v="1"/>
    <x v="4"/>
    <x v="3"/>
    <x v="0"/>
    <x v="0"/>
    <x v="38"/>
    <d v="2016-11-29T00:00:00"/>
    <n v="43785"/>
    <n v="0"/>
    <x v="1"/>
    <s v="Chongqing"/>
    <d v="2018-06-26T00:00:00"/>
    <s v="Young"/>
    <s v="OLD"/>
    <m/>
    <m/>
  </r>
  <r>
    <s v="E02754"/>
    <s v="Kai Green"/>
    <x v="7"/>
    <x v="2"/>
    <x v="1"/>
    <x v="0"/>
    <x v="2"/>
    <x v="20"/>
    <d v="2015-06-15T00:00:00"/>
    <n v="75439"/>
    <n v="0"/>
    <x v="0"/>
    <s v="Seattle"/>
    <s v=""/>
    <s v="Young"/>
    <s v="OLD"/>
    <m/>
    <m/>
  </r>
  <r>
    <s v="E02755"/>
    <s v="Julia Moore"/>
    <x v="10"/>
    <x v="2"/>
    <x v="0"/>
    <x v="1"/>
    <x v="2"/>
    <x v="27"/>
    <d v="2021-11-18T00:00:00"/>
    <n v="139987"/>
    <n v="0.13"/>
    <x v="0"/>
    <s v="Seattle"/>
    <s v=""/>
    <s v="Old"/>
    <s v="YOUNG"/>
    <m/>
    <m/>
  </r>
  <r>
    <s v="E02756"/>
    <s v="Roman Mendoza"/>
    <x v="11"/>
    <x v="3"/>
    <x v="3"/>
    <x v="0"/>
    <x v="1"/>
    <x v="11"/>
    <d v="1994-09-04T00:00:00"/>
    <n v="257489"/>
    <n v="0.34"/>
    <x v="2"/>
    <s v="Rio de Janeiro"/>
    <s v=""/>
    <s v="Old"/>
    <s v="MIDDLE AGE"/>
    <m/>
    <m/>
  </r>
  <r>
    <s v="E02757"/>
    <s v="Levi Rahman"/>
    <x v="7"/>
    <x v="2"/>
    <x v="3"/>
    <x v="0"/>
    <x v="0"/>
    <x v="11"/>
    <d v="2009-01-30T00:00:00"/>
    <n v="91639"/>
    <n v="0"/>
    <x v="0"/>
    <s v="Seattle"/>
    <s v=""/>
    <s v="Old"/>
    <s v="MIDDLE AGE"/>
    <m/>
    <m/>
  </r>
  <r>
    <s v="E02758"/>
    <s v="Sadie Pham"/>
    <x v="6"/>
    <x v="4"/>
    <x v="3"/>
    <x v="1"/>
    <x v="0"/>
    <x v="8"/>
    <d v="2022-12-25T00:00:00"/>
    <n v="66563"/>
    <n v="0"/>
    <x v="1"/>
    <s v="Chengdu"/>
    <d v="2023-01-25T00:00:00"/>
    <s v="Young"/>
    <s v="YOUNG"/>
    <m/>
    <m/>
  </r>
  <r>
    <s v="E02759"/>
    <s v="Chloe Contreras"/>
    <x v="11"/>
    <x v="5"/>
    <x v="1"/>
    <x v="1"/>
    <x v="1"/>
    <x v="35"/>
    <d v="2021-02-10T00:00:00"/>
    <n v="235047"/>
    <n v="0.36"/>
    <x v="0"/>
    <s v="Phoenix"/>
    <s v=""/>
    <s v="Young"/>
    <s v="YOUNG"/>
    <m/>
    <m/>
  </r>
  <r>
    <s v="E02760"/>
    <s v="Owen Ford"/>
    <x v="11"/>
    <x v="6"/>
    <x v="1"/>
    <x v="0"/>
    <x v="2"/>
    <x v="27"/>
    <d v="2015-02-10T00:00:00"/>
    <n v="214782"/>
    <n v="0.32"/>
    <x v="0"/>
    <s v="Chicago"/>
    <s v=""/>
    <s v="Old"/>
    <s v="YOUNG"/>
    <m/>
    <m/>
  </r>
  <r>
    <s v="E02761"/>
    <s v="Audrey Powell"/>
    <x v="4"/>
    <x v="3"/>
    <x v="2"/>
    <x v="1"/>
    <x v="3"/>
    <x v="27"/>
    <d v="2011-05-01T00:00:00"/>
    <n v="180544"/>
    <n v="0.27"/>
    <x v="0"/>
    <s v="Chicago"/>
    <s v=""/>
    <s v="Old"/>
    <s v="YOUNG"/>
    <m/>
    <m/>
  </r>
  <r>
    <s v="E02762"/>
    <s v="Greyson Munoz"/>
    <x v="10"/>
    <x v="5"/>
    <x v="2"/>
    <x v="0"/>
    <x v="1"/>
    <x v="13"/>
    <d v="2000-06-23T00:00:00"/>
    <n v="158614"/>
    <n v="0.14000000000000001"/>
    <x v="2"/>
    <s v="Rio de Janeiro"/>
    <s v=""/>
    <s v="Young"/>
    <s v="OLD"/>
    <m/>
    <m/>
  </r>
  <r>
    <s v="E02763"/>
    <s v="Isaiah Vang"/>
    <x v="31"/>
    <x v="0"/>
    <x v="1"/>
    <x v="0"/>
    <x v="0"/>
    <x v="6"/>
    <d v="1998-11-30T00:00:00"/>
    <n v="63187"/>
    <n v="0"/>
    <x v="0"/>
    <s v="Chicago"/>
    <s v=""/>
    <s v="Old"/>
    <s v="MIDDLE AGE"/>
    <m/>
    <m/>
  </r>
  <r>
    <s v="E02764"/>
    <s v="Lincoln Alvarado"/>
    <x v="5"/>
    <x v="5"/>
    <x v="0"/>
    <x v="0"/>
    <x v="1"/>
    <x v="20"/>
    <d v="2004-12-08T00:00:00"/>
    <n v="93857"/>
    <n v="0"/>
    <x v="0"/>
    <s v="Phoenix"/>
    <s v=""/>
    <s v="Young"/>
    <s v="OLD"/>
    <m/>
    <m/>
  </r>
  <r>
    <s v="E02765"/>
    <s v="Carter Sandoval"/>
    <x v="11"/>
    <x v="2"/>
    <x v="0"/>
    <x v="0"/>
    <x v="1"/>
    <x v="32"/>
    <d v="2021-03-11T00:00:00"/>
    <n v="253741"/>
    <n v="0.34"/>
    <x v="2"/>
    <s v="Rio de Janeiro"/>
    <s v=""/>
    <s v="Old"/>
    <s v="YOUNG"/>
    <m/>
    <m/>
  </r>
  <r>
    <s v="E02766"/>
    <s v="Julia Jimenez"/>
    <x v="5"/>
    <x v="5"/>
    <x v="3"/>
    <x v="1"/>
    <x v="1"/>
    <x v="25"/>
    <d v="2010-11-17T00:00:00"/>
    <n v="92833"/>
    <n v="0"/>
    <x v="2"/>
    <s v="Rio de Janeiro"/>
    <s v=""/>
    <s v="Old"/>
    <s v="MIDDLE AGE"/>
    <m/>
    <m/>
  </r>
  <r>
    <s v="E02767"/>
    <s v="Savannah Cortez"/>
    <x v="12"/>
    <x v="2"/>
    <x v="3"/>
    <x v="1"/>
    <x v="1"/>
    <x v="9"/>
    <d v="2018-12-15T00:00:00"/>
    <n v="95400"/>
    <n v="0"/>
    <x v="2"/>
    <s v="Manaus"/>
    <s v=""/>
    <s v="Old"/>
    <s v="MIDDLE AGE"/>
    <m/>
    <m/>
  </r>
  <r>
    <s v="E02768"/>
    <s v="Everly Brown"/>
    <x v="31"/>
    <x v="0"/>
    <x v="3"/>
    <x v="1"/>
    <x v="3"/>
    <x v="21"/>
    <d v="2013-10-04T00:00:00"/>
    <n v="88230"/>
    <n v="0"/>
    <x v="0"/>
    <s v="Miami"/>
    <s v=""/>
    <s v="Young"/>
    <s v="OLD"/>
    <m/>
    <m/>
  </r>
  <r>
    <s v="E02769"/>
    <s v="Charlotte Pham"/>
    <x v="26"/>
    <x v="0"/>
    <x v="2"/>
    <x v="1"/>
    <x v="0"/>
    <x v="11"/>
    <d v="2003-02-25T00:00:00"/>
    <n v="62179"/>
    <n v="0"/>
    <x v="1"/>
    <s v="Shanghai"/>
    <s v=""/>
    <s v="Old"/>
    <s v="MIDDLE AGE"/>
    <m/>
    <m/>
  </r>
  <r>
    <s v="E02770"/>
    <s v="Iris Bailey"/>
    <x v="17"/>
    <x v="2"/>
    <x v="2"/>
    <x v="1"/>
    <x v="2"/>
    <x v="8"/>
    <d v="2020-02-18T00:00:00"/>
    <n v="42343"/>
    <n v="0"/>
    <x v="0"/>
    <s v="Miami"/>
    <d v="2020-06-02T00:00:00"/>
    <s v="Young"/>
    <s v="YOUNG"/>
    <m/>
    <m/>
  </r>
  <r>
    <s v="E02771"/>
    <s v="Logan Daniels"/>
    <x v="5"/>
    <x v="3"/>
    <x v="1"/>
    <x v="0"/>
    <x v="2"/>
    <x v="8"/>
    <d v="2022-05-07T00:00:00"/>
    <n v="70275"/>
    <n v="0"/>
    <x v="0"/>
    <s v="Columbus"/>
    <s v=""/>
    <s v="Young"/>
    <s v="YOUNG"/>
    <m/>
    <m/>
  </r>
  <r>
    <s v="E02772"/>
    <s v="Autumn Molina"/>
    <x v="6"/>
    <x v="1"/>
    <x v="1"/>
    <x v="1"/>
    <x v="1"/>
    <x v="19"/>
    <d v="2012-04-08T00:00:00"/>
    <n v="51448"/>
    <n v="0"/>
    <x v="2"/>
    <s v="Manaus"/>
    <s v=""/>
    <s v="Old"/>
    <s v="YOUNG"/>
    <m/>
    <m/>
  </r>
  <r>
    <s v="E02773"/>
    <s v="Emma Mehta"/>
    <x v="11"/>
    <x v="0"/>
    <x v="0"/>
    <x v="1"/>
    <x v="0"/>
    <x v="1"/>
    <d v="2009-04-09T00:00:00"/>
    <n v="185363"/>
    <n v="0.33"/>
    <x v="1"/>
    <s v="Shanghai"/>
    <s v=""/>
    <s v="Old"/>
    <s v="MIDDLE AGE"/>
    <m/>
    <m/>
  </r>
  <r>
    <s v="E02774"/>
    <s v="Julian Joseph"/>
    <x v="19"/>
    <x v="2"/>
    <x v="0"/>
    <x v="0"/>
    <x v="2"/>
    <x v="5"/>
    <d v="2018-09-20T00:00:00"/>
    <n v="60784"/>
    <n v="0"/>
    <x v="0"/>
    <s v="Austin"/>
    <s v=""/>
    <s v="Old"/>
    <s v="MIDDLE AGE"/>
    <m/>
    <m/>
  </r>
  <r>
    <s v="E02775"/>
    <s v="Eleanor Munoz"/>
    <x v="1"/>
    <x v="3"/>
    <x v="3"/>
    <x v="1"/>
    <x v="1"/>
    <x v="15"/>
    <d v="2004-04-07T00:00:00"/>
    <n v="45323"/>
    <n v="0"/>
    <x v="2"/>
    <s v="Rio de Janeiro"/>
    <s v=""/>
    <s v="Old"/>
    <s v="MIDDLE AGE"/>
    <m/>
    <m/>
  </r>
  <r>
    <s v="E02776"/>
    <s v="Caroline Sandoval"/>
    <x v="8"/>
    <x v="4"/>
    <x v="3"/>
    <x v="1"/>
    <x v="1"/>
    <x v="4"/>
    <d v="2012-09-10T00:00:00"/>
    <n v="129727"/>
    <n v="0.08"/>
    <x v="0"/>
    <s v="Phoenix"/>
    <d v="2021-10-07T00:00:00"/>
    <s v="Old"/>
    <s v="MIDDLE AGE"/>
    <m/>
    <m/>
  </r>
  <r>
    <s v="E02777"/>
    <s v="Eliza Zhu"/>
    <x v="14"/>
    <x v="1"/>
    <x v="3"/>
    <x v="1"/>
    <x v="0"/>
    <x v="26"/>
    <d v="2006-09-30T00:00:00"/>
    <n v="63229"/>
    <n v="0"/>
    <x v="0"/>
    <s v="Miami"/>
    <s v=""/>
    <s v="Old"/>
    <s v="MIDDLE AGE"/>
    <m/>
    <m/>
  </r>
  <r>
    <s v="E02778"/>
    <s v="Greyson Moore"/>
    <x v="4"/>
    <x v="3"/>
    <x v="1"/>
    <x v="0"/>
    <x v="2"/>
    <x v="11"/>
    <d v="2004-02-12T00:00:00"/>
    <n v="194221"/>
    <n v="0.16"/>
    <x v="0"/>
    <s v="Austin"/>
    <s v=""/>
    <s v="Old"/>
    <s v="MIDDLE AGE"/>
    <m/>
    <m/>
  </r>
  <r>
    <s v="E02779"/>
    <s v="Lyla Clark"/>
    <x v="5"/>
    <x v="1"/>
    <x v="2"/>
    <x v="1"/>
    <x v="2"/>
    <x v="11"/>
    <d v="2018-12-12T00:00:00"/>
    <n v="78020"/>
    <n v="0"/>
    <x v="0"/>
    <s v="Columbus"/>
    <s v=""/>
    <s v="Old"/>
    <s v="MIDDLE AGE"/>
    <m/>
    <m/>
  </r>
  <r>
    <s v="E02780"/>
    <s v="Samuel Patterson"/>
    <x v="11"/>
    <x v="3"/>
    <x v="3"/>
    <x v="0"/>
    <x v="2"/>
    <x v="40"/>
    <d v="2022-10-07T00:00:00"/>
    <n v="197331"/>
    <n v="0.33"/>
    <x v="0"/>
    <s v="Seattle"/>
    <s v=""/>
    <s v="Young"/>
    <s v="YOUNG"/>
    <m/>
    <m/>
  </r>
  <r>
    <s v="E02781"/>
    <s v="Robert Padilla"/>
    <x v="6"/>
    <x v="3"/>
    <x v="0"/>
    <x v="0"/>
    <x v="1"/>
    <x v="20"/>
    <d v="1998-02-16T00:00:00"/>
    <n v="63346"/>
    <n v="0"/>
    <x v="2"/>
    <s v="Rio de Janeiro"/>
    <s v=""/>
    <s v="Young"/>
    <s v="OLD"/>
    <m/>
    <m/>
  </r>
  <r>
    <s v="E02782"/>
    <s v="Landon Munoz"/>
    <x v="0"/>
    <x v="0"/>
    <x v="0"/>
    <x v="0"/>
    <x v="1"/>
    <x v="30"/>
    <d v="2014-07-11T00:00:00"/>
    <n v="105574"/>
    <n v="0"/>
    <x v="0"/>
    <s v="Miami"/>
    <s v=""/>
    <s v="Old"/>
    <s v="YOUNG"/>
    <m/>
    <m/>
  </r>
  <r>
    <s v="E02783"/>
    <s v="Josiah Yi"/>
    <x v="32"/>
    <x v="0"/>
    <x v="1"/>
    <x v="0"/>
    <x v="0"/>
    <x v="12"/>
    <d v="2015-04-12T00:00:00"/>
    <n v="101941"/>
    <n v="0"/>
    <x v="1"/>
    <s v="Beijing"/>
    <s v=""/>
    <s v="Old"/>
    <s v="YOUNG"/>
    <m/>
    <m/>
  </r>
  <r>
    <s v="E02784"/>
    <s v="Owen Scott"/>
    <x v="22"/>
    <x v="2"/>
    <x v="2"/>
    <x v="0"/>
    <x v="3"/>
    <x v="15"/>
    <d v="2005-07-17T00:00:00"/>
    <n v="74777"/>
    <n v="0"/>
    <x v="0"/>
    <s v="Austin"/>
    <s v=""/>
    <s v="Old"/>
    <s v="MIDDLE AGE"/>
    <m/>
    <m/>
  </r>
  <r>
    <s v="E02785"/>
    <s v="Matthew Parker"/>
    <x v="1"/>
    <x v="1"/>
    <x v="2"/>
    <x v="0"/>
    <x v="2"/>
    <x v="30"/>
    <d v="2021-09-15T00:00:00"/>
    <n v="59447"/>
    <n v="0"/>
    <x v="0"/>
    <s v="Austin"/>
    <s v=""/>
    <s v="Old"/>
    <s v="YOUNG"/>
    <m/>
    <m/>
  </r>
  <r>
    <s v="E02786"/>
    <s v="Daniel Huynh"/>
    <x v="8"/>
    <x v="5"/>
    <x v="0"/>
    <x v="0"/>
    <x v="0"/>
    <x v="40"/>
    <d v="2021-12-08T00:00:00"/>
    <n v="105072"/>
    <n v="0.06"/>
    <x v="1"/>
    <s v="Chengdu"/>
    <s v=""/>
    <s v="Young"/>
    <s v="YOUNG"/>
    <m/>
    <m/>
  </r>
  <r>
    <s v="E02787"/>
    <s v="Matthew Vargas"/>
    <x v="10"/>
    <x v="2"/>
    <x v="2"/>
    <x v="0"/>
    <x v="1"/>
    <x v="6"/>
    <d v="1999-05-24T00:00:00"/>
    <n v="150893"/>
    <n v="0.13"/>
    <x v="0"/>
    <s v="Chicago"/>
    <s v=""/>
    <s v="Old"/>
    <s v="MIDDLE AGE"/>
    <m/>
    <m/>
  </r>
  <r>
    <s v="E02788"/>
    <s v="Ella Herrera"/>
    <x v="4"/>
    <x v="5"/>
    <x v="1"/>
    <x v="1"/>
    <x v="1"/>
    <x v="2"/>
    <d v="2013-02-08T00:00:00"/>
    <n v="156276"/>
    <n v="0.22"/>
    <x v="0"/>
    <s v="Austin"/>
    <s v=""/>
    <s v="Old"/>
    <s v="MIDDLE AGE"/>
    <m/>
    <m/>
  </r>
  <r>
    <s v="E02789"/>
    <s v="Everly Hwang"/>
    <x v="11"/>
    <x v="3"/>
    <x v="2"/>
    <x v="1"/>
    <x v="0"/>
    <x v="12"/>
    <d v="2022-10-27T00:00:00"/>
    <n v="191755"/>
    <n v="0.4"/>
    <x v="0"/>
    <s v="Miami"/>
    <s v=""/>
    <s v="Old"/>
    <s v="YOUNG"/>
    <m/>
    <m/>
  </r>
  <r>
    <s v="E02790"/>
    <s v="Hazel Mitchell"/>
    <x v="27"/>
    <x v="2"/>
    <x v="3"/>
    <x v="1"/>
    <x v="2"/>
    <x v="16"/>
    <d v="2020-11-04T00:00:00"/>
    <n v="81070"/>
    <n v="0"/>
    <x v="0"/>
    <s v="Miami"/>
    <s v=""/>
    <s v="Old"/>
    <s v="YOUNG"/>
    <m/>
    <m/>
  </r>
  <r>
    <s v="E02791"/>
    <s v="Ian Hernandez"/>
    <x v="4"/>
    <x v="3"/>
    <x v="1"/>
    <x v="0"/>
    <x v="1"/>
    <x v="30"/>
    <d v="2021-12-01T00:00:00"/>
    <n v="176533"/>
    <n v="0.25"/>
    <x v="0"/>
    <s v="Austin"/>
    <s v=""/>
    <s v="Old"/>
    <s v="YOUNG"/>
    <m/>
    <m/>
  </r>
  <r>
    <s v="E02792"/>
    <s v="Charlotte Lam"/>
    <x v="12"/>
    <x v="2"/>
    <x v="0"/>
    <x v="1"/>
    <x v="0"/>
    <x v="35"/>
    <d v="2020-08-26T00:00:00"/>
    <n v="60919"/>
    <n v="0"/>
    <x v="0"/>
    <s v="Columbus"/>
    <s v=""/>
    <s v="Young"/>
    <s v="YOUNG"/>
    <m/>
    <m/>
  </r>
  <r>
    <s v="E02793"/>
    <s v="Jonathan Ali"/>
    <x v="21"/>
    <x v="0"/>
    <x v="3"/>
    <x v="0"/>
    <x v="0"/>
    <x v="4"/>
    <d v="2004-07-20T00:00:00"/>
    <n v="88288"/>
    <n v="0"/>
    <x v="1"/>
    <s v="Chongqing"/>
    <s v=""/>
    <s v="Old"/>
    <s v="MIDDLE AGE"/>
    <m/>
    <m/>
  </r>
  <r>
    <s v="E02794"/>
    <s v="Violet He"/>
    <x v="1"/>
    <x v="1"/>
    <x v="0"/>
    <x v="1"/>
    <x v="0"/>
    <x v="12"/>
    <d v="2021-11-19T00:00:00"/>
    <n v="53638"/>
    <n v="0"/>
    <x v="0"/>
    <s v="Chicago"/>
    <s v=""/>
    <s v="Old"/>
    <s v="YOUNG"/>
    <m/>
    <m/>
  </r>
  <r>
    <s v="E02795"/>
    <s v="Hannah Truong"/>
    <x v="5"/>
    <x v="3"/>
    <x v="3"/>
    <x v="1"/>
    <x v="0"/>
    <x v="36"/>
    <d v="2009-03-25T00:00:00"/>
    <n v="75362"/>
    <n v="0"/>
    <x v="0"/>
    <s v="Chicago"/>
    <s v=""/>
    <s v="Old"/>
    <s v="MIDDLE AGE"/>
    <m/>
    <m/>
  </r>
  <r>
    <s v="E02796"/>
    <s v="Hannah Nelson"/>
    <x v="14"/>
    <x v="1"/>
    <x v="0"/>
    <x v="1"/>
    <x v="2"/>
    <x v="17"/>
    <d v="2022-05-24T00:00:00"/>
    <n v="60799"/>
    <n v="0"/>
    <x v="0"/>
    <s v="Seattle"/>
    <s v=""/>
    <s v="Old"/>
    <s v="YOUNG"/>
    <m/>
    <m/>
  </r>
  <r>
    <s v="E02797"/>
    <s v="Autumn Kaur"/>
    <x v="8"/>
    <x v="3"/>
    <x v="1"/>
    <x v="1"/>
    <x v="0"/>
    <x v="35"/>
    <d v="2022-02-01T00:00:00"/>
    <n v="129172"/>
    <n v="0.08"/>
    <x v="1"/>
    <s v="Beijing"/>
    <s v=""/>
    <s v="Young"/>
    <s v="YOUNG"/>
    <m/>
    <m/>
  </r>
  <r>
    <s v="E02798"/>
    <s v="Serenity Ngo"/>
    <x v="1"/>
    <x v="3"/>
    <x v="1"/>
    <x v="1"/>
    <x v="0"/>
    <x v="2"/>
    <d v="2021-02-11T00:00:00"/>
    <n v="50012"/>
    <n v="0"/>
    <x v="0"/>
    <s v="Seattle"/>
    <s v=""/>
    <s v="Old"/>
    <s v="MIDDLE AGE"/>
    <m/>
    <m/>
  </r>
  <r>
    <s v="E02799"/>
    <s v="Raelynn Her"/>
    <x v="10"/>
    <x v="1"/>
    <x v="2"/>
    <x v="1"/>
    <x v="0"/>
    <x v="36"/>
    <d v="2018-05-09T00:00:00"/>
    <n v="122441"/>
    <n v="0.15"/>
    <x v="0"/>
    <s v="Columbus"/>
    <s v=""/>
    <s v="Old"/>
    <s v="MIDDLE AGE"/>
    <m/>
    <m/>
  </r>
  <r>
    <s v="E02800"/>
    <s v="Jameson Salazar"/>
    <x v="0"/>
    <x v="0"/>
    <x v="3"/>
    <x v="0"/>
    <x v="1"/>
    <x v="15"/>
    <d v="2003-03-12T00:00:00"/>
    <n v="85822"/>
    <n v="0"/>
    <x v="0"/>
    <s v="Phoenix"/>
    <s v=""/>
    <s v="Old"/>
    <s v="MIDDLE AGE"/>
    <m/>
    <m/>
  </r>
  <r>
    <s v="E02801"/>
    <s v="Luke Luna"/>
    <x v="1"/>
    <x v="1"/>
    <x v="3"/>
    <x v="0"/>
    <x v="1"/>
    <x v="34"/>
    <d v="2007-05-21T00:00:00"/>
    <n v="43803"/>
    <n v="0"/>
    <x v="0"/>
    <s v="Miami"/>
    <s v=""/>
    <s v="Old"/>
    <s v="MIDDLE AGE"/>
    <m/>
    <m/>
  </r>
  <r>
    <s v="E02802"/>
    <s v="Hunter Moua"/>
    <x v="5"/>
    <x v="3"/>
    <x v="3"/>
    <x v="0"/>
    <x v="0"/>
    <x v="35"/>
    <d v="2019-11-29T00:00:00"/>
    <n v="72620"/>
    <n v="0"/>
    <x v="1"/>
    <s v="Chongqing"/>
    <s v=""/>
    <s v="Young"/>
    <s v="YOUNG"/>
    <m/>
    <m/>
  </r>
  <r>
    <s v="E02803"/>
    <s v="Athena Aguilar"/>
    <x v="6"/>
    <x v="5"/>
    <x v="1"/>
    <x v="1"/>
    <x v="1"/>
    <x v="40"/>
    <d v="2021-08-24T00:00:00"/>
    <n v="71222"/>
    <n v="0"/>
    <x v="2"/>
    <s v="Manaus"/>
    <s v=""/>
    <s v="Young"/>
    <s v="YOUNG"/>
    <m/>
    <m/>
  </r>
  <r>
    <s v="E02804"/>
    <s v="Ariana Sanders"/>
    <x v="4"/>
    <x v="0"/>
    <x v="0"/>
    <x v="1"/>
    <x v="2"/>
    <x v="13"/>
    <d v="1994-12-26T00:00:00"/>
    <n v="155332"/>
    <n v="0.2"/>
    <x v="0"/>
    <s v="Austin"/>
    <s v=""/>
    <s v="Young"/>
    <s v="OLD"/>
    <m/>
    <m/>
  </r>
  <r>
    <s v="E02805"/>
    <s v="Easton Cruz"/>
    <x v="8"/>
    <x v="4"/>
    <x v="0"/>
    <x v="0"/>
    <x v="1"/>
    <x v="16"/>
    <d v="2016-11-21T00:00:00"/>
    <n v="107202"/>
    <n v="0.06"/>
    <x v="0"/>
    <s v="Columbus"/>
    <s v=""/>
    <s v="Old"/>
    <s v="YOUNG"/>
    <m/>
    <m/>
  </r>
  <r>
    <s v="E02806"/>
    <s v="Josiah Vega"/>
    <x v="8"/>
    <x v="3"/>
    <x v="0"/>
    <x v="0"/>
    <x v="1"/>
    <x v="31"/>
    <d v="2015-12-26T00:00:00"/>
    <n v="121751"/>
    <n v="0.08"/>
    <x v="0"/>
    <s v="Columbus"/>
    <s v=""/>
    <s v="Old"/>
    <s v="MIDDLE AGE"/>
    <m/>
    <m/>
  </r>
  <r>
    <s v="E02807"/>
    <s v="Isla Chavez"/>
    <x v="8"/>
    <x v="4"/>
    <x v="1"/>
    <x v="1"/>
    <x v="1"/>
    <x v="15"/>
    <d v="2010-09-29T00:00:00"/>
    <n v="115591"/>
    <n v="0.05"/>
    <x v="0"/>
    <s v="Chicago"/>
    <s v=""/>
    <s v="Old"/>
    <s v="MIDDLE AGE"/>
    <m/>
    <m/>
  </r>
  <r>
    <s v="E02808"/>
    <s v="Willow Estrada"/>
    <x v="8"/>
    <x v="6"/>
    <x v="2"/>
    <x v="1"/>
    <x v="1"/>
    <x v="28"/>
    <d v="2021-03-11T00:00:00"/>
    <n v="108601"/>
    <n v="0.05"/>
    <x v="2"/>
    <s v="Rio de Janeiro"/>
    <s v=""/>
    <s v="Young"/>
    <s v="YOUNG"/>
    <m/>
    <m/>
  </r>
  <r>
    <s v="E02809"/>
    <s v="Nevaeh Ng"/>
    <x v="10"/>
    <x v="6"/>
    <x v="0"/>
    <x v="1"/>
    <x v="0"/>
    <x v="33"/>
    <d v="2019-03-18T00:00:00"/>
    <n v="159823"/>
    <n v="0.11"/>
    <x v="0"/>
    <s v="Seattle"/>
    <d v="2022-08-29T00:00:00"/>
    <s v="Young"/>
    <s v="YOUNG"/>
    <m/>
    <m/>
  </r>
  <r>
    <s v="E02810"/>
    <s v="Jade Hu"/>
    <x v="1"/>
    <x v="5"/>
    <x v="2"/>
    <x v="1"/>
    <x v="0"/>
    <x v="15"/>
    <d v="2001-12-15T00:00:00"/>
    <n v="53526"/>
    <n v="0"/>
    <x v="0"/>
    <s v="Seattle"/>
    <s v=""/>
    <s v="Old"/>
    <s v="MIDDLE AGE"/>
    <m/>
    <m/>
  </r>
  <r>
    <s v="E02811"/>
    <s v="Henry Vazquez"/>
    <x v="3"/>
    <x v="2"/>
    <x v="3"/>
    <x v="0"/>
    <x v="1"/>
    <x v="16"/>
    <d v="2016-12-03T00:00:00"/>
    <n v="90084"/>
    <n v="0"/>
    <x v="0"/>
    <s v="Columbus"/>
    <s v=""/>
    <s v="Old"/>
    <s v="YOUNG"/>
    <m/>
    <m/>
  </r>
  <r>
    <s v="E02812"/>
    <s v="Nathan Jackson"/>
    <x v="11"/>
    <x v="3"/>
    <x v="0"/>
    <x v="0"/>
    <x v="2"/>
    <x v="39"/>
    <d v="2011-03-25T00:00:00"/>
    <n v="210085"/>
    <n v="0.39"/>
    <x v="0"/>
    <s v="Chicago"/>
    <s v=""/>
    <s v="Old"/>
    <s v="MIDDLE AGE"/>
    <m/>
    <m/>
  </r>
  <r>
    <s v="E02813"/>
    <s v="Anthony Lam"/>
    <x v="10"/>
    <x v="1"/>
    <x v="3"/>
    <x v="0"/>
    <x v="0"/>
    <x v="16"/>
    <d v="2015-02-07T00:00:00"/>
    <n v="133908"/>
    <n v="0.15"/>
    <x v="0"/>
    <s v="Chicago"/>
    <s v=""/>
    <s v="Old"/>
    <s v="YOUNG"/>
    <m/>
    <m/>
  </r>
  <r>
    <s v="E02814"/>
    <s v="Nevaeh Ali"/>
    <x v="8"/>
    <x v="5"/>
    <x v="0"/>
    <x v="1"/>
    <x v="0"/>
    <x v="1"/>
    <d v="2013-03-22T00:00:00"/>
    <n v="100652"/>
    <n v="7.0000000000000007E-2"/>
    <x v="0"/>
    <s v="Miami"/>
    <s v=""/>
    <s v="Old"/>
    <s v="MIDDLE AGE"/>
    <m/>
    <m/>
  </r>
  <r>
    <s v="E02815"/>
    <s v="Mila Vasquez"/>
    <x v="11"/>
    <x v="6"/>
    <x v="1"/>
    <x v="1"/>
    <x v="1"/>
    <x v="1"/>
    <d v="2013-07-26T00:00:00"/>
    <n v="225725"/>
    <n v="0.37"/>
    <x v="0"/>
    <s v="Phoenix"/>
    <s v=""/>
    <s v="Old"/>
    <s v="MIDDLE AGE"/>
    <m/>
    <m/>
  </r>
  <r>
    <s v="E02816"/>
    <s v="Madelyn Henry"/>
    <x v="11"/>
    <x v="6"/>
    <x v="3"/>
    <x v="1"/>
    <x v="2"/>
    <x v="39"/>
    <d v="2007-05-10T00:00:00"/>
    <n v="224989"/>
    <n v="0.33"/>
    <x v="0"/>
    <s v="Seattle"/>
    <s v=""/>
    <s v="Old"/>
    <s v="MIDDLE AGE"/>
    <m/>
    <m/>
  </r>
  <r>
    <s v="E02817"/>
    <s v="Emilia Alexander"/>
    <x v="32"/>
    <x v="0"/>
    <x v="3"/>
    <x v="1"/>
    <x v="2"/>
    <x v="27"/>
    <d v="2022-09-11T00:00:00"/>
    <n v="109680"/>
    <n v="0"/>
    <x v="0"/>
    <s v="Seattle"/>
    <s v=""/>
    <s v="Old"/>
    <s v="YOUNG"/>
    <m/>
    <m/>
  </r>
  <r>
    <s v="E02818"/>
    <s v="Christian Ayala"/>
    <x v="29"/>
    <x v="1"/>
    <x v="2"/>
    <x v="0"/>
    <x v="1"/>
    <x v="9"/>
    <d v="2003-09-28T00:00:00"/>
    <n v="74216"/>
    <n v="0"/>
    <x v="2"/>
    <s v="Manaus"/>
    <s v=""/>
    <s v="Old"/>
    <s v="MIDDLE AGE"/>
    <m/>
    <m/>
  </r>
  <r>
    <s v="E02819"/>
    <s v="Willow Xiong"/>
    <x v="10"/>
    <x v="5"/>
    <x v="1"/>
    <x v="1"/>
    <x v="0"/>
    <x v="27"/>
    <d v="2021-05-04T00:00:00"/>
    <n v="151363"/>
    <n v="0.12"/>
    <x v="0"/>
    <s v="Miami"/>
    <s v=""/>
    <s v="Old"/>
    <s v="YOUNG"/>
    <m/>
    <m/>
  </r>
  <r>
    <s v="E02820"/>
    <s v="Avery Valdez"/>
    <x v="24"/>
    <x v="6"/>
    <x v="2"/>
    <x v="1"/>
    <x v="1"/>
    <x v="34"/>
    <d v="2000-01-29T00:00:00"/>
    <n v="62686"/>
    <n v="0"/>
    <x v="0"/>
    <s v="Phoenix"/>
    <s v=""/>
    <s v="Old"/>
    <s v="MIDDLE AGE"/>
    <m/>
    <m/>
  </r>
  <r>
    <s v="E02821"/>
    <s v="Abigail Carter"/>
    <x v="4"/>
    <x v="6"/>
    <x v="2"/>
    <x v="1"/>
    <x v="3"/>
    <x v="4"/>
    <d v="2015-01-12T00:00:00"/>
    <n v="178218"/>
    <n v="0.27"/>
    <x v="0"/>
    <s v="Miami"/>
    <s v=""/>
    <s v="Old"/>
    <s v="MIDDLE AGE"/>
    <m/>
    <m/>
  </r>
  <r>
    <s v="E02822"/>
    <s v="Madison Patel"/>
    <x v="16"/>
    <x v="0"/>
    <x v="1"/>
    <x v="1"/>
    <x v="0"/>
    <x v="27"/>
    <d v="2013-10-26T00:00:00"/>
    <n v="69125"/>
    <n v="0"/>
    <x v="0"/>
    <s v="Austin"/>
    <s v=""/>
    <s v="Old"/>
    <s v="YOUNG"/>
    <m/>
    <m/>
  </r>
  <r>
    <s v="E02823"/>
    <s v="Paisley Hsu"/>
    <x v="4"/>
    <x v="4"/>
    <x v="3"/>
    <x v="1"/>
    <x v="0"/>
    <x v="26"/>
    <d v="2006-01-07T00:00:00"/>
    <n v="161376"/>
    <n v="0.24"/>
    <x v="1"/>
    <s v="Beijing"/>
    <s v=""/>
    <s v="Old"/>
    <s v="MIDDLE AGE"/>
    <m/>
    <m/>
  </r>
  <r>
    <s v="E02824"/>
    <s v="Kinsley Hill"/>
    <x v="14"/>
    <x v="1"/>
    <x v="2"/>
    <x v="1"/>
    <x v="2"/>
    <x v="8"/>
    <d v="2022-06-16T00:00:00"/>
    <n v="59436"/>
    <n v="0"/>
    <x v="0"/>
    <s v="Columbus"/>
    <s v=""/>
    <s v="Young"/>
    <s v="YOUNG"/>
    <m/>
    <m/>
  </r>
  <r>
    <s v="E02825"/>
    <s v="Kai Barnes"/>
    <x v="14"/>
    <x v="1"/>
    <x v="2"/>
    <x v="0"/>
    <x v="2"/>
    <x v="14"/>
    <d v="2016-08-24T00:00:00"/>
    <n v="58733"/>
    <n v="0"/>
    <x v="0"/>
    <s v="Miami"/>
    <s v=""/>
    <s v="Old"/>
    <s v="YOUNG"/>
    <m/>
    <m/>
  </r>
  <r>
    <s v="E02826"/>
    <s v="Lincoln Cheng"/>
    <x v="5"/>
    <x v="3"/>
    <x v="1"/>
    <x v="0"/>
    <x v="0"/>
    <x v="29"/>
    <d v="1997-10-14T00:00:00"/>
    <n v="88681"/>
    <n v="0"/>
    <x v="1"/>
    <s v="Shanghai"/>
    <s v=""/>
    <s v="Young"/>
    <s v="OLD"/>
    <m/>
    <m/>
  </r>
  <r>
    <s v="E02827"/>
    <s v="Noah Sharma"/>
    <x v="4"/>
    <x v="4"/>
    <x v="3"/>
    <x v="0"/>
    <x v="0"/>
    <x v="7"/>
    <d v="2008-02-09T00:00:00"/>
    <n v="186854"/>
    <n v="0.3"/>
    <x v="0"/>
    <s v="Phoenix"/>
    <s v=""/>
    <s v="Old"/>
    <s v="MIDDLE AGE"/>
    <m/>
    <m/>
  </r>
  <r>
    <s v="E02828"/>
    <s v="Nevaeh Jiang"/>
    <x v="5"/>
    <x v="4"/>
    <x v="0"/>
    <x v="1"/>
    <x v="0"/>
    <x v="20"/>
    <d v="1997-07-10T00:00:00"/>
    <n v="96897"/>
    <n v="0"/>
    <x v="1"/>
    <s v="Chengdu"/>
    <s v=""/>
    <s v="Young"/>
    <s v="OLD"/>
    <m/>
    <m/>
  </r>
  <r>
    <s v="E02829"/>
    <s v="Ariana Hall"/>
    <x v="8"/>
    <x v="6"/>
    <x v="1"/>
    <x v="1"/>
    <x v="2"/>
    <x v="9"/>
    <d v="2005-01-17T00:00:00"/>
    <n v="128954"/>
    <n v="0.05"/>
    <x v="0"/>
    <s v="Phoenix"/>
    <s v=""/>
    <s v="Old"/>
    <s v="MIDDLE AGE"/>
    <m/>
    <m/>
  </r>
  <r>
    <s v="E02830"/>
    <s v="Samuel Cao"/>
    <x v="14"/>
    <x v="1"/>
    <x v="3"/>
    <x v="0"/>
    <x v="0"/>
    <x v="4"/>
    <d v="1999-05-22T00:00:00"/>
    <n v="67418"/>
    <n v="0"/>
    <x v="1"/>
    <s v="Shanghai"/>
    <s v=""/>
    <s v="Old"/>
    <s v="MIDDLE AGE"/>
    <m/>
    <m/>
  </r>
  <r>
    <s v="E02831"/>
    <s v="Brooks Mitchell"/>
    <x v="8"/>
    <x v="3"/>
    <x v="3"/>
    <x v="0"/>
    <x v="2"/>
    <x v="6"/>
    <d v="2014-08-10T00:00:00"/>
    <n v="125545"/>
    <n v="0.06"/>
    <x v="0"/>
    <s v="Austin"/>
    <s v=""/>
    <s v="Old"/>
    <s v="MIDDLE AGE"/>
    <m/>
    <m/>
  </r>
  <r>
    <s v="E02832"/>
    <s v="Kinsley Gonzalez"/>
    <x v="8"/>
    <x v="2"/>
    <x v="2"/>
    <x v="1"/>
    <x v="1"/>
    <x v="0"/>
    <d v="2000-01-27T00:00:00"/>
    <n v="125641"/>
    <n v="0.05"/>
    <x v="0"/>
    <s v="Seattle"/>
    <s v=""/>
    <s v="Old"/>
    <s v="MIDDLE AGE"/>
    <m/>
    <m/>
  </r>
  <r>
    <s v="E02833"/>
    <s v="Dominic Tang"/>
    <x v="8"/>
    <x v="3"/>
    <x v="1"/>
    <x v="0"/>
    <x v="0"/>
    <x v="6"/>
    <d v="1993-12-08T00:00:00"/>
    <n v="100666"/>
    <n v="0.1"/>
    <x v="1"/>
    <s v="Beijing"/>
    <s v=""/>
    <s v="Old"/>
    <s v="MIDDLE AGE"/>
    <m/>
    <m/>
  </r>
  <r>
    <s v="E02834"/>
    <s v="Colton Le"/>
    <x v="24"/>
    <x v="6"/>
    <x v="3"/>
    <x v="0"/>
    <x v="0"/>
    <x v="17"/>
    <d v="2010-01-12T00:00:00"/>
    <n v="71235"/>
    <n v="0"/>
    <x v="1"/>
    <s v="Chongqing"/>
    <s v=""/>
    <s v="Old"/>
    <s v="YOUNG"/>
    <m/>
    <m/>
  </r>
  <r>
    <s v="E02835"/>
    <s v="Kai Huang"/>
    <x v="23"/>
    <x v="6"/>
    <x v="1"/>
    <x v="0"/>
    <x v="0"/>
    <x v="28"/>
    <d v="2021-01-15T00:00:00"/>
    <n v="83235"/>
    <n v="0"/>
    <x v="0"/>
    <s v="Austin"/>
    <s v=""/>
    <s v="Young"/>
    <s v="YOUNG"/>
    <m/>
    <m/>
  </r>
  <r>
    <s v="E02836"/>
    <s v="Addison Cruz"/>
    <x v="1"/>
    <x v="1"/>
    <x v="1"/>
    <x v="1"/>
    <x v="1"/>
    <x v="10"/>
    <d v="2014-09-08T00:00:00"/>
    <n v="42075"/>
    <n v="0"/>
    <x v="2"/>
    <s v="Rio de Janeiro"/>
    <s v=""/>
    <s v="Old"/>
    <s v="YOUNG"/>
    <m/>
    <m/>
  </r>
  <r>
    <s v="E02837"/>
    <s v="Natalie Thao"/>
    <x v="9"/>
    <x v="2"/>
    <x v="3"/>
    <x v="1"/>
    <x v="0"/>
    <x v="5"/>
    <d v="2022-10-23T00:00:00"/>
    <n v="55020"/>
    <n v="0"/>
    <x v="1"/>
    <s v="Chongqing"/>
    <s v=""/>
    <s v="Old"/>
    <s v="MIDDLE AGE"/>
    <m/>
    <m/>
  </r>
  <r>
    <s v="E02838"/>
    <s v="Maria Barnes"/>
    <x v="5"/>
    <x v="5"/>
    <x v="1"/>
    <x v="1"/>
    <x v="2"/>
    <x v="38"/>
    <d v="2003-05-13T00:00:00"/>
    <n v="76506"/>
    <n v="0"/>
    <x v="0"/>
    <s v="Austin"/>
    <s v=""/>
    <s v="Young"/>
    <s v="OLD"/>
    <m/>
    <m/>
  </r>
  <r>
    <s v="E02839"/>
    <s v="Everett Le"/>
    <x v="8"/>
    <x v="3"/>
    <x v="0"/>
    <x v="0"/>
    <x v="0"/>
    <x v="9"/>
    <d v="2007-03-03T00:00:00"/>
    <n v="100051"/>
    <n v="7.0000000000000007E-2"/>
    <x v="1"/>
    <s v="Chengdu"/>
    <s v=""/>
    <s v="Old"/>
    <s v="MIDDLE AGE"/>
    <m/>
    <m/>
  </r>
  <r>
    <s v="E02840"/>
    <s v="Mia Vang"/>
    <x v="11"/>
    <x v="4"/>
    <x v="1"/>
    <x v="1"/>
    <x v="0"/>
    <x v="17"/>
    <d v="2014-04-19T00:00:00"/>
    <n v="256509"/>
    <n v="0.39"/>
    <x v="1"/>
    <s v="Shanghai"/>
    <d v="2019-08-28T00:00:00"/>
    <s v="Old"/>
    <s v="YOUNG"/>
    <m/>
    <m/>
  </r>
  <r>
    <s v="E02841"/>
    <s v="Zoey Mendoza"/>
    <x v="32"/>
    <x v="0"/>
    <x v="3"/>
    <x v="1"/>
    <x v="1"/>
    <x v="33"/>
    <d v="2020-02-16T00:00:00"/>
    <n v="76904"/>
    <n v="0"/>
    <x v="2"/>
    <s v="Rio de Janeiro"/>
    <s v=""/>
    <s v="Young"/>
    <s v="YOUNG"/>
    <m/>
    <m/>
  </r>
  <r>
    <s v="E02842"/>
    <s v="Parker Desai"/>
    <x v="5"/>
    <x v="1"/>
    <x v="2"/>
    <x v="0"/>
    <x v="0"/>
    <x v="26"/>
    <d v="2018-11-08T00:00:00"/>
    <n v="87914"/>
    <n v="0"/>
    <x v="1"/>
    <s v="Shanghai"/>
    <s v=""/>
    <s v="Old"/>
    <s v="MIDDLE AGE"/>
    <m/>
    <m/>
  </r>
  <r>
    <s v="E02843"/>
    <s v="Alexander Liang"/>
    <x v="11"/>
    <x v="4"/>
    <x v="0"/>
    <x v="0"/>
    <x v="0"/>
    <x v="30"/>
    <d v="2010-03-05T00:00:00"/>
    <n v="235994"/>
    <n v="0.33"/>
    <x v="1"/>
    <s v="Beijing"/>
    <s v=""/>
    <s v="Old"/>
    <s v="YOUNG"/>
    <m/>
    <m/>
  </r>
  <r>
    <s v="E02844"/>
    <s v="Adam Jordan"/>
    <x v="21"/>
    <x v="0"/>
    <x v="1"/>
    <x v="0"/>
    <x v="2"/>
    <x v="9"/>
    <d v="2015-03-12T00:00:00"/>
    <n v="79620"/>
    <n v="0"/>
    <x v="0"/>
    <s v="Chicago"/>
    <s v=""/>
    <s v="Old"/>
    <s v="MIDDLE AGE"/>
    <m/>
    <m/>
  </r>
  <r>
    <s v="E02845"/>
    <s v="Leah Stewart"/>
    <x v="18"/>
    <x v="2"/>
    <x v="2"/>
    <x v="1"/>
    <x v="2"/>
    <x v="32"/>
    <d v="2010-06-04T00:00:00"/>
    <n v="62450"/>
    <n v="0"/>
    <x v="0"/>
    <s v="Austin"/>
    <s v=""/>
    <s v="Old"/>
    <s v="YOUNG"/>
    <m/>
    <m/>
  </r>
  <r>
    <s v="E02846"/>
    <s v="Robert Santos"/>
    <x v="10"/>
    <x v="6"/>
    <x v="2"/>
    <x v="0"/>
    <x v="1"/>
    <x v="0"/>
    <d v="2000-12-29T00:00:00"/>
    <n v="134612"/>
    <n v="0.12"/>
    <x v="0"/>
    <s v="Austin"/>
    <d v="2015-10-26T00:00:00"/>
    <s v="Old"/>
    <s v="MIDDLE AGE"/>
    <m/>
    <m/>
  </r>
  <r>
    <s v="E02847"/>
    <s v="Addison Ma"/>
    <x v="9"/>
    <x v="2"/>
    <x v="2"/>
    <x v="1"/>
    <x v="0"/>
    <x v="7"/>
    <d v="2008-05-21T00:00:00"/>
    <n v="46151"/>
    <n v="0"/>
    <x v="0"/>
    <s v="Phoenix"/>
    <s v=""/>
    <s v="Old"/>
    <s v="MIDDLE AGE"/>
    <m/>
    <m/>
  </r>
  <r>
    <s v="E02848"/>
    <s v="Clara Collins"/>
    <x v="27"/>
    <x v="2"/>
    <x v="0"/>
    <x v="1"/>
    <x v="2"/>
    <x v="30"/>
    <d v="2008-03-03T00:00:00"/>
    <n v="63889"/>
    <n v="0"/>
    <x v="0"/>
    <s v="Seattle"/>
    <d v="2022-10-17T00:00:00"/>
    <s v="Old"/>
    <s v="YOUNG"/>
    <m/>
    <m/>
  </r>
  <r>
    <s v="E02849"/>
    <s v="Stella Castro"/>
    <x v="16"/>
    <x v="0"/>
    <x v="1"/>
    <x v="1"/>
    <x v="1"/>
    <x v="6"/>
    <d v="2009-04-17T00:00:00"/>
    <n v="75060"/>
    <n v="0"/>
    <x v="0"/>
    <s v="Columbus"/>
    <s v=""/>
    <s v="Old"/>
    <s v="MIDDLE AGE"/>
    <m/>
    <m/>
  </r>
  <r>
    <s v="E02850"/>
    <s v="Lucy Chin"/>
    <x v="4"/>
    <x v="2"/>
    <x v="0"/>
    <x v="1"/>
    <x v="0"/>
    <x v="3"/>
    <d v="2011-04-22T00:00:00"/>
    <n v="175033"/>
    <n v="0.2"/>
    <x v="1"/>
    <s v="Beijing"/>
    <s v=""/>
    <s v="Old"/>
    <s v="MIDDLE AGE"/>
    <m/>
    <m/>
  </r>
  <r>
    <s v="E02851"/>
    <s v="Piper Evans"/>
    <x v="20"/>
    <x v="2"/>
    <x v="3"/>
    <x v="1"/>
    <x v="2"/>
    <x v="5"/>
    <d v="2014-01-28T00:00:00"/>
    <n v="89379"/>
    <n v="0.1"/>
    <x v="0"/>
    <s v="Seattle"/>
    <d v="2022-06-11T00:00:00"/>
    <s v="Old"/>
    <s v="MIDDLE AGE"/>
    <m/>
    <m/>
  </r>
  <r>
    <s v="E02852"/>
    <s v="Cora Coleman"/>
    <x v="0"/>
    <x v="0"/>
    <x v="1"/>
    <x v="1"/>
    <x v="3"/>
    <x v="30"/>
    <d v="2011-04-09T00:00:00"/>
    <n v="98594"/>
    <n v="0"/>
    <x v="0"/>
    <s v="Phoenix"/>
    <s v=""/>
    <s v="Old"/>
    <s v="YOUNG"/>
    <m/>
    <m/>
  </r>
  <r>
    <s v="E02853"/>
    <s v="Cora Holmes"/>
    <x v="11"/>
    <x v="5"/>
    <x v="2"/>
    <x v="1"/>
    <x v="2"/>
    <x v="24"/>
    <d v="2021-10-05T00:00:00"/>
    <n v="224435"/>
    <n v="0.33"/>
    <x v="0"/>
    <s v="Seattle"/>
    <s v=""/>
    <s v="Old"/>
    <s v="YOUNG"/>
    <m/>
    <m/>
  </r>
  <r>
    <s v="E02854"/>
    <s v="Leo Figueroa"/>
    <x v="13"/>
    <x v="2"/>
    <x v="1"/>
    <x v="0"/>
    <x v="1"/>
    <x v="12"/>
    <d v="2015-01-21T00:00:00"/>
    <n v="63644"/>
    <n v="0"/>
    <x v="2"/>
    <s v="Manaus"/>
    <s v=""/>
    <s v="Old"/>
    <s v="YOUNG"/>
    <m/>
    <m/>
  </r>
  <r>
    <s v="E02855"/>
    <s v="Allison Wang"/>
    <x v="8"/>
    <x v="3"/>
    <x v="0"/>
    <x v="1"/>
    <x v="0"/>
    <x v="33"/>
    <d v="2018-12-16T00:00:00"/>
    <n v="121234"/>
    <n v="0.05"/>
    <x v="0"/>
    <s v="Austin"/>
    <s v=""/>
    <s v="Young"/>
    <s v="YOUNG"/>
    <m/>
    <m/>
  </r>
  <r>
    <s v="E02856"/>
    <s v="Levi Cruz"/>
    <x v="5"/>
    <x v="3"/>
    <x v="2"/>
    <x v="0"/>
    <x v="1"/>
    <x v="0"/>
    <d v="2007-09-22T00:00:00"/>
    <n v="83793"/>
    <n v="0"/>
    <x v="0"/>
    <s v="Miami"/>
    <s v=""/>
    <s v="Old"/>
    <s v="MIDDLE AGE"/>
    <m/>
    <m/>
  </r>
  <r>
    <s v="E02857"/>
    <s v="Iris Phillips"/>
    <x v="16"/>
    <x v="0"/>
    <x v="2"/>
    <x v="1"/>
    <x v="2"/>
    <x v="25"/>
    <d v="2019-11-28T00:00:00"/>
    <n v="99586"/>
    <n v="0"/>
    <x v="0"/>
    <s v="Miami"/>
    <s v=""/>
    <s v="Old"/>
    <s v="MIDDLE AGE"/>
    <m/>
    <m/>
  </r>
  <r>
    <s v="E02858"/>
    <s v="Madelyn Chavez"/>
    <x v="15"/>
    <x v="6"/>
    <x v="1"/>
    <x v="1"/>
    <x v="1"/>
    <x v="26"/>
    <d v="2006-09-11T00:00:00"/>
    <n v="59514"/>
    <n v="0"/>
    <x v="2"/>
    <s v="Rio de Janeiro"/>
    <s v=""/>
    <s v="Old"/>
    <s v="MIDDLE AGE"/>
    <m/>
    <m/>
  </r>
  <r>
    <s v="E02859"/>
    <s v="Caroline Smith"/>
    <x v="8"/>
    <x v="5"/>
    <x v="1"/>
    <x v="1"/>
    <x v="2"/>
    <x v="28"/>
    <d v="2020-04-27T00:00:00"/>
    <n v="106043"/>
    <n v="0.1"/>
    <x v="0"/>
    <s v="Columbus"/>
    <s v=""/>
    <s v="Young"/>
    <s v="YOUNG"/>
    <m/>
    <m/>
  </r>
  <r>
    <s v="E02860"/>
    <s v="Grayson Lai"/>
    <x v="22"/>
    <x v="2"/>
    <x v="3"/>
    <x v="0"/>
    <x v="0"/>
    <x v="0"/>
    <d v="2005-09-12T00:00:00"/>
    <n v="78985"/>
    <n v="0"/>
    <x v="1"/>
    <s v="Beijing"/>
    <s v=""/>
    <s v="Old"/>
    <s v="MIDDLE AGE"/>
    <m/>
    <m/>
  </r>
  <r>
    <s v="E02861"/>
    <s v="Anna Guerrero"/>
    <x v="11"/>
    <x v="2"/>
    <x v="2"/>
    <x v="1"/>
    <x v="1"/>
    <x v="26"/>
    <d v="2012-11-24T00:00:00"/>
    <n v="226122"/>
    <n v="0.32"/>
    <x v="2"/>
    <s v="Manaus"/>
    <s v=""/>
    <s v="Old"/>
    <s v="MIDDLE AGE"/>
    <m/>
    <m/>
  </r>
  <r>
    <s v="E02862"/>
    <s v="Paisley Bell"/>
    <x v="8"/>
    <x v="4"/>
    <x v="0"/>
    <x v="1"/>
    <x v="3"/>
    <x v="22"/>
    <d v="2012-01-10T00:00:00"/>
    <n v="110720"/>
    <n v="0.09"/>
    <x v="0"/>
    <s v="Miami"/>
    <s v=""/>
    <s v="Old"/>
    <s v="MIDDLE AGE"/>
    <m/>
    <m/>
  </r>
  <r>
    <s v="E02863"/>
    <s v="Jose Park"/>
    <x v="4"/>
    <x v="2"/>
    <x v="2"/>
    <x v="0"/>
    <x v="0"/>
    <x v="15"/>
    <d v="2009-10-11T00:00:00"/>
    <n v="152519"/>
    <n v="0.3"/>
    <x v="1"/>
    <s v="Chongqing"/>
    <s v=""/>
    <s v="Old"/>
    <s v="MIDDLE AGE"/>
    <m/>
    <m/>
  </r>
  <r>
    <s v="E02864"/>
    <s v="Eliza Parker"/>
    <x v="30"/>
    <x v="0"/>
    <x v="1"/>
    <x v="1"/>
    <x v="2"/>
    <x v="27"/>
    <d v="2010-03-24T00:00:00"/>
    <n v="80015"/>
    <n v="0"/>
    <x v="0"/>
    <s v="Chicago"/>
    <s v=""/>
    <s v="Old"/>
    <s v="YOUNG"/>
    <m/>
    <m/>
  </r>
  <r>
    <s v="E02865"/>
    <s v="Harper Castillo"/>
    <x v="11"/>
    <x v="2"/>
    <x v="1"/>
    <x v="1"/>
    <x v="1"/>
    <x v="25"/>
    <d v="2020-09-02T00:00:00"/>
    <n v="192286"/>
    <n v="0.32"/>
    <x v="2"/>
    <s v="Rio de Janeiro"/>
    <d v="2022-08-25T00:00:00"/>
    <s v="Old"/>
    <s v="MIDDLE AGE"/>
    <m/>
    <m/>
  </r>
  <r>
    <s v="E02866"/>
    <s v="Melody Yoon"/>
    <x v="15"/>
    <x v="6"/>
    <x v="3"/>
    <x v="1"/>
    <x v="0"/>
    <x v="2"/>
    <d v="2014-10-15T00:00:00"/>
    <n v="40352"/>
    <n v="0"/>
    <x v="1"/>
    <s v="Beijing"/>
    <s v=""/>
    <s v="Old"/>
    <s v="MIDDLE AGE"/>
    <m/>
    <m/>
  </r>
  <r>
    <s v="E02867"/>
    <s v="Avery Smith"/>
    <x v="10"/>
    <x v="6"/>
    <x v="1"/>
    <x v="1"/>
    <x v="2"/>
    <x v="6"/>
    <d v="2008-06-27T00:00:00"/>
    <n v="147813"/>
    <n v="0.13"/>
    <x v="0"/>
    <s v="Chicago"/>
    <s v=""/>
    <s v="Old"/>
    <s v="MIDDLE AGE"/>
    <m/>
    <m/>
  </r>
  <r>
    <s v="E02868"/>
    <s v="Madeline Vu"/>
    <x v="7"/>
    <x v="2"/>
    <x v="0"/>
    <x v="1"/>
    <x v="0"/>
    <x v="29"/>
    <d v="2010-06-05T00:00:00"/>
    <n v="96404"/>
    <n v="0"/>
    <x v="1"/>
    <s v="Chengdu"/>
    <s v=""/>
    <s v="Young"/>
    <s v="OLD"/>
    <m/>
    <m/>
  </r>
  <r>
    <s v="E02869"/>
    <s v="Aubrey Cheng"/>
    <x v="6"/>
    <x v="3"/>
    <x v="0"/>
    <x v="1"/>
    <x v="0"/>
    <x v="25"/>
    <d v="2001-06-17T00:00:00"/>
    <n v="64882"/>
    <n v="0"/>
    <x v="0"/>
    <s v="Chicago"/>
    <s v=""/>
    <s v="Old"/>
    <s v="MIDDLE AGE"/>
    <m/>
    <m/>
  </r>
  <r>
    <s v="E02870"/>
    <s v="Clara Henderson"/>
    <x v="11"/>
    <x v="1"/>
    <x v="0"/>
    <x v="1"/>
    <x v="2"/>
    <x v="34"/>
    <d v="2016-10-23T00:00:00"/>
    <n v="203739"/>
    <n v="0.3"/>
    <x v="0"/>
    <s v="Miami"/>
    <s v=""/>
    <s v="Old"/>
    <s v="MIDDLE AGE"/>
    <m/>
    <m/>
  </r>
  <r>
    <s v="E02871"/>
    <s v="Jace Henderson"/>
    <x v="4"/>
    <x v="0"/>
    <x v="2"/>
    <x v="0"/>
    <x v="2"/>
    <x v="19"/>
    <d v="2022-03-16T00:00:00"/>
    <n v="197849"/>
    <n v="0.19"/>
    <x v="0"/>
    <s v="Phoenix"/>
    <s v=""/>
    <s v="Old"/>
    <s v="YOUNG"/>
    <m/>
    <m/>
  </r>
  <r>
    <s v="E02872"/>
    <s v="Caroline Martin"/>
    <x v="20"/>
    <x v="2"/>
    <x v="0"/>
    <x v="1"/>
    <x v="3"/>
    <x v="11"/>
    <d v="2000-10-15T00:00:00"/>
    <n v="60116"/>
    <n v="0.05"/>
    <x v="0"/>
    <s v="Chicago"/>
    <s v=""/>
    <s v="Old"/>
    <s v="MIDDLE AGE"/>
    <m/>
    <m/>
  </r>
  <r>
    <s v="E02873"/>
    <s v="Asher Bui"/>
    <x v="29"/>
    <x v="1"/>
    <x v="3"/>
    <x v="0"/>
    <x v="0"/>
    <x v="39"/>
    <d v="2009-01-27T00:00:00"/>
    <n v="90881"/>
    <n v="0"/>
    <x v="1"/>
    <s v="Shanghai"/>
    <s v=""/>
    <s v="Old"/>
    <s v="MIDDLE AGE"/>
    <m/>
    <m/>
  </r>
  <r>
    <s v="E02874"/>
    <s v="Samantha Chau"/>
    <x v="28"/>
    <x v="2"/>
    <x v="3"/>
    <x v="1"/>
    <x v="0"/>
    <x v="28"/>
    <d v="2021-11-10T00:00:00"/>
    <n v="83965"/>
    <n v="0"/>
    <x v="1"/>
    <s v="Chengdu"/>
    <s v=""/>
    <s v="Young"/>
    <s v="YOUNG"/>
    <m/>
    <m/>
  </r>
  <r>
    <s v="E02875"/>
    <s v="Charles Robinson"/>
    <x v="30"/>
    <x v="0"/>
    <x v="1"/>
    <x v="0"/>
    <x v="3"/>
    <x v="13"/>
    <d v="2006-06-30T00:00:00"/>
    <n v="73500"/>
    <n v="0"/>
    <x v="0"/>
    <s v="Phoenix"/>
    <s v=""/>
    <s v="Young"/>
    <s v="OLD"/>
    <m/>
    <m/>
  </r>
  <r>
    <s v="E02876"/>
    <s v="Jonathan Nelson"/>
    <x v="4"/>
    <x v="6"/>
    <x v="0"/>
    <x v="0"/>
    <x v="2"/>
    <x v="7"/>
    <d v="2022-07-02T00:00:00"/>
    <n v="175137"/>
    <n v="0.26"/>
    <x v="0"/>
    <s v="Chicago"/>
    <d v="2023-01-04T00:00:00"/>
    <s v="Old"/>
    <s v="MIDDLE AGE"/>
    <m/>
    <m/>
  </r>
  <r>
    <s v="E02877"/>
    <s v="Liliana Simmons"/>
    <x v="4"/>
    <x v="5"/>
    <x v="0"/>
    <x v="1"/>
    <x v="2"/>
    <x v="14"/>
    <d v="2012-06-07T00:00:00"/>
    <n v="161453"/>
    <n v="0.27"/>
    <x v="0"/>
    <s v="Phoenix"/>
    <s v=""/>
    <s v="Old"/>
    <s v="YOUNG"/>
    <m/>
    <m/>
  </r>
  <r>
    <s v="E02878"/>
    <s v="Logan Ortega"/>
    <x v="6"/>
    <x v="5"/>
    <x v="0"/>
    <x v="0"/>
    <x v="1"/>
    <x v="12"/>
    <d v="2020-05-19T00:00:00"/>
    <n v="64234"/>
    <n v="0"/>
    <x v="0"/>
    <s v="Seattle"/>
    <d v="2021-11-11T00:00:00"/>
    <s v="Old"/>
    <s v="YOUNG"/>
    <m/>
    <m/>
  </r>
  <r>
    <s v="E02879"/>
    <s v="Isaac Jung"/>
    <x v="8"/>
    <x v="2"/>
    <x v="3"/>
    <x v="0"/>
    <x v="0"/>
    <x v="9"/>
    <d v="1994-07-12T00:00:00"/>
    <n v="103726"/>
    <n v="0.08"/>
    <x v="1"/>
    <s v="Shanghai"/>
    <s v=""/>
    <s v="Old"/>
    <s v="MIDDLE AGE"/>
    <m/>
    <m/>
  </r>
  <r>
    <s v="E02880"/>
    <s v="Christopher Desai"/>
    <x v="21"/>
    <x v="0"/>
    <x v="2"/>
    <x v="0"/>
    <x v="0"/>
    <x v="25"/>
    <d v="2000-12-29T00:00:00"/>
    <n v="114260"/>
    <n v="0"/>
    <x v="1"/>
    <s v="Chengdu"/>
    <s v=""/>
    <s v="Old"/>
    <s v="MIDDLE AGE"/>
    <m/>
    <m/>
  </r>
  <r>
    <s v="E02881"/>
    <s v="Levi Gonzalez"/>
    <x v="0"/>
    <x v="0"/>
    <x v="1"/>
    <x v="0"/>
    <x v="1"/>
    <x v="32"/>
    <d v="2012-04-27T00:00:00"/>
    <n v="116168"/>
    <n v="0"/>
    <x v="0"/>
    <s v="Austin"/>
    <s v=""/>
    <s v="Old"/>
    <s v="YOUNG"/>
    <m/>
    <m/>
  </r>
  <r>
    <s v="E02882"/>
    <s v="Santiago f Wang"/>
    <x v="10"/>
    <x v="1"/>
    <x v="2"/>
    <x v="0"/>
    <x v="0"/>
    <x v="18"/>
    <d v="2021-08-09T00:00:00"/>
    <n v="133267"/>
    <n v="0.12"/>
    <x v="0"/>
    <s v="Phoenix"/>
    <s v=""/>
    <s v="Young"/>
    <s v="YOUNG"/>
    <m/>
    <m/>
  </r>
  <r>
    <s v="E02883"/>
    <s v="Julia Kim"/>
    <x v="14"/>
    <x v="1"/>
    <x v="3"/>
    <x v="1"/>
    <x v="0"/>
    <x v="3"/>
    <d v="2016-12-04T00:00:00"/>
    <n v="50038"/>
    <n v="0"/>
    <x v="1"/>
    <s v="Chongqing"/>
    <s v=""/>
    <s v="Old"/>
    <s v="MIDDLE AGE"/>
    <m/>
    <m/>
  </r>
  <r>
    <s v="E02884"/>
    <s v="Noah Allen"/>
    <x v="1"/>
    <x v="3"/>
    <x v="1"/>
    <x v="0"/>
    <x v="2"/>
    <x v="18"/>
    <d v="2022-01-06T00:00:00"/>
    <n v="52058"/>
    <n v="0"/>
    <x v="0"/>
    <s v="Columbus"/>
    <s v=""/>
    <s v="Young"/>
    <s v="YOUNG"/>
    <m/>
    <m/>
  </r>
  <r>
    <s v="E02885"/>
    <s v="Colton Adams"/>
    <x v="8"/>
    <x v="5"/>
    <x v="3"/>
    <x v="0"/>
    <x v="2"/>
    <x v="40"/>
    <d v="2022-11-19T00:00:00"/>
    <n v="112646"/>
    <n v="0.08"/>
    <x v="0"/>
    <s v="Columbus"/>
    <s v=""/>
    <s v="Young"/>
    <s v="YOUNG"/>
    <m/>
    <m/>
  </r>
  <r>
    <s v="E02886"/>
    <s v="Colton Mehta"/>
    <x v="1"/>
    <x v="3"/>
    <x v="0"/>
    <x v="0"/>
    <x v="0"/>
    <x v="22"/>
    <d v="2014-12-07T00:00:00"/>
    <n v="53829"/>
    <n v="0"/>
    <x v="1"/>
    <s v="Beijing"/>
    <s v=""/>
    <s v="Old"/>
    <s v="MIDDLE AGE"/>
    <m/>
    <m/>
  </r>
  <r>
    <s v="E02887"/>
    <s v="Caroline Gomez"/>
    <x v="29"/>
    <x v="1"/>
    <x v="3"/>
    <x v="1"/>
    <x v="1"/>
    <x v="20"/>
    <d v="1997-11-19T00:00:00"/>
    <n v="90737"/>
    <n v="0"/>
    <x v="2"/>
    <s v="Sao Paulo"/>
    <s v=""/>
    <s v="Young"/>
    <s v="OLD"/>
    <m/>
    <m/>
  </r>
  <r>
    <s v="E02888"/>
    <s v="Kayden Tang"/>
    <x v="10"/>
    <x v="6"/>
    <x v="3"/>
    <x v="0"/>
    <x v="0"/>
    <x v="37"/>
    <d v="2012-03-11T00:00:00"/>
    <n v="136723"/>
    <n v="0.11"/>
    <x v="0"/>
    <s v="Austin"/>
    <s v=""/>
    <s v="Old"/>
    <s v="MIDDLE AGE"/>
    <m/>
    <m/>
  </r>
  <r>
    <s v="E02889"/>
    <s v="Hadley Parker"/>
    <x v="8"/>
    <x v="3"/>
    <x v="0"/>
    <x v="1"/>
    <x v="2"/>
    <x v="36"/>
    <d v="2010-01-09T00:00:00"/>
    <n v="129099"/>
    <n v="0.06"/>
    <x v="0"/>
    <s v="Austin"/>
    <s v=""/>
    <s v="Old"/>
    <s v="MIDDLE AGE"/>
    <m/>
    <m/>
  </r>
  <r>
    <s v="E02890"/>
    <s v="Elizabeth Estrada"/>
    <x v="17"/>
    <x v="2"/>
    <x v="1"/>
    <x v="1"/>
    <x v="1"/>
    <x v="27"/>
    <d v="2016-12-20T00:00:00"/>
    <n v="59376"/>
    <n v="0"/>
    <x v="0"/>
    <s v="Miami"/>
    <s v=""/>
    <s v="Old"/>
    <s v="YOUNG"/>
    <m/>
    <m/>
  </r>
  <r>
    <s v="E02891"/>
    <s v="Sofia Yee"/>
    <x v="7"/>
    <x v="2"/>
    <x v="2"/>
    <x v="1"/>
    <x v="0"/>
    <x v="5"/>
    <d v="2018-12-25T00:00:00"/>
    <n v="98060"/>
    <n v="0"/>
    <x v="0"/>
    <s v="Miami"/>
    <s v=""/>
    <s v="Old"/>
    <s v="MIDDLE AGE"/>
    <m/>
    <m/>
  </r>
  <r>
    <s v="E02892"/>
    <s v="Asher Mendoza"/>
    <x v="10"/>
    <x v="6"/>
    <x v="1"/>
    <x v="0"/>
    <x v="1"/>
    <x v="2"/>
    <d v="2014-02-21T00:00:00"/>
    <n v="152911"/>
    <n v="0.1"/>
    <x v="2"/>
    <s v="Rio de Janeiro"/>
    <s v=""/>
    <s v="Old"/>
    <s v="MIDDLE AGE"/>
    <m/>
    <m/>
  </r>
  <r>
    <s v="E02893"/>
    <s v="Jordan Hernandez"/>
    <x v="9"/>
    <x v="2"/>
    <x v="2"/>
    <x v="0"/>
    <x v="1"/>
    <x v="0"/>
    <d v="2003-12-15T00:00:00"/>
    <n v="42994"/>
    <n v="0"/>
    <x v="2"/>
    <s v="Sao Paulo"/>
    <s v=""/>
    <s v="Old"/>
    <s v="MIDDLE AGE"/>
    <m/>
    <m/>
  </r>
  <r>
    <s v="E02894"/>
    <s v="Everleigh Tan"/>
    <x v="1"/>
    <x v="3"/>
    <x v="0"/>
    <x v="1"/>
    <x v="0"/>
    <x v="22"/>
    <d v="2019-03-28T00:00:00"/>
    <n v="59853"/>
    <n v="0"/>
    <x v="1"/>
    <s v="Chengdu"/>
    <s v=""/>
    <s v="Old"/>
    <s v="MIDDLE AGE"/>
    <m/>
    <m/>
  </r>
  <r>
    <s v="E02895"/>
    <s v="Joshua Hall"/>
    <x v="9"/>
    <x v="2"/>
    <x v="0"/>
    <x v="0"/>
    <x v="3"/>
    <x v="29"/>
    <d v="2011-12-07T00:00:00"/>
    <n v="41220"/>
    <n v="0"/>
    <x v="0"/>
    <s v="Chicago"/>
    <s v=""/>
    <s v="Young"/>
    <s v="OLD"/>
    <m/>
    <m/>
  </r>
  <r>
    <s v="E02896"/>
    <s v="Stella Gupta"/>
    <x v="5"/>
    <x v="3"/>
    <x v="1"/>
    <x v="1"/>
    <x v="0"/>
    <x v="16"/>
    <d v="2020-02-18T00:00:00"/>
    <n v="97261"/>
    <n v="0"/>
    <x v="1"/>
    <s v="Beijing"/>
    <s v=""/>
    <s v="Old"/>
    <s v="YOUNG"/>
    <m/>
    <m/>
  </r>
  <r>
    <s v="E02897"/>
    <s v="Levi White"/>
    <x v="8"/>
    <x v="6"/>
    <x v="0"/>
    <x v="0"/>
    <x v="3"/>
    <x v="15"/>
    <d v="2018-07-19T00:00:00"/>
    <n v="127363"/>
    <n v="0.09"/>
    <x v="0"/>
    <s v="Columbus"/>
    <s v=""/>
    <s v="Old"/>
    <s v="MIDDLE AGE"/>
    <m/>
    <m/>
  </r>
  <r>
    <s v="E02898"/>
    <s v="Matthew Jackson"/>
    <x v="8"/>
    <x v="5"/>
    <x v="3"/>
    <x v="0"/>
    <x v="2"/>
    <x v="33"/>
    <d v="2019-10-13T00:00:00"/>
    <n v="111274"/>
    <n v="0.06"/>
    <x v="0"/>
    <s v="Seattle"/>
    <s v=""/>
    <s v="Young"/>
    <s v="YOUNG"/>
    <m/>
    <m/>
  </r>
  <r>
    <s v="E02899"/>
    <s v="Dominic Martinez"/>
    <x v="20"/>
    <x v="2"/>
    <x v="1"/>
    <x v="0"/>
    <x v="1"/>
    <x v="6"/>
    <d v="2018-04-17T00:00:00"/>
    <n v="90554"/>
    <n v="7.0000000000000007E-2"/>
    <x v="2"/>
    <s v="Rio de Janeiro"/>
    <s v=""/>
    <s v="Old"/>
    <s v="MIDDLE AGE"/>
    <m/>
    <m/>
  </r>
  <r>
    <s v="E02900"/>
    <s v="Aiden Aguilar"/>
    <x v="8"/>
    <x v="4"/>
    <x v="2"/>
    <x v="0"/>
    <x v="1"/>
    <x v="13"/>
    <d v="1997-12-12T00:00:00"/>
    <n v="100226"/>
    <n v="0.1"/>
    <x v="0"/>
    <s v="Seattle"/>
    <s v=""/>
    <s v="Young"/>
    <s v="OLD"/>
    <m/>
    <m/>
  </r>
  <r>
    <s v="E02901"/>
    <s v="Victoria Hu"/>
    <x v="26"/>
    <x v="0"/>
    <x v="0"/>
    <x v="1"/>
    <x v="0"/>
    <x v="27"/>
    <d v="2017-04-21T00:00:00"/>
    <n v="93348"/>
    <n v="0"/>
    <x v="1"/>
    <s v="Chongqing"/>
    <s v=""/>
    <s v="Old"/>
    <s v="YOUNG"/>
    <m/>
    <m/>
  </r>
  <r>
    <s v="E02902"/>
    <s v="Eloise Campos"/>
    <x v="27"/>
    <x v="2"/>
    <x v="2"/>
    <x v="1"/>
    <x v="1"/>
    <x v="13"/>
    <d v="1993-06-25T00:00:00"/>
    <n v="78059"/>
    <n v="0"/>
    <x v="0"/>
    <s v="Phoenix"/>
    <d v="2008-07-29T00:00:00"/>
    <s v="Young"/>
    <s v="OLD"/>
    <m/>
    <m/>
  </r>
  <r>
    <s v="E02903"/>
    <s v="Emilia Alvarado"/>
    <x v="15"/>
    <x v="6"/>
    <x v="2"/>
    <x v="1"/>
    <x v="1"/>
    <x v="21"/>
    <d v="2001-06-29T00:00:00"/>
    <n v="58480"/>
    <n v="0"/>
    <x v="2"/>
    <s v="Manaus"/>
    <s v=""/>
    <s v="Young"/>
    <s v="OLD"/>
    <m/>
    <m/>
  </r>
  <r>
    <s v="E02904"/>
    <s v="Lydia Ahmed"/>
    <x v="11"/>
    <x v="4"/>
    <x v="1"/>
    <x v="1"/>
    <x v="0"/>
    <x v="24"/>
    <d v="2017-04-24T00:00:00"/>
    <n v="218052"/>
    <n v="0.39"/>
    <x v="1"/>
    <s v="Chengdu"/>
    <s v=""/>
    <s v="Old"/>
    <s v="YOUNG"/>
    <m/>
    <m/>
  </r>
  <r>
    <s v="E02905"/>
    <s v="Dylan Simmons"/>
    <x v="8"/>
    <x v="3"/>
    <x v="0"/>
    <x v="0"/>
    <x v="3"/>
    <x v="5"/>
    <d v="2002-05-23T00:00:00"/>
    <n v="129231"/>
    <n v="0.09"/>
    <x v="0"/>
    <s v="Miami"/>
    <s v=""/>
    <s v="Old"/>
    <s v="MIDDLE AGE"/>
    <m/>
    <m/>
  </r>
  <r>
    <s v="E02906"/>
    <s v="Jaxson Chu"/>
    <x v="4"/>
    <x v="5"/>
    <x v="3"/>
    <x v="0"/>
    <x v="0"/>
    <x v="11"/>
    <d v="2010-10-10T00:00:00"/>
    <n v="161878"/>
    <n v="0.22"/>
    <x v="1"/>
    <s v="Chongqing"/>
    <s v=""/>
    <s v="Old"/>
    <s v="MIDDLE AGE"/>
    <m/>
    <m/>
  </r>
  <r>
    <s v="E02907"/>
    <s v="Ariana Griffin"/>
    <x v="11"/>
    <x v="5"/>
    <x v="1"/>
    <x v="1"/>
    <x v="2"/>
    <x v="10"/>
    <d v="2015-03-04T00:00:00"/>
    <n v="241722"/>
    <n v="0.38"/>
    <x v="0"/>
    <s v="Chicago"/>
    <s v=""/>
    <s v="Old"/>
    <s v="YOUNG"/>
    <m/>
    <m/>
  </r>
  <r>
    <s v="E02908"/>
    <s v="Hudson Bailey"/>
    <x v="22"/>
    <x v="2"/>
    <x v="1"/>
    <x v="0"/>
    <x v="2"/>
    <x v="31"/>
    <d v="2018-03-12T00:00:00"/>
    <n v="91835"/>
    <n v="0"/>
    <x v="0"/>
    <s v="Seattle"/>
    <s v=""/>
    <s v="Old"/>
    <s v="MIDDLE AGE"/>
    <m/>
    <m/>
  </r>
  <r>
    <s v="E02909"/>
    <s v="Colton Grant"/>
    <x v="5"/>
    <x v="1"/>
    <x v="0"/>
    <x v="0"/>
    <x v="2"/>
    <x v="0"/>
    <d v="2011-01-07T00:00:00"/>
    <n v="93910"/>
    <n v="0"/>
    <x v="0"/>
    <s v="Miami"/>
    <d v="2017-05-31T00:00:00"/>
    <s v="Old"/>
    <s v="MIDDLE AGE"/>
    <m/>
    <m/>
  </r>
  <r>
    <s v="E02910"/>
    <s v="Emery Flores"/>
    <x v="5"/>
    <x v="1"/>
    <x v="2"/>
    <x v="1"/>
    <x v="1"/>
    <x v="15"/>
    <d v="2005-11-18T00:00:00"/>
    <n v="86303"/>
    <n v="0"/>
    <x v="0"/>
    <s v="Phoenix"/>
    <s v=""/>
    <s v="Old"/>
    <s v="MIDDLE AGE"/>
    <m/>
    <m/>
  </r>
  <r>
    <s v="E02911"/>
    <s v="Gabriella Wong"/>
    <x v="10"/>
    <x v="4"/>
    <x v="1"/>
    <x v="1"/>
    <x v="0"/>
    <x v="31"/>
    <d v="1995-05-01T00:00:00"/>
    <n v="122731"/>
    <n v="0.13"/>
    <x v="0"/>
    <s v="Seattle"/>
    <s v=""/>
    <s v="Old"/>
    <s v="MIDDLE AGE"/>
    <m/>
    <m/>
  </r>
  <r>
    <s v="E02912"/>
    <s v="Ian Gonzales"/>
    <x v="10"/>
    <x v="4"/>
    <x v="1"/>
    <x v="0"/>
    <x v="1"/>
    <x v="17"/>
    <d v="2018-12-29T00:00:00"/>
    <n v="147867"/>
    <n v="0.12"/>
    <x v="0"/>
    <s v="Miami"/>
    <s v=""/>
    <s v="Old"/>
    <s v="YOUNG"/>
    <m/>
    <m/>
  </r>
  <r>
    <s v="E02913"/>
    <s v="Jaxon Wright"/>
    <x v="8"/>
    <x v="6"/>
    <x v="2"/>
    <x v="0"/>
    <x v="2"/>
    <x v="0"/>
    <d v="2004-08-30T00:00:00"/>
    <n v="123790"/>
    <n v="0.05"/>
    <x v="0"/>
    <s v="Austin"/>
    <s v=""/>
    <s v="Old"/>
    <s v="MIDDLE AGE"/>
    <m/>
    <m/>
  </r>
  <r>
    <s v="E02914"/>
    <s v="Ethan Cruz"/>
    <x v="23"/>
    <x v="6"/>
    <x v="3"/>
    <x v="0"/>
    <x v="1"/>
    <x v="4"/>
    <d v="2000-04-28T00:00:00"/>
    <n v="77153"/>
    <n v="0"/>
    <x v="0"/>
    <s v="Miami"/>
    <s v=""/>
    <s v="Old"/>
    <s v="MIDDLE AGE"/>
    <m/>
    <m/>
  </r>
  <r>
    <s v="E02915"/>
    <s v="Adrian James"/>
    <x v="19"/>
    <x v="2"/>
    <x v="2"/>
    <x v="0"/>
    <x v="2"/>
    <x v="5"/>
    <d v="1994-08-15T00:00:00"/>
    <n v="73779"/>
    <n v="0"/>
    <x v="0"/>
    <s v="Chicago"/>
    <s v=""/>
    <s v="Old"/>
    <s v="MIDDLE AGE"/>
    <m/>
    <m/>
  </r>
  <r>
    <s v="E02916"/>
    <s v="Isabella Mejia"/>
    <x v="11"/>
    <x v="3"/>
    <x v="1"/>
    <x v="1"/>
    <x v="1"/>
    <x v="31"/>
    <d v="2018-10-07T00:00:00"/>
    <n v="231699"/>
    <n v="0.32"/>
    <x v="2"/>
    <s v="Manaus"/>
    <s v=""/>
    <s v="Old"/>
    <s v="MIDDLE AGE"/>
    <m/>
    <m/>
  </r>
  <r>
    <s v="E02917"/>
    <s v="Christopher Miller"/>
    <x v="11"/>
    <x v="4"/>
    <x v="1"/>
    <x v="0"/>
    <x v="3"/>
    <x v="27"/>
    <d v="2009-05-16T00:00:00"/>
    <n v="199512"/>
    <n v="0.35"/>
    <x v="0"/>
    <s v="Austin"/>
    <s v=""/>
    <s v="Old"/>
    <s v="YOUNG"/>
    <m/>
    <m/>
  </r>
  <r>
    <s v="E02918"/>
    <s v="Samuel Watson"/>
    <x v="28"/>
    <x v="2"/>
    <x v="1"/>
    <x v="0"/>
    <x v="2"/>
    <x v="35"/>
    <d v="2022-04-09T00:00:00"/>
    <n v="77557"/>
    <n v="0"/>
    <x v="0"/>
    <s v="Miami"/>
    <d v="2022-09-12T00:00:00"/>
    <s v="Young"/>
    <s v="YOUNG"/>
    <m/>
    <m/>
  </r>
  <r>
    <s v="E02919"/>
    <s v="Lucy Phan"/>
    <x v="5"/>
    <x v="1"/>
    <x v="2"/>
    <x v="1"/>
    <x v="0"/>
    <x v="7"/>
    <d v="2021-02-18T00:00:00"/>
    <n v="99760"/>
    <n v="0"/>
    <x v="1"/>
    <s v="Chongqing"/>
    <s v=""/>
    <s v="Old"/>
    <s v="MIDDLE AGE"/>
    <m/>
    <m/>
  </r>
  <r>
    <s v="E02920"/>
    <s v="Dominic Thao"/>
    <x v="5"/>
    <x v="5"/>
    <x v="3"/>
    <x v="0"/>
    <x v="0"/>
    <x v="3"/>
    <d v="1996-09-08T00:00:00"/>
    <n v="96297"/>
    <n v="0"/>
    <x v="0"/>
    <s v="Miami"/>
    <s v=""/>
    <s v="Old"/>
    <s v="MIDDLE AGE"/>
    <m/>
    <m/>
  </r>
  <r>
    <s v="E02921"/>
    <s v="Jaxon Shin"/>
    <x v="17"/>
    <x v="2"/>
    <x v="3"/>
    <x v="0"/>
    <x v="0"/>
    <x v="1"/>
    <d v="2010-12-27T00:00:00"/>
    <n v="53593"/>
    <n v="0"/>
    <x v="1"/>
    <s v="Chengdu"/>
    <s v=""/>
    <s v="Old"/>
    <s v="MIDDLE AGE"/>
    <m/>
    <m/>
  </r>
  <r>
    <s v="E02922"/>
    <s v="Nevaeh Diaz"/>
    <x v="4"/>
    <x v="5"/>
    <x v="0"/>
    <x v="1"/>
    <x v="1"/>
    <x v="36"/>
    <d v="2018-03-03T00:00:00"/>
    <n v="167660"/>
    <n v="0.28999999999999998"/>
    <x v="2"/>
    <s v="Sao Paulo"/>
    <s v=""/>
    <s v="Old"/>
    <s v="MIDDLE AGE"/>
    <m/>
    <m/>
  </r>
  <r>
    <s v="E02923"/>
    <s v="Isaac Jenkins"/>
    <x v="1"/>
    <x v="1"/>
    <x v="3"/>
    <x v="0"/>
    <x v="2"/>
    <x v="35"/>
    <d v="2021-07-18T00:00:00"/>
    <n v="43084"/>
    <n v="0"/>
    <x v="0"/>
    <s v="Seattle"/>
    <s v=""/>
    <s v="Young"/>
    <s v="YOUNG"/>
    <m/>
    <m/>
  </r>
  <r>
    <s v="E02924"/>
    <s v="Jace Barnes"/>
    <x v="10"/>
    <x v="2"/>
    <x v="0"/>
    <x v="0"/>
    <x v="2"/>
    <x v="23"/>
    <d v="1996-07-09T00:00:00"/>
    <n v="154707"/>
    <n v="0.13"/>
    <x v="0"/>
    <s v="Austin"/>
    <s v=""/>
    <s v="Young"/>
    <s v="MIDDLE AGE"/>
    <m/>
    <m/>
  </r>
  <r>
    <s v="E02925"/>
    <s v="Carson Liu"/>
    <x v="11"/>
    <x v="2"/>
    <x v="2"/>
    <x v="0"/>
    <x v="0"/>
    <x v="31"/>
    <d v="2011-03-11T00:00:00"/>
    <n v="184780"/>
    <n v="0.38"/>
    <x v="0"/>
    <s v="Austin"/>
    <s v=""/>
    <s v="Old"/>
    <s v="MIDDLE AGE"/>
    <m/>
    <m/>
  </r>
  <r>
    <s v="E02926"/>
    <s v="Sofia Gutierrez"/>
    <x v="8"/>
    <x v="5"/>
    <x v="0"/>
    <x v="1"/>
    <x v="1"/>
    <x v="12"/>
    <d v="2015-10-19T00:00:00"/>
    <n v="109925"/>
    <n v="7.0000000000000007E-2"/>
    <x v="2"/>
    <s v="Manaus"/>
    <s v=""/>
    <s v="Old"/>
    <s v="YOUNG"/>
    <m/>
    <m/>
  </r>
  <r>
    <s v="E02927"/>
    <s v="Jeremiah Chang"/>
    <x v="10"/>
    <x v="4"/>
    <x v="1"/>
    <x v="0"/>
    <x v="0"/>
    <x v="6"/>
    <d v="2015-03-09T00:00:00"/>
    <n v="151706"/>
    <n v="0.11"/>
    <x v="1"/>
    <s v="Chengdu"/>
    <s v=""/>
    <s v="Old"/>
    <s v="MIDDLE AGE"/>
    <m/>
    <m/>
  </r>
  <r>
    <s v="E02928"/>
    <s v="Connor Ruiz"/>
    <x v="8"/>
    <x v="3"/>
    <x v="0"/>
    <x v="0"/>
    <x v="1"/>
    <x v="8"/>
    <d v="2022-12-19T00:00:00"/>
    <n v="102066"/>
    <n v="0.1"/>
    <x v="0"/>
    <s v="Austin"/>
    <s v=""/>
    <s v="Young"/>
    <s v="YOUNG"/>
    <m/>
    <m/>
  </r>
  <r>
    <s v="E02929"/>
    <s v="Easton Truong"/>
    <x v="11"/>
    <x v="5"/>
    <x v="2"/>
    <x v="0"/>
    <x v="0"/>
    <x v="12"/>
    <d v="2021-05-13T00:00:00"/>
    <n v="234203"/>
    <n v="0.36"/>
    <x v="0"/>
    <s v="Seattle"/>
    <s v=""/>
    <s v="Old"/>
    <s v="YOUNG"/>
    <m/>
    <m/>
  </r>
  <r>
    <s v="E02930"/>
    <s v="Sebastian Vargas"/>
    <x v="10"/>
    <x v="5"/>
    <x v="1"/>
    <x v="0"/>
    <x v="1"/>
    <x v="1"/>
    <d v="2019-07-12T00:00:00"/>
    <n v="121884"/>
    <n v="0.12"/>
    <x v="0"/>
    <s v="Austin"/>
    <s v=""/>
    <s v="Old"/>
    <s v="MIDDLE AGE"/>
    <m/>
    <m/>
  </r>
  <r>
    <s v="E02931"/>
    <s v="Joseph Dang"/>
    <x v="11"/>
    <x v="5"/>
    <x v="2"/>
    <x v="0"/>
    <x v="0"/>
    <x v="29"/>
    <d v="2014-04-20T00:00:00"/>
    <n v="209680"/>
    <n v="0.34"/>
    <x v="1"/>
    <s v="Shanghai"/>
    <s v=""/>
    <s v="Young"/>
    <s v="OLD"/>
    <m/>
    <m/>
  </r>
  <r>
    <s v="E02932"/>
    <s v="Madison White"/>
    <x v="11"/>
    <x v="2"/>
    <x v="2"/>
    <x v="1"/>
    <x v="2"/>
    <x v="22"/>
    <d v="2011-07-09T00:00:00"/>
    <n v="240940"/>
    <n v="0.34"/>
    <x v="0"/>
    <s v="Phoenix"/>
    <d v="2016-05-03T00:00:00"/>
    <s v="Old"/>
    <s v="MIDDLE AGE"/>
    <m/>
    <m/>
  </r>
  <r>
    <s v="E02933"/>
    <s v="Valentina Nelson"/>
    <x v="2"/>
    <x v="2"/>
    <x v="0"/>
    <x v="1"/>
    <x v="2"/>
    <x v="3"/>
    <d v="2013-12-16T00:00:00"/>
    <n v="63884"/>
    <n v="0"/>
    <x v="0"/>
    <s v="Miami"/>
    <s v=""/>
    <s v="Old"/>
    <s v="MIDDLE AGE"/>
    <m/>
    <m/>
  </r>
  <r>
    <s v="E02934"/>
    <s v="Everleigh Coleman"/>
    <x v="18"/>
    <x v="2"/>
    <x v="3"/>
    <x v="1"/>
    <x v="2"/>
    <x v="25"/>
    <d v="2012-03-20T00:00:00"/>
    <n v="74026"/>
    <n v="0"/>
    <x v="0"/>
    <s v="Phoenix"/>
    <s v=""/>
    <s v="Old"/>
    <s v="MIDDLE AGE"/>
    <m/>
    <m/>
  </r>
  <r>
    <s v="E02935"/>
    <s v="Everleigh Castillo"/>
    <x v="12"/>
    <x v="2"/>
    <x v="3"/>
    <x v="1"/>
    <x v="1"/>
    <x v="3"/>
    <d v="2007-11-12T00:00:00"/>
    <n v="67756"/>
    <n v="0"/>
    <x v="0"/>
    <s v="Chicago"/>
    <s v=""/>
    <s v="Old"/>
    <s v="MIDDLE AGE"/>
    <m/>
    <m/>
  </r>
  <r>
    <s v="E02936"/>
    <s v="Valentina Fernandez"/>
    <x v="4"/>
    <x v="1"/>
    <x v="1"/>
    <x v="1"/>
    <x v="1"/>
    <x v="13"/>
    <d v="2012-01-23T00:00:00"/>
    <n v="180256"/>
    <n v="0.2"/>
    <x v="0"/>
    <s v="Phoenix"/>
    <s v=""/>
    <s v="Young"/>
    <s v="OLD"/>
    <m/>
    <m/>
  </r>
  <r>
    <s v="E02937"/>
    <s v="Serenity Richardson"/>
    <x v="4"/>
    <x v="0"/>
    <x v="3"/>
    <x v="1"/>
    <x v="2"/>
    <x v="15"/>
    <d v="2019-03-14T00:00:00"/>
    <n v="183165"/>
    <n v="0.18"/>
    <x v="0"/>
    <s v="Miami"/>
    <s v=""/>
    <s v="Old"/>
    <s v="MIDDLE AGE"/>
    <m/>
    <m/>
  </r>
  <r>
    <s v="E02938"/>
    <s v="Cooper Ramirez"/>
    <x v="4"/>
    <x v="3"/>
    <x v="3"/>
    <x v="0"/>
    <x v="1"/>
    <x v="19"/>
    <d v="2012-02-07T00:00:00"/>
    <n v="195194"/>
    <n v="0.23"/>
    <x v="0"/>
    <s v="Chicago"/>
    <s v=""/>
    <s v="Old"/>
    <s v="YOUNG"/>
    <m/>
    <m/>
  </r>
  <r>
    <s v="E02939"/>
    <s v="Penelope Avila"/>
    <x v="1"/>
    <x v="5"/>
    <x v="1"/>
    <x v="1"/>
    <x v="1"/>
    <x v="14"/>
    <d v="2012-05-22T00:00:00"/>
    <n v="46569"/>
    <n v="0"/>
    <x v="0"/>
    <s v="Austin"/>
    <s v=""/>
    <s v="Old"/>
    <s v="YOUNG"/>
    <m/>
    <m/>
  </r>
  <r>
    <s v="E02940"/>
    <s v="David Barnes"/>
    <x v="3"/>
    <x v="2"/>
    <x v="1"/>
    <x v="0"/>
    <x v="2"/>
    <x v="39"/>
    <d v="2006-08-19T00:00:00"/>
    <n v="70566"/>
    <n v="0"/>
    <x v="0"/>
    <s v="Miami"/>
    <s v=""/>
    <s v="Old"/>
    <s v="MIDDLE AGE"/>
    <m/>
    <m/>
  </r>
  <r>
    <s v="E02941"/>
    <s v="Ivy Luong"/>
    <x v="18"/>
    <x v="2"/>
    <x v="1"/>
    <x v="1"/>
    <x v="0"/>
    <x v="31"/>
    <d v="1993-07-05T00:00:00"/>
    <n v="75435"/>
    <n v="0"/>
    <x v="0"/>
    <s v="Austin"/>
    <s v=""/>
    <s v="Old"/>
    <s v="MIDDLE AGE"/>
    <m/>
    <m/>
  </r>
  <r>
    <s v="E02942"/>
    <s v="Aurora Bailey"/>
    <x v="30"/>
    <x v="0"/>
    <x v="2"/>
    <x v="1"/>
    <x v="2"/>
    <x v="12"/>
    <d v="2020-05-23T00:00:00"/>
    <n v="69108"/>
    <n v="0"/>
    <x v="0"/>
    <s v="Miami"/>
    <s v=""/>
    <s v="Old"/>
    <s v="YOUNG"/>
    <m/>
    <m/>
  </r>
  <r>
    <s v="E02943"/>
    <s v="Valentina Valdez"/>
    <x v="10"/>
    <x v="4"/>
    <x v="2"/>
    <x v="1"/>
    <x v="1"/>
    <x v="30"/>
    <d v="2008-05-01T00:00:00"/>
    <n v="140589"/>
    <n v="0.14000000000000001"/>
    <x v="2"/>
    <s v="Manaus"/>
    <s v=""/>
    <s v="Old"/>
    <s v="YOUNG"/>
    <m/>
    <m/>
  </r>
  <r>
    <s v="E02944"/>
    <s v="Parker Dinh"/>
    <x v="11"/>
    <x v="3"/>
    <x v="3"/>
    <x v="0"/>
    <x v="0"/>
    <x v="4"/>
    <d v="2006-06-28T00:00:00"/>
    <n v="206423"/>
    <n v="0.36"/>
    <x v="1"/>
    <s v="Beijing"/>
    <s v=""/>
    <s v="Old"/>
    <s v="MIDDLE AGE"/>
    <m/>
    <m/>
  </r>
  <r>
    <s v="E02945"/>
    <s v="Eliana Hsu"/>
    <x v="32"/>
    <x v="0"/>
    <x v="3"/>
    <x v="1"/>
    <x v="0"/>
    <x v="2"/>
    <d v="2021-06-09T00:00:00"/>
    <n v="123738"/>
    <n v="0"/>
    <x v="0"/>
    <s v="Phoenix"/>
    <s v=""/>
    <s v="Old"/>
    <s v="MIDDLE AGE"/>
    <m/>
    <m/>
  </r>
  <r>
    <s v="E02946"/>
    <s v="Logan Parker"/>
    <x v="24"/>
    <x v="6"/>
    <x v="2"/>
    <x v="0"/>
    <x v="2"/>
    <x v="19"/>
    <d v="2019-01-13T00:00:00"/>
    <n v="58120"/>
    <n v="0"/>
    <x v="0"/>
    <s v="Austin"/>
    <s v=""/>
    <s v="Old"/>
    <s v="YOUNG"/>
    <m/>
    <m/>
  </r>
  <r>
    <s v="E02947"/>
    <s v="Liliana Green"/>
    <x v="2"/>
    <x v="2"/>
    <x v="1"/>
    <x v="1"/>
    <x v="2"/>
    <x v="1"/>
    <d v="2000-05-19T00:00:00"/>
    <n v="62672"/>
    <n v="0"/>
    <x v="0"/>
    <s v="Chicago"/>
    <s v=""/>
    <s v="Old"/>
    <s v="MIDDLE AGE"/>
    <m/>
    <m/>
  </r>
  <r>
    <s v="E02948"/>
    <s v="Victoria Vazquez"/>
    <x v="16"/>
    <x v="0"/>
    <x v="2"/>
    <x v="1"/>
    <x v="1"/>
    <x v="15"/>
    <d v="2007-05-08T00:00:00"/>
    <n v="92037"/>
    <n v="0"/>
    <x v="0"/>
    <s v="Phoenix"/>
    <s v=""/>
    <s v="Old"/>
    <s v="MIDDLE AGE"/>
    <m/>
    <m/>
  </r>
  <r>
    <s v="E02949"/>
    <s v="Kinsley Huynh"/>
    <x v="11"/>
    <x v="6"/>
    <x v="3"/>
    <x v="1"/>
    <x v="0"/>
    <x v="6"/>
    <d v="2009-04-22T00:00:00"/>
    <n v="258722"/>
    <n v="0.36"/>
    <x v="0"/>
    <s v="Phoenix"/>
    <s v=""/>
    <s v="Old"/>
    <s v="MIDDLE AGE"/>
    <m/>
    <m/>
  </r>
  <r>
    <s v="E02950"/>
    <s v="Anna Carrillo"/>
    <x v="30"/>
    <x v="0"/>
    <x v="1"/>
    <x v="1"/>
    <x v="1"/>
    <x v="9"/>
    <d v="2003-02-21T00:00:00"/>
    <n v="64809"/>
    <n v="0"/>
    <x v="2"/>
    <s v="Rio de Janeiro"/>
    <d v="2016-08-22T00:00:00"/>
    <s v="Old"/>
    <s v="MIDDLE AGE"/>
    <m/>
    <m/>
  </r>
  <r>
    <s v="E02951"/>
    <s v="Isla Singh"/>
    <x v="31"/>
    <x v="0"/>
    <x v="1"/>
    <x v="1"/>
    <x v="0"/>
    <x v="31"/>
    <d v="2022-01-01T00:00:00"/>
    <n v="95577"/>
    <n v="0"/>
    <x v="1"/>
    <s v="Shanghai"/>
    <s v=""/>
    <s v="Old"/>
    <s v="MIDDLE AGE"/>
    <m/>
    <m/>
  </r>
  <r>
    <s v="E02952"/>
    <s v="Emma Yu"/>
    <x v="30"/>
    <x v="0"/>
    <x v="2"/>
    <x v="1"/>
    <x v="0"/>
    <x v="39"/>
    <d v="2005-08-13T00:00:00"/>
    <n v="73059"/>
    <n v="0"/>
    <x v="1"/>
    <s v="Shanghai"/>
    <s v=""/>
    <s v="Old"/>
    <s v="MIDDLE AGE"/>
    <m/>
    <m/>
  </r>
  <r>
    <s v="E02953"/>
    <s v="Jonathan Dominguez"/>
    <x v="1"/>
    <x v="1"/>
    <x v="3"/>
    <x v="0"/>
    <x v="1"/>
    <x v="9"/>
    <d v="2002-07-14T00:00:00"/>
    <n v="54641"/>
    <n v="0"/>
    <x v="2"/>
    <s v="Sao Paulo"/>
    <s v=""/>
    <s v="Old"/>
    <s v="MIDDLE AGE"/>
    <m/>
    <m/>
  </r>
  <r>
    <s v="E02954"/>
    <s v="Caleb Mehta"/>
    <x v="31"/>
    <x v="0"/>
    <x v="3"/>
    <x v="0"/>
    <x v="0"/>
    <x v="22"/>
    <d v="2015-05-14T00:00:00"/>
    <n v="93851"/>
    <n v="0"/>
    <x v="0"/>
    <s v="Miami"/>
    <s v=""/>
    <s v="Old"/>
    <s v="MIDDLE AGE"/>
    <m/>
    <m/>
  </r>
  <r>
    <s v="E02955"/>
    <s v="Connor Simmons"/>
    <x v="5"/>
    <x v="1"/>
    <x v="2"/>
    <x v="0"/>
    <x v="3"/>
    <x v="33"/>
    <d v="2022-01-17T00:00:00"/>
    <n v="96010"/>
    <n v="0"/>
    <x v="0"/>
    <s v="Chicago"/>
    <s v=""/>
    <s v="Young"/>
    <s v="YOUNG"/>
    <m/>
    <m/>
  </r>
  <r>
    <s v="E02956"/>
    <s v="Jaxon Lai"/>
    <x v="2"/>
    <x v="2"/>
    <x v="2"/>
    <x v="0"/>
    <x v="0"/>
    <x v="36"/>
    <d v="2004-03-08T00:00:00"/>
    <n v="73386"/>
    <n v="0"/>
    <x v="1"/>
    <s v="Chongqing"/>
    <s v=""/>
    <s v="Old"/>
    <s v="MIDDLE AGE"/>
    <m/>
    <m/>
  </r>
  <r>
    <s v="E02957"/>
    <s v="Madelyn Yee"/>
    <x v="5"/>
    <x v="3"/>
    <x v="2"/>
    <x v="1"/>
    <x v="0"/>
    <x v="2"/>
    <d v="1999-10-15T00:00:00"/>
    <n v="95033"/>
    <n v="0"/>
    <x v="0"/>
    <s v="Austin"/>
    <d v="2018-02-28T00:00:00"/>
    <s v="Old"/>
    <s v="MIDDLE AGE"/>
    <m/>
    <m/>
  </r>
  <r>
    <s v="E02958"/>
    <s v="Elena Jimenez"/>
    <x v="11"/>
    <x v="0"/>
    <x v="3"/>
    <x v="1"/>
    <x v="1"/>
    <x v="26"/>
    <d v="2011-11-11T00:00:00"/>
    <n v="185211"/>
    <n v="0.39"/>
    <x v="2"/>
    <s v="Sao Paulo"/>
    <s v=""/>
    <s v="Old"/>
    <s v="MIDDLE AGE"/>
    <m/>
    <m/>
  </r>
  <r>
    <s v="E02959"/>
    <s v="Sadie Ali"/>
    <x v="8"/>
    <x v="5"/>
    <x v="3"/>
    <x v="1"/>
    <x v="0"/>
    <x v="6"/>
    <d v="2014-04-05T00:00:00"/>
    <n v="125099"/>
    <n v="0.08"/>
    <x v="1"/>
    <s v="Chengdu"/>
    <s v=""/>
    <s v="Old"/>
    <s v="MIDDLE AGE"/>
    <m/>
    <m/>
  </r>
  <r>
    <s v="E02960"/>
    <s v="Lucas Sandoval"/>
    <x v="5"/>
    <x v="1"/>
    <x v="0"/>
    <x v="0"/>
    <x v="1"/>
    <x v="39"/>
    <d v="2011-05-19T00:00:00"/>
    <n v="84627"/>
    <n v="0"/>
    <x v="2"/>
    <s v="Manaus"/>
    <s v=""/>
    <s v="Old"/>
    <s v="MIDDLE AGE"/>
    <m/>
    <m/>
  </r>
  <r>
    <s v="E02961"/>
    <s v="Brooks Ngo"/>
    <x v="11"/>
    <x v="0"/>
    <x v="1"/>
    <x v="0"/>
    <x v="0"/>
    <x v="8"/>
    <d v="2020-03-02T00:00:00"/>
    <n v="211114"/>
    <n v="0.3"/>
    <x v="0"/>
    <s v="Miami"/>
    <s v=""/>
    <s v="Young"/>
    <s v="YOUNG"/>
    <m/>
    <m/>
  </r>
  <r>
    <s v="E02962"/>
    <s v="Piper Oh"/>
    <x v="5"/>
    <x v="5"/>
    <x v="2"/>
    <x v="1"/>
    <x v="0"/>
    <x v="37"/>
    <d v="1996-01-23T00:00:00"/>
    <n v="73117"/>
    <n v="0"/>
    <x v="0"/>
    <s v="Columbus"/>
    <s v=""/>
    <s v="Old"/>
    <s v="MIDDLE AGE"/>
    <m/>
    <m/>
  </r>
  <r>
    <s v="E02963"/>
    <s v="Hunter Molina"/>
    <x v="1"/>
    <x v="5"/>
    <x v="3"/>
    <x v="0"/>
    <x v="1"/>
    <x v="39"/>
    <d v="2018-02-20T00:00:00"/>
    <n v="55330"/>
    <n v="0"/>
    <x v="0"/>
    <s v="Austin"/>
    <s v=""/>
    <s v="Old"/>
    <s v="MIDDLE AGE"/>
    <m/>
    <m/>
  </r>
  <r>
    <s v="E02964"/>
    <s v="Michael Hoang"/>
    <x v="4"/>
    <x v="2"/>
    <x v="3"/>
    <x v="0"/>
    <x v="0"/>
    <x v="7"/>
    <d v="2017-05-04T00:00:00"/>
    <n v="190570"/>
    <n v="0.17"/>
    <x v="1"/>
    <s v="Beijing"/>
    <s v=""/>
    <s v="Old"/>
    <s v="MIDDLE AGE"/>
    <m/>
    <m/>
  </r>
  <r>
    <s v="E02965"/>
    <s v="Eloise Sun"/>
    <x v="4"/>
    <x v="2"/>
    <x v="3"/>
    <x v="1"/>
    <x v="0"/>
    <x v="7"/>
    <d v="2005-06-01T00:00:00"/>
    <n v="198745"/>
    <n v="0.25"/>
    <x v="0"/>
    <s v="Phoenix"/>
    <s v=""/>
    <s v="Old"/>
    <s v="MIDDLE AGE"/>
    <m/>
    <m/>
  </r>
  <r>
    <s v="E02966"/>
    <s v="Gianna Jimenez"/>
    <x v="15"/>
    <x v="6"/>
    <x v="0"/>
    <x v="1"/>
    <x v="1"/>
    <x v="11"/>
    <d v="2015-11-26T00:00:00"/>
    <n v="52901"/>
    <n v="0"/>
    <x v="2"/>
    <s v="Sao Paulo"/>
    <s v=""/>
    <s v="Old"/>
    <s v="MIDDLE AGE"/>
    <m/>
    <m/>
  </r>
  <r>
    <s v="E02967"/>
    <s v="Ava Chan"/>
    <x v="10"/>
    <x v="6"/>
    <x v="1"/>
    <x v="1"/>
    <x v="0"/>
    <x v="36"/>
    <d v="2022-10-12T00:00:00"/>
    <n v="137426"/>
    <n v="0.14000000000000001"/>
    <x v="1"/>
    <s v="Chongqing"/>
    <s v=""/>
    <s v="Old"/>
    <s v="MIDDLE AGE"/>
    <m/>
    <m/>
  </r>
  <r>
    <s v="E02968"/>
    <s v="Leilani Navarro"/>
    <x v="8"/>
    <x v="5"/>
    <x v="3"/>
    <x v="1"/>
    <x v="1"/>
    <x v="9"/>
    <d v="2022-07-08T00:00:00"/>
    <n v="117912"/>
    <n v="0.05"/>
    <x v="2"/>
    <s v="Rio de Janeiro"/>
    <s v=""/>
    <s v="Old"/>
    <s v="MIDDLE AGE"/>
    <m/>
    <m/>
  </r>
  <r>
    <s v="E02969"/>
    <s v="Lydia Chu"/>
    <x v="4"/>
    <x v="2"/>
    <x v="2"/>
    <x v="1"/>
    <x v="0"/>
    <x v="33"/>
    <d v="2021-10-03T00:00:00"/>
    <n v="154475"/>
    <n v="0.15"/>
    <x v="1"/>
    <s v="Chongqing"/>
    <s v=""/>
    <s v="Young"/>
    <s v="YOUNG"/>
    <m/>
    <m/>
  </r>
  <r>
    <s v="E02970"/>
    <s v="Liam Salazar"/>
    <x v="14"/>
    <x v="1"/>
    <x v="3"/>
    <x v="0"/>
    <x v="1"/>
    <x v="36"/>
    <d v="2020-10-25T00:00:00"/>
    <n v="62184"/>
    <n v="0"/>
    <x v="2"/>
    <s v="Sao Paulo"/>
    <s v=""/>
    <s v="Old"/>
    <s v="MIDDLE AGE"/>
    <m/>
    <m/>
  </r>
  <r>
    <s v="E02971"/>
    <s v="Hailey Henderson"/>
    <x v="1"/>
    <x v="5"/>
    <x v="3"/>
    <x v="1"/>
    <x v="2"/>
    <x v="37"/>
    <d v="2008-08-13T00:00:00"/>
    <n v="51415"/>
    <n v="0"/>
    <x v="0"/>
    <s v="Columbus"/>
    <s v=""/>
    <s v="Old"/>
    <s v="MIDDLE AGE"/>
    <m/>
    <m/>
  </r>
  <r>
    <s v="E02972"/>
    <s v="Austin Espinoza"/>
    <x v="32"/>
    <x v="0"/>
    <x v="1"/>
    <x v="0"/>
    <x v="1"/>
    <x v="34"/>
    <d v="2006-03-17T00:00:00"/>
    <n v="77441"/>
    <n v="0"/>
    <x v="0"/>
    <s v="Seattle"/>
    <s v=""/>
    <s v="Old"/>
    <s v="MIDDLE AGE"/>
    <m/>
    <m/>
  </r>
  <r>
    <s v="E02973"/>
    <s v="Delilah Ng"/>
    <x v="32"/>
    <x v="0"/>
    <x v="0"/>
    <x v="1"/>
    <x v="0"/>
    <x v="7"/>
    <d v="2008-08-20T00:00:00"/>
    <n v="98794"/>
    <n v="0"/>
    <x v="0"/>
    <s v="Chicago"/>
    <s v=""/>
    <s v="Old"/>
    <s v="MIDDLE AGE"/>
    <m/>
    <m/>
  </r>
  <r>
    <s v="E02974"/>
    <s v="Gabriella Han"/>
    <x v="7"/>
    <x v="2"/>
    <x v="0"/>
    <x v="1"/>
    <x v="0"/>
    <x v="23"/>
    <d v="2000-01-22T00:00:00"/>
    <n v="77843"/>
    <n v="0"/>
    <x v="0"/>
    <s v="Columbus"/>
    <s v=""/>
    <s v="Young"/>
    <s v="MIDDLE AGE"/>
    <m/>
    <m/>
  </r>
  <r>
    <s v="E02975"/>
    <s v="Aria Miller"/>
    <x v="2"/>
    <x v="2"/>
    <x v="2"/>
    <x v="1"/>
    <x v="3"/>
    <x v="10"/>
    <d v="2019-06-07T00:00:00"/>
    <n v="65666"/>
    <n v="0"/>
    <x v="0"/>
    <s v="Columbus"/>
    <s v=""/>
    <s v="Old"/>
    <s v="YOUNG"/>
    <m/>
    <m/>
  </r>
  <r>
    <s v="E02976"/>
    <s v="Sofia Dixon"/>
    <x v="21"/>
    <x v="0"/>
    <x v="0"/>
    <x v="1"/>
    <x v="2"/>
    <x v="39"/>
    <d v="2011-09-13T00:00:00"/>
    <n v="95598"/>
    <n v="0"/>
    <x v="0"/>
    <s v="Columbus"/>
    <s v=""/>
    <s v="Old"/>
    <s v="MIDDLE AGE"/>
    <m/>
    <m/>
  </r>
  <r>
    <s v="E02977"/>
    <s v="Ethan Xiong"/>
    <x v="27"/>
    <x v="2"/>
    <x v="3"/>
    <x v="0"/>
    <x v="0"/>
    <x v="24"/>
    <d v="2012-05-05T00:00:00"/>
    <n v="91144"/>
    <n v="0"/>
    <x v="0"/>
    <s v="Columbus"/>
    <s v=""/>
    <s v="Old"/>
    <s v="YOUNG"/>
    <m/>
    <m/>
  </r>
  <r>
    <s v="E02978"/>
    <s v="Gabriella Cruz"/>
    <x v="5"/>
    <x v="5"/>
    <x v="3"/>
    <x v="1"/>
    <x v="1"/>
    <x v="24"/>
    <d v="2020-08-13T00:00:00"/>
    <n v="76759"/>
    <n v="0"/>
    <x v="0"/>
    <s v="Miami"/>
    <s v=""/>
    <s v="Old"/>
    <s v="YOUNG"/>
    <m/>
    <m/>
  </r>
  <r>
    <s v="E02979"/>
    <s v="Christopher Kang"/>
    <x v="25"/>
    <x v="0"/>
    <x v="2"/>
    <x v="0"/>
    <x v="0"/>
    <x v="12"/>
    <d v="2016-09-07T00:00:00"/>
    <n v="118644"/>
    <n v="0.13"/>
    <x v="0"/>
    <s v="Phoenix"/>
    <s v=""/>
    <s v="Old"/>
    <s v="YOUNG"/>
    <m/>
    <m/>
  </r>
  <r>
    <s v="E02980"/>
    <s v="Ariana Pham"/>
    <x v="5"/>
    <x v="1"/>
    <x v="2"/>
    <x v="1"/>
    <x v="0"/>
    <x v="10"/>
    <d v="2015-10-17T00:00:00"/>
    <n v="79773"/>
    <n v="0"/>
    <x v="1"/>
    <s v="Beijing"/>
    <s v=""/>
    <s v="Old"/>
    <s v="YOUNG"/>
    <m/>
    <m/>
  </r>
  <r>
    <s v="E02981"/>
    <s v="Colton Bui"/>
    <x v="10"/>
    <x v="3"/>
    <x v="2"/>
    <x v="0"/>
    <x v="0"/>
    <x v="25"/>
    <d v="2018-12-20T00:00:00"/>
    <n v="128845"/>
    <n v="0.13"/>
    <x v="1"/>
    <s v="Shanghai"/>
    <s v=""/>
    <s v="Old"/>
    <s v="MIDDLE AGE"/>
    <m/>
    <m/>
  </r>
  <r>
    <s v="E02982"/>
    <s v="Caroline Cortez"/>
    <x v="8"/>
    <x v="2"/>
    <x v="3"/>
    <x v="1"/>
    <x v="1"/>
    <x v="38"/>
    <d v="2014-10-04T00:00:00"/>
    <n v="120704"/>
    <n v="0.08"/>
    <x v="0"/>
    <s v="Miami"/>
    <s v=""/>
    <s v="Young"/>
    <s v="OLD"/>
    <m/>
    <m/>
  </r>
  <r>
    <s v="E02983"/>
    <s v="Nora Richardson"/>
    <x v="4"/>
    <x v="6"/>
    <x v="3"/>
    <x v="1"/>
    <x v="2"/>
    <x v="6"/>
    <d v="1999-01-08T00:00:00"/>
    <n v="173624"/>
    <n v="0.17"/>
    <x v="0"/>
    <s v="Miami"/>
    <s v=""/>
    <s v="Old"/>
    <s v="MIDDLE AGE"/>
    <m/>
    <m/>
  </r>
  <r>
    <s v="E02984"/>
    <s v="Alexander Sanchez"/>
    <x v="5"/>
    <x v="1"/>
    <x v="0"/>
    <x v="0"/>
    <x v="1"/>
    <x v="19"/>
    <d v="2018-11-06T00:00:00"/>
    <n v="80772"/>
    <n v="0"/>
    <x v="0"/>
    <s v="Miami"/>
    <s v=""/>
    <s v="Old"/>
    <s v="YOUNG"/>
    <m/>
    <m/>
  </r>
  <r>
    <s v="E02985"/>
    <s v="Logan Rahman"/>
    <x v="8"/>
    <x v="6"/>
    <x v="3"/>
    <x v="0"/>
    <x v="0"/>
    <x v="24"/>
    <d v="2008-07-27T00:00:00"/>
    <n v="126350"/>
    <n v="0.05"/>
    <x v="0"/>
    <s v="Austin"/>
    <s v=""/>
    <s v="Old"/>
    <s v="YOUNG"/>
    <m/>
    <m/>
  </r>
  <r>
    <s v="E02986"/>
    <s v="Henry Rogers"/>
    <x v="29"/>
    <x v="1"/>
    <x v="1"/>
    <x v="0"/>
    <x v="2"/>
    <x v="40"/>
    <d v="2021-05-05T00:00:00"/>
    <n v="72693"/>
    <n v="0"/>
    <x v="0"/>
    <s v="Seattle"/>
    <s v=""/>
    <s v="Young"/>
    <s v="YOUNG"/>
    <m/>
    <m/>
  </r>
  <r>
    <s v="E02987"/>
    <s v="Delilah Cheng"/>
    <x v="22"/>
    <x v="2"/>
    <x v="3"/>
    <x v="1"/>
    <x v="0"/>
    <x v="15"/>
    <d v="2015-03-15T00:00:00"/>
    <n v="92820"/>
    <n v="0"/>
    <x v="1"/>
    <s v="Chongqing"/>
    <s v=""/>
    <s v="Old"/>
    <s v="MIDDLE AGE"/>
    <m/>
    <m/>
  </r>
  <r>
    <s v="E02988"/>
    <s v="Caroline Rodriguez"/>
    <x v="10"/>
    <x v="4"/>
    <x v="1"/>
    <x v="1"/>
    <x v="1"/>
    <x v="29"/>
    <d v="1997-04-17T00:00:00"/>
    <n v="135561"/>
    <n v="0.13"/>
    <x v="2"/>
    <s v="Manaus"/>
    <s v=""/>
    <s v="Young"/>
    <s v="OLD"/>
    <m/>
    <m/>
  </r>
  <r>
    <s v="E02989"/>
    <s v="Jack Chin"/>
    <x v="10"/>
    <x v="3"/>
    <x v="1"/>
    <x v="0"/>
    <x v="0"/>
    <x v="36"/>
    <d v="2007-08-24T00:00:00"/>
    <n v="121788"/>
    <n v="0.13"/>
    <x v="0"/>
    <s v="Phoenix"/>
    <s v=""/>
    <s v="Old"/>
    <s v="MIDDLE AGE"/>
    <m/>
    <m/>
  </r>
  <r>
    <s v="E02990"/>
    <s v="Luna Collins"/>
    <x v="18"/>
    <x v="2"/>
    <x v="0"/>
    <x v="1"/>
    <x v="3"/>
    <x v="7"/>
    <d v="1993-11-19T00:00:00"/>
    <n v="92216"/>
    <n v="0"/>
    <x v="0"/>
    <s v="Chicago"/>
    <s v=""/>
    <s v="Old"/>
    <s v="MIDDLE AGE"/>
    <m/>
    <m/>
  </r>
  <r>
    <s v="E02991"/>
    <s v="John Campos"/>
    <x v="32"/>
    <x v="0"/>
    <x v="0"/>
    <x v="0"/>
    <x v="1"/>
    <x v="19"/>
    <d v="2021-02-25T00:00:00"/>
    <n v="104586"/>
    <n v="0"/>
    <x v="2"/>
    <s v="Sao Paulo"/>
    <s v=""/>
    <s v="Old"/>
    <s v="YOUNG"/>
    <m/>
    <m/>
  </r>
  <r>
    <s v="E02992"/>
    <s v="Charlotte Banks"/>
    <x v="14"/>
    <x v="1"/>
    <x v="1"/>
    <x v="1"/>
    <x v="3"/>
    <x v="15"/>
    <d v="2002-12-23T00:00:00"/>
    <n v="70439"/>
    <n v="0"/>
    <x v="0"/>
    <s v="Phoenix"/>
    <s v=""/>
    <s v="Old"/>
    <s v="MIDDLE AGE"/>
    <m/>
    <m/>
  </r>
  <r>
    <s v="E02993"/>
    <s v="Miles Liu"/>
    <x v="1"/>
    <x v="1"/>
    <x v="2"/>
    <x v="0"/>
    <x v="0"/>
    <x v="14"/>
    <d v="2021-05-25T00:00:00"/>
    <n v="52232"/>
    <n v="0"/>
    <x v="0"/>
    <s v="Columbus"/>
    <s v=""/>
    <s v="Old"/>
    <s v="YOUNG"/>
    <m/>
    <m/>
  </r>
  <r>
    <s v="E02994"/>
    <s v="Violet Duong"/>
    <x v="11"/>
    <x v="5"/>
    <x v="3"/>
    <x v="1"/>
    <x v="0"/>
    <x v="22"/>
    <d v="2014-09-22T00:00:00"/>
    <n v="226646"/>
    <n v="0.31"/>
    <x v="0"/>
    <s v="Austin"/>
    <s v=""/>
    <s v="Old"/>
    <s v="MIDDLE AGE"/>
    <m/>
    <m/>
  </r>
  <r>
    <s v="E02995"/>
    <s v="Isaac Xiong"/>
    <x v="10"/>
    <x v="4"/>
    <x v="3"/>
    <x v="0"/>
    <x v="0"/>
    <x v="17"/>
    <d v="2012-10-28T00:00:00"/>
    <n v="152253"/>
    <n v="0.12"/>
    <x v="0"/>
    <s v="Seattle"/>
    <s v=""/>
    <s v="Old"/>
    <s v="YOUNG"/>
    <m/>
    <m/>
  </r>
  <r>
    <s v="E02996"/>
    <s v="Ian Le"/>
    <x v="11"/>
    <x v="0"/>
    <x v="3"/>
    <x v="0"/>
    <x v="0"/>
    <x v="25"/>
    <d v="2007-08-28T00:00:00"/>
    <n v="195471"/>
    <n v="0.36"/>
    <x v="0"/>
    <s v="Phoenix"/>
    <s v=""/>
    <s v="Old"/>
    <s v="MIDDLE AGE"/>
    <m/>
    <m/>
  </r>
  <r>
    <s v="E02997"/>
    <s v="Melody Delgado"/>
    <x v="28"/>
    <x v="2"/>
    <x v="3"/>
    <x v="1"/>
    <x v="1"/>
    <x v="1"/>
    <d v="2012-11-28T00:00:00"/>
    <n v="71632"/>
    <n v="0"/>
    <x v="2"/>
    <s v="Rio de Janeiro"/>
    <s v=""/>
    <s v="Old"/>
    <s v="MIDDLE AGE"/>
    <m/>
    <m/>
  </r>
  <r>
    <s v="E02998"/>
    <s v="Eliza Bui"/>
    <x v="1"/>
    <x v="4"/>
    <x v="1"/>
    <x v="1"/>
    <x v="0"/>
    <x v="21"/>
    <d v="2010-06-13T00:00:00"/>
    <n v="45337"/>
    <n v="0"/>
    <x v="0"/>
    <s v="Seattle"/>
    <s v=""/>
    <s v="Young"/>
    <s v="OLD"/>
    <m/>
    <m/>
  </r>
  <r>
    <s v="E02999"/>
    <s v="Layla Wu"/>
    <x v="29"/>
    <x v="1"/>
    <x v="2"/>
    <x v="1"/>
    <x v="0"/>
    <x v="12"/>
    <d v="2018-08-27T00:00:00"/>
    <n v="89573"/>
    <n v="0"/>
    <x v="0"/>
    <s v="Miami"/>
    <s v=""/>
    <s v="Old"/>
    <s v="YOUNG"/>
    <m/>
    <m/>
  </r>
  <r>
    <s v="E03000"/>
    <s v="Thomas Lam"/>
    <x v="0"/>
    <x v="0"/>
    <x v="0"/>
    <x v="0"/>
    <x v="0"/>
    <x v="5"/>
    <d v="2022-11-18T00:00:00"/>
    <n v="75775"/>
    <n v="0"/>
    <x v="0"/>
    <s v="Seattle"/>
    <s v=""/>
    <s v="Old"/>
    <s v="MIDDLE AGE"/>
    <m/>
    <m/>
  </r>
  <r>
    <s v="E03001"/>
    <s v="Willow Taylor"/>
    <x v="14"/>
    <x v="1"/>
    <x v="1"/>
    <x v="1"/>
    <x v="3"/>
    <x v="18"/>
    <d v="2021-02-08T00:00:00"/>
    <n v="51321"/>
    <n v="0"/>
    <x v="0"/>
    <s v="Seattle"/>
    <s v=""/>
    <s v="Young"/>
    <s v="YOUNG"/>
    <m/>
    <m/>
  </r>
</pivotCacheRecords>
</file>

<file path=xl/pivotCache/pivotCacheRecords2.xml><?xml version="1.0" encoding="utf-8"?>
<pivotCacheRecords xmlns="http://schemas.openxmlformats.org/spreadsheetml/2006/main" xmlns:r="http://schemas.openxmlformats.org/officeDocument/2006/relationships" count="1001">
  <r>
    <s v="E02002"/>
    <s v="Kai Le"/>
    <x v="0"/>
    <x v="0"/>
    <x v="0"/>
    <x v="0"/>
    <x v="0"/>
    <x v="0"/>
    <d v="2022-02-05T00:00:00"/>
    <x v="0"/>
    <x v="0"/>
    <x v="0"/>
    <s v="Columbus"/>
  </r>
  <r>
    <s v="E02003"/>
    <s v="Robert Patel"/>
    <x v="1"/>
    <x v="1"/>
    <x v="1"/>
    <x v="0"/>
    <x v="0"/>
    <x v="1"/>
    <d v="2013-10-23T00:00:00"/>
    <x v="1"/>
    <x v="0"/>
    <x v="0"/>
    <s v="Chicago"/>
  </r>
  <r>
    <s v="E02004"/>
    <s v="Cameron Lo"/>
    <x v="2"/>
    <x v="2"/>
    <x v="2"/>
    <x v="0"/>
    <x v="0"/>
    <x v="2"/>
    <d v="2019-03-24T00:00:00"/>
    <x v="2"/>
    <x v="0"/>
    <x v="1"/>
    <s v="Shanghai"/>
  </r>
  <r>
    <s v="E02005"/>
    <s v="Harper Castillo"/>
    <x v="3"/>
    <x v="2"/>
    <x v="1"/>
    <x v="1"/>
    <x v="1"/>
    <x v="3"/>
    <d v="2018-04-07T00:00:00"/>
    <x v="3"/>
    <x v="0"/>
    <x v="0"/>
    <s v="Seattle"/>
  </r>
  <r>
    <s v="E02006"/>
    <s v="Harper Dominguez"/>
    <x v="4"/>
    <x v="0"/>
    <x v="1"/>
    <x v="1"/>
    <x v="1"/>
    <x v="4"/>
    <d v="2005-06-18T00:00:00"/>
    <x v="4"/>
    <x v="1"/>
    <x v="0"/>
    <s v="Austin"/>
  </r>
  <r>
    <s v="E02007"/>
    <s v="Ezra Vu"/>
    <x v="2"/>
    <x v="2"/>
    <x v="0"/>
    <x v="0"/>
    <x v="0"/>
    <x v="5"/>
    <d v="2004-04-22T00:00:00"/>
    <x v="5"/>
    <x v="0"/>
    <x v="0"/>
    <s v="Phoenix"/>
  </r>
  <r>
    <s v="E02008"/>
    <s v="Jade Hu"/>
    <x v="5"/>
    <x v="3"/>
    <x v="3"/>
    <x v="1"/>
    <x v="0"/>
    <x v="6"/>
    <d v="2009-06-27T00:00:00"/>
    <x v="6"/>
    <x v="0"/>
    <x v="1"/>
    <s v="Chongqing"/>
  </r>
  <r>
    <s v="E02009"/>
    <s v="Miles Chang"/>
    <x v="6"/>
    <x v="4"/>
    <x v="1"/>
    <x v="0"/>
    <x v="0"/>
    <x v="0"/>
    <d v="1999-02-19T00:00:00"/>
    <x v="7"/>
    <x v="0"/>
    <x v="1"/>
    <s v="Chengdu"/>
  </r>
  <r>
    <s v="E02010"/>
    <s v="Gianna Holmes"/>
    <x v="7"/>
    <x v="2"/>
    <x v="0"/>
    <x v="1"/>
    <x v="2"/>
    <x v="1"/>
    <d v="2011-09-09T00:00:00"/>
    <x v="8"/>
    <x v="0"/>
    <x v="0"/>
    <s v="Seattle"/>
  </r>
  <r>
    <s v="E02011"/>
    <s v="Jameson Thomas"/>
    <x v="8"/>
    <x v="4"/>
    <x v="3"/>
    <x v="0"/>
    <x v="2"/>
    <x v="2"/>
    <d v="2015-02-05T00:00:00"/>
    <x v="9"/>
    <x v="2"/>
    <x v="0"/>
    <s v="Miami"/>
  </r>
  <r>
    <s v="E02012"/>
    <s v="Jameson Pena"/>
    <x v="9"/>
    <x v="2"/>
    <x v="0"/>
    <x v="0"/>
    <x v="1"/>
    <x v="3"/>
    <d v="2003-10-12T00:00:00"/>
    <x v="10"/>
    <x v="0"/>
    <x v="0"/>
    <s v="Miami"/>
  </r>
  <r>
    <s v="E02013"/>
    <s v="Bella Wu"/>
    <x v="5"/>
    <x v="4"/>
    <x v="3"/>
    <x v="1"/>
    <x v="0"/>
    <x v="4"/>
    <d v="2014-08-03T00:00:00"/>
    <x v="11"/>
    <x v="0"/>
    <x v="0"/>
    <s v="Phoenix"/>
  </r>
  <r>
    <s v="E02014"/>
    <s v="Jose Wong"/>
    <x v="4"/>
    <x v="2"/>
    <x v="0"/>
    <x v="0"/>
    <x v="0"/>
    <x v="5"/>
    <d v="2017-11-15T00:00:00"/>
    <x v="12"/>
    <x v="3"/>
    <x v="1"/>
    <s v="Chongqing"/>
  </r>
  <r>
    <s v="E02015"/>
    <s v="Lucas Richardson"/>
    <x v="8"/>
    <x v="5"/>
    <x v="1"/>
    <x v="0"/>
    <x v="2"/>
    <x v="6"/>
    <d v="2018-07-22T00:00:00"/>
    <x v="13"/>
    <x v="4"/>
    <x v="0"/>
    <s v="Miami"/>
  </r>
  <r>
    <s v="E02016"/>
    <s v="Jacob Moore"/>
    <x v="10"/>
    <x v="5"/>
    <x v="1"/>
    <x v="0"/>
    <x v="3"/>
    <x v="0"/>
    <d v="2021-03-24T00:00:00"/>
    <x v="14"/>
    <x v="5"/>
    <x v="0"/>
    <s v="Phoenix"/>
  </r>
  <r>
    <s v="E02017"/>
    <s v="Luna Lu"/>
    <x v="3"/>
    <x v="2"/>
    <x v="1"/>
    <x v="1"/>
    <x v="0"/>
    <x v="0"/>
    <d v="1997-07-26T00:00:00"/>
    <x v="15"/>
    <x v="0"/>
    <x v="0"/>
    <s v="Miami"/>
  </r>
  <r>
    <s v="E02018"/>
    <s v="Bella Tran"/>
    <x v="11"/>
    <x v="0"/>
    <x v="3"/>
    <x v="1"/>
    <x v="0"/>
    <x v="1"/>
    <d v="2010-08-05T00:00:00"/>
    <x v="16"/>
    <x v="6"/>
    <x v="1"/>
    <s v="Chengdu"/>
  </r>
  <r>
    <s v="E02019"/>
    <s v="Ivy Chau"/>
    <x v="1"/>
    <x v="1"/>
    <x v="3"/>
    <x v="1"/>
    <x v="0"/>
    <x v="2"/>
    <d v="2019-03-03T00:00:00"/>
    <x v="17"/>
    <x v="0"/>
    <x v="1"/>
    <s v="Chongqing"/>
  </r>
  <r>
    <s v="E02020"/>
    <s v="Jordan Kumar"/>
    <x v="12"/>
    <x v="2"/>
    <x v="3"/>
    <x v="0"/>
    <x v="0"/>
    <x v="3"/>
    <d v="2017-11-11T00:00:00"/>
    <x v="18"/>
    <x v="0"/>
    <x v="0"/>
    <s v="Seattle"/>
  </r>
  <r>
    <s v="E02021"/>
    <s v="Sophia Gutierrez"/>
    <x v="8"/>
    <x v="3"/>
    <x v="3"/>
    <x v="1"/>
    <x v="1"/>
    <x v="4"/>
    <d v="2009-02-08T00:00:00"/>
    <x v="19"/>
    <x v="7"/>
    <x v="0"/>
    <s v="Austin"/>
  </r>
  <r>
    <s v="E02022"/>
    <s v="Eli Dang"/>
    <x v="10"/>
    <x v="3"/>
    <x v="3"/>
    <x v="0"/>
    <x v="0"/>
    <x v="5"/>
    <d v="2015-11-16T00:00:00"/>
    <x v="20"/>
    <x v="8"/>
    <x v="0"/>
    <s v="Chicago"/>
  </r>
  <r>
    <s v="E02023"/>
    <s v="Lillian Lewis"/>
    <x v="13"/>
    <x v="2"/>
    <x v="2"/>
    <x v="1"/>
    <x v="3"/>
    <x v="6"/>
    <d v="2013-08-14T00:00:00"/>
    <x v="21"/>
    <x v="0"/>
    <x v="0"/>
    <s v="Phoenix"/>
  </r>
  <r>
    <s v="E02024"/>
    <s v="Serenity Cao"/>
    <x v="14"/>
    <x v="1"/>
    <x v="0"/>
    <x v="1"/>
    <x v="0"/>
    <x v="0"/>
    <d v="2018-10-21T00:00:00"/>
    <x v="22"/>
    <x v="0"/>
    <x v="1"/>
    <s v="Shanghai"/>
  </r>
  <r>
    <s v="E02025"/>
    <s v="Parker Lai"/>
    <x v="11"/>
    <x v="3"/>
    <x v="3"/>
    <x v="0"/>
    <x v="0"/>
    <x v="1"/>
    <d v="2006-11-29T00:00:00"/>
    <x v="23"/>
    <x v="9"/>
    <x v="1"/>
    <s v="Chongqing"/>
  </r>
  <r>
    <s v="E02026"/>
    <s v="Charles Simmons"/>
    <x v="8"/>
    <x v="1"/>
    <x v="3"/>
    <x v="0"/>
    <x v="2"/>
    <x v="2"/>
    <d v="1997-10-27T00:00:00"/>
    <x v="24"/>
    <x v="7"/>
    <x v="0"/>
    <s v="Miami"/>
  </r>
  <r>
    <s v="E02027"/>
    <s v="Jayden Luu"/>
    <x v="4"/>
    <x v="3"/>
    <x v="0"/>
    <x v="0"/>
    <x v="0"/>
    <x v="3"/>
    <d v="2004-05-13T00:00:00"/>
    <x v="25"/>
    <x v="10"/>
    <x v="1"/>
    <s v="Beijing"/>
  </r>
  <r>
    <s v="E02028"/>
    <s v="Brooks Richardson"/>
    <x v="4"/>
    <x v="5"/>
    <x v="3"/>
    <x v="0"/>
    <x v="2"/>
    <x v="4"/>
    <d v="2020-11-24T00:00:00"/>
    <x v="26"/>
    <x v="10"/>
    <x v="0"/>
    <s v="Seattle"/>
  </r>
  <r>
    <s v="E02029"/>
    <s v="Ivy Thompson"/>
    <x v="8"/>
    <x v="5"/>
    <x v="0"/>
    <x v="1"/>
    <x v="2"/>
    <x v="5"/>
    <d v="2004-08-11T00:00:00"/>
    <x v="27"/>
    <x v="11"/>
    <x v="0"/>
    <s v="Seattle"/>
  </r>
  <r>
    <s v="E02030"/>
    <s v="Peyton Wright"/>
    <x v="10"/>
    <x v="5"/>
    <x v="1"/>
    <x v="1"/>
    <x v="3"/>
    <x v="6"/>
    <d v="2017-05-13T00:00:00"/>
    <x v="28"/>
    <x v="2"/>
    <x v="0"/>
    <s v="Chicago"/>
  </r>
  <r>
    <s v="E02031"/>
    <s v="Wyatt Dinh"/>
    <x v="7"/>
    <x v="2"/>
    <x v="3"/>
    <x v="0"/>
    <x v="0"/>
    <x v="3"/>
    <d v="2002-03-15T00:00:00"/>
    <x v="29"/>
    <x v="0"/>
    <x v="1"/>
    <s v="Shanghai"/>
  </r>
  <r>
    <s v="E02032"/>
    <s v="Ruby Alexander"/>
    <x v="11"/>
    <x v="4"/>
    <x v="2"/>
    <x v="1"/>
    <x v="2"/>
    <x v="7"/>
    <d v="2001-08-13T00:00:00"/>
    <x v="30"/>
    <x v="9"/>
    <x v="0"/>
    <s v="Phoenix"/>
  </r>
  <r>
    <s v="E02033"/>
    <s v="Axel Oh"/>
    <x v="5"/>
    <x v="1"/>
    <x v="1"/>
    <x v="0"/>
    <x v="0"/>
    <x v="8"/>
    <d v="2020-10-24T00:00:00"/>
    <x v="31"/>
    <x v="0"/>
    <x v="1"/>
    <s v="Chengdu"/>
  </r>
  <r>
    <s v="E02034"/>
    <s v="Axel Ramirez"/>
    <x v="8"/>
    <x v="6"/>
    <x v="3"/>
    <x v="0"/>
    <x v="1"/>
    <x v="9"/>
    <d v="2017-12-04T00:00:00"/>
    <x v="32"/>
    <x v="12"/>
    <x v="0"/>
    <s v="Seattle"/>
  </r>
  <r>
    <s v="E02035"/>
    <s v="Liliana Chang"/>
    <x v="12"/>
    <x v="2"/>
    <x v="1"/>
    <x v="1"/>
    <x v="0"/>
    <x v="10"/>
    <d v="2018-01-11T00:00:00"/>
    <x v="33"/>
    <x v="0"/>
    <x v="1"/>
    <s v="Shanghai"/>
  </r>
  <r>
    <s v="E02036"/>
    <s v="Leonardo Carter"/>
    <x v="15"/>
    <x v="6"/>
    <x v="3"/>
    <x v="0"/>
    <x v="2"/>
    <x v="3"/>
    <d v="2022-09-07T00:00:00"/>
    <x v="34"/>
    <x v="0"/>
    <x v="0"/>
    <s v="Austin"/>
  </r>
  <r>
    <s v="E02037"/>
    <s v="Landon Gonzales"/>
    <x v="16"/>
    <x v="0"/>
    <x v="3"/>
    <x v="0"/>
    <x v="1"/>
    <x v="11"/>
    <d v="2009-08-30T00:00:00"/>
    <x v="35"/>
    <x v="0"/>
    <x v="0"/>
    <s v="Phoenix"/>
  </r>
  <r>
    <s v="E02038"/>
    <s v="Amelia Dominguez"/>
    <x v="10"/>
    <x v="3"/>
    <x v="1"/>
    <x v="1"/>
    <x v="1"/>
    <x v="12"/>
    <d v="2015-09-23T00:00:00"/>
    <x v="36"/>
    <x v="5"/>
    <x v="2"/>
    <s v="Rio de Janeiro"/>
  </r>
  <r>
    <s v="E02039"/>
    <s v="Silas Ross"/>
    <x v="1"/>
    <x v="5"/>
    <x v="2"/>
    <x v="0"/>
    <x v="2"/>
    <x v="0"/>
    <d v="2016-02-10T00:00:00"/>
    <x v="37"/>
    <x v="0"/>
    <x v="0"/>
    <s v="Austin"/>
  </r>
  <r>
    <s v="E02040"/>
    <s v="Jeremiah Cheng"/>
    <x v="5"/>
    <x v="5"/>
    <x v="3"/>
    <x v="0"/>
    <x v="0"/>
    <x v="8"/>
    <d v="2022-02-05T00:00:00"/>
    <x v="38"/>
    <x v="0"/>
    <x v="1"/>
    <s v="Shanghai"/>
  </r>
  <r>
    <s v="E02041"/>
    <s v="Chloe Chin"/>
    <x v="10"/>
    <x v="4"/>
    <x v="3"/>
    <x v="1"/>
    <x v="0"/>
    <x v="13"/>
    <d v="2021-11-13T00:00:00"/>
    <x v="39"/>
    <x v="2"/>
    <x v="0"/>
    <s v="Seattle"/>
  </r>
  <r>
    <s v="E02042"/>
    <s v="Ella Martinez"/>
    <x v="5"/>
    <x v="4"/>
    <x v="2"/>
    <x v="1"/>
    <x v="1"/>
    <x v="14"/>
    <d v="2012-04-06T00:00:00"/>
    <x v="40"/>
    <x v="0"/>
    <x v="0"/>
    <s v="Chicago"/>
  </r>
  <r>
    <s v="E02043"/>
    <s v="Gianna Jones"/>
    <x v="8"/>
    <x v="3"/>
    <x v="2"/>
    <x v="1"/>
    <x v="2"/>
    <x v="1"/>
    <d v="1998-09-26T00:00:00"/>
    <x v="41"/>
    <x v="13"/>
    <x v="0"/>
    <s v="Columbus"/>
  </r>
  <r>
    <s v="E02044"/>
    <s v="Austin Chow"/>
    <x v="11"/>
    <x v="3"/>
    <x v="0"/>
    <x v="0"/>
    <x v="0"/>
    <x v="14"/>
    <d v="2021-04-11T00:00:00"/>
    <x v="42"/>
    <x v="14"/>
    <x v="1"/>
    <s v="Chongqing"/>
  </r>
  <r>
    <s v="E02045"/>
    <s v="Ella Chen"/>
    <x v="8"/>
    <x v="3"/>
    <x v="3"/>
    <x v="1"/>
    <x v="0"/>
    <x v="15"/>
    <d v="2005-11-10T00:00:00"/>
    <x v="43"/>
    <x v="4"/>
    <x v="0"/>
    <s v="Phoenix"/>
  </r>
  <r>
    <s v="E02046"/>
    <s v="Ruby Kaur"/>
    <x v="16"/>
    <x v="0"/>
    <x v="2"/>
    <x v="1"/>
    <x v="0"/>
    <x v="8"/>
    <d v="2021-06-26T00:00:00"/>
    <x v="44"/>
    <x v="0"/>
    <x v="1"/>
    <s v="Beijing"/>
  </r>
  <r>
    <s v="E02047"/>
    <s v="Savannah Morales"/>
    <x v="6"/>
    <x v="5"/>
    <x v="1"/>
    <x v="1"/>
    <x v="1"/>
    <x v="1"/>
    <d v="2005-01-26T00:00:00"/>
    <x v="45"/>
    <x v="0"/>
    <x v="0"/>
    <s v="Chicago"/>
  </r>
  <r>
    <s v="E02048"/>
    <s v="Luca Powell"/>
    <x v="17"/>
    <x v="2"/>
    <x v="3"/>
    <x v="0"/>
    <x v="2"/>
    <x v="16"/>
    <d v="2016-12-18T00:00:00"/>
    <x v="46"/>
    <x v="0"/>
    <x v="0"/>
    <s v="Miami"/>
  </r>
  <r>
    <s v="E02049"/>
    <s v="Parker Thao"/>
    <x v="6"/>
    <x v="1"/>
    <x v="1"/>
    <x v="0"/>
    <x v="0"/>
    <x v="9"/>
    <d v="2011-05-08T00:00:00"/>
    <x v="47"/>
    <x v="0"/>
    <x v="1"/>
    <s v="Chongqing"/>
  </r>
  <r>
    <s v="E02050"/>
    <s v="Ryan Vo"/>
    <x v="18"/>
    <x v="2"/>
    <x v="2"/>
    <x v="0"/>
    <x v="0"/>
    <x v="17"/>
    <d v="2011-04-12T00:00:00"/>
    <x v="48"/>
    <x v="0"/>
    <x v="0"/>
    <s v="Phoenix"/>
  </r>
  <r>
    <s v="E02051"/>
    <s v="Isabella Ngo"/>
    <x v="8"/>
    <x v="3"/>
    <x v="3"/>
    <x v="1"/>
    <x v="0"/>
    <x v="2"/>
    <d v="2022-01-01T00:00:00"/>
    <x v="49"/>
    <x v="13"/>
    <x v="0"/>
    <s v="Miami"/>
  </r>
  <r>
    <s v="E02052"/>
    <s v="Leah Vega"/>
    <x v="18"/>
    <x v="2"/>
    <x v="1"/>
    <x v="1"/>
    <x v="1"/>
    <x v="5"/>
    <d v="2018-06-07T00:00:00"/>
    <x v="50"/>
    <x v="0"/>
    <x v="0"/>
    <s v="Miami"/>
  </r>
  <r>
    <s v="E02053"/>
    <s v="Jaxson Liu"/>
    <x v="11"/>
    <x v="4"/>
    <x v="1"/>
    <x v="0"/>
    <x v="0"/>
    <x v="18"/>
    <d v="2021-05-18T00:00:00"/>
    <x v="51"/>
    <x v="9"/>
    <x v="0"/>
    <s v="Chicago"/>
  </r>
  <r>
    <s v="E02054"/>
    <s v="Santiago f Ross"/>
    <x v="19"/>
    <x v="2"/>
    <x v="3"/>
    <x v="0"/>
    <x v="2"/>
    <x v="19"/>
    <d v="2012-12-13T00:00:00"/>
    <x v="52"/>
    <x v="0"/>
    <x v="0"/>
    <s v="Columbus"/>
  </r>
  <r>
    <s v="E02055"/>
    <s v="Layla Bell"/>
    <x v="11"/>
    <x v="0"/>
    <x v="1"/>
    <x v="1"/>
    <x v="2"/>
    <x v="20"/>
    <d v="2001-07-26T00:00:00"/>
    <x v="53"/>
    <x v="15"/>
    <x v="0"/>
    <s v="Chicago"/>
  </r>
  <r>
    <s v="E02056"/>
    <s v="Bella Morales"/>
    <x v="4"/>
    <x v="1"/>
    <x v="3"/>
    <x v="1"/>
    <x v="1"/>
    <x v="17"/>
    <d v="2016-05-10T00:00:00"/>
    <x v="54"/>
    <x v="1"/>
    <x v="0"/>
    <s v="Austin"/>
  </r>
  <r>
    <s v="E02057"/>
    <s v="Eliza Kang"/>
    <x v="20"/>
    <x v="2"/>
    <x v="0"/>
    <x v="1"/>
    <x v="0"/>
    <x v="21"/>
    <d v="2002-01-27T00:00:00"/>
    <x v="55"/>
    <x v="11"/>
    <x v="0"/>
    <s v="Phoenix"/>
  </r>
  <r>
    <s v="E02058"/>
    <s v="Gabriel Reyes"/>
    <x v="8"/>
    <x v="1"/>
    <x v="1"/>
    <x v="0"/>
    <x v="1"/>
    <x v="22"/>
    <d v="2005-06-10T00:00:00"/>
    <x v="56"/>
    <x v="4"/>
    <x v="2"/>
    <s v="Sao Paulo"/>
  </r>
  <r>
    <s v="E02059"/>
    <s v="Piper Garcia"/>
    <x v="10"/>
    <x v="1"/>
    <x v="2"/>
    <x v="1"/>
    <x v="1"/>
    <x v="23"/>
    <d v="1993-11-24T00:00:00"/>
    <x v="57"/>
    <x v="8"/>
    <x v="2"/>
    <s v="Sao Paulo"/>
  </r>
  <r>
    <s v="E02060"/>
    <s v="Jacob Cheng"/>
    <x v="4"/>
    <x v="1"/>
    <x v="0"/>
    <x v="0"/>
    <x v="0"/>
    <x v="0"/>
    <d v="1999-11-26T00:00:00"/>
    <x v="58"/>
    <x v="16"/>
    <x v="0"/>
    <s v="Columbus"/>
  </r>
  <r>
    <s v="E02061"/>
    <s v="Nathan Hong"/>
    <x v="4"/>
    <x v="4"/>
    <x v="1"/>
    <x v="0"/>
    <x v="0"/>
    <x v="3"/>
    <d v="2019-10-02T00:00:00"/>
    <x v="59"/>
    <x v="16"/>
    <x v="0"/>
    <s v="Phoenix"/>
  </r>
  <r>
    <s v="E02062"/>
    <s v="Chloe Kim"/>
    <x v="5"/>
    <x v="1"/>
    <x v="3"/>
    <x v="1"/>
    <x v="0"/>
    <x v="24"/>
    <d v="2012-07-06T00:00:00"/>
    <x v="60"/>
    <x v="0"/>
    <x v="0"/>
    <s v="Miami"/>
  </r>
  <r>
    <s v="E02063"/>
    <s v="Isaac Guzman"/>
    <x v="14"/>
    <x v="1"/>
    <x v="1"/>
    <x v="0"/>
    <x v="1"/>
    <x v="25"/>
    <d v="2010-08-18T00:00:00"/>
    <x v="61"/>
    <x v="0"/>
    <x v="0"/>
    <s v="Phoenix"/>
  </r>
  <r>
    <s v="E02064"/>
    <s v="Julian Ford"/>
    <x v="6"/>
    <x v="1"/>
    <x v="0"/>
    <x v="0"/>
    <x v="2"/>
    <x v="3"/>
    <d v="2010-07-29T00:00:00"/>
    <x v="62"/>
    <x v="0"/>
    <x v="0"/>
    <s v="Miami"/>
  </r>
  <r>
    <s v="E02065"/>
    <s v="Kinsley Liang"/>
    <x v="21"/>
    <x v="0"/>
    <x v="0"/>
    <x v="1"/>
    <x v="0"/>
    <x v="9"/>
    <d v="2008-08-25T00:00:00"/>
    <x v="63"/>
    <x v="0"/>
    <x v="1"/>
    <s v="Shanghai"/>
  </r>
  <r>
    <s v="E02066"/>
    <s v="Wesley Yu"/>
    <x v="10"/>
    <x v="1"/>
    <x v="3"/>
    <x v="0"/>
    <x v="0"/>
    <x v="26"/>
    <d v="2003-09-24T00:00:00"/>
    <x v="64"/>
    <x v="8"/>
    <x v="0"/>
    <s v="Seattle"/>
  </r>
  <r>
    <s v="E02067"/>
    <s v="Serenity Martin"/>
    <x v="5"/>
    <x v="4"/>
    <x v="0"/>
    <x v="1"/>
    <x v="3"/>
    <x v="8"/>
    <d v="2021-05-16T00:00:00"/>
    <x v="65"/>
    <x v="0"/>
    <x v="0"/>
    <s v="Phoenix"/>
  </r>
  <r>
    <s v="E02068"/>
    <s v="Ethan Sanchez"/>
    <x v="5"/>
    <x v="5"/>
    <x v="2"/>
    <x v="0"/>
    <x v="1"/>
    <x v="19"/>
    <d v="2019-05-15T00:00:00"/>
    <x v="66"/>
    <x v="0"/>
    <x v="0"/>
    <s v="Phoenix"/>
  </r>
  <r>
    <s v="E02069"/>
    <s v="David Sanchez"/>
    <x v="4"/>
    <x v="1"/>
    <x v="3"/>
    <x v="0"/>
    <x v="1"/>
    <x v="17"/>
    <d v="2009-07-05T00:00:00"/>
    <x v="67"/>
    <x v="17"/>
    <x v="2"/>
    <s v="Rio de Janeiro"/>
  </r>
  <r>
    <s v="E02070"/>
    <s v="Elias Hsu"/>
    <x v="5"/>
    <x v="5"/>
    <x v="3"/>
    <x v="0"/>
    <x v="0"/>
    <x v="14"/>
    <d v="2022-01-23T00:00:00"/>
    <x v="68"/>
    <x v="0"/>
    <x v="1"/>
    <s v="Chengdu"/>
  </r>
  <r>
    <s v="E02071"/>
    <s v="Luca Phan"/>
    <x v="8"/>
    <x v="5"/>
    <x v="1"/>
    <x v="0"/>
    <x v="0"/>
    <x v="24"/>
    <d v="2015-06-17T00:00:00"/>
    <x v="69"/>
    <x v="13"/>
    <x v="1"/>
    <s v="Beijing"/>
  </r>
  <r>
    <s v="E02072"/>
    <s v="Olivia Xi"/>
    <x v="8"/>
    <x v="1"/>
    <x v="3"/>
    <x v="1"/>
    <x v="0"/>
    <x v="8"/>
    <d v="2020-08-19T00:00:00"/>
    <x v="70"/>
    <x v="7"/>
    <x v="0"/>
    <s v="Chicago"/>
  </r>
  <r>
    <s v="E02073"/>
    <s v="Alice Luu"/>
    <x v="7"/>
    <x v="2"/>
    <x v="2"/>
    <x v="1"/>
    <x v="0"/>
    <x v="23"/>
    <d v="1993-07-17T00:00:00"/>
    <x v="71"/>
    <x v="0"/>
    <x v="0"/>
    <s v="Columbus"/>
  </r>
  <r>
    <s v="E02074"/>
    <s v="Leonardo Ng"/>
    <x v="1"/>
    <x v="5"/>
    <x v="1"/>
    <x v="0"/>
    <x v="0"/>
    <x v="10"/>
    <d v="2019-06-10T00:00:00"/>
    <x v="72"/>
    <x v="0"/>
    <x v="1"/>
    <s v="Chengdu"/>
  </r>
  <r>
    <s v="E02075"/>
    <s v="Peyton Edwards"/>
    <x v="6"/>
    <x v="4"/>
    <x v="0"/>
    <x v="1"/>
    <x v="2"/>
    <x v="20"/>
    <d v="2020-07-11T00:00:00"/>
    <x v="73"/>
    <x v="0"/>
    <x v="0"/>
    <s v="Columbus"/>
  </r>
  <r>
    <s v="E02076"/>
    <s v="Axel Patel"/>
    <x v="5"/>
    <x v="1"/>
    <x v="2"/>
    <x v="0"/>
    <x v="0"/>
    <x v="18"/>
    <d v="2022-09-13T00:00:00"/>
    <x v="74"/>
    <x v="0"/>
    <x v="0"/>
    <s v="Miami"/>
  </r>
  <r>
    <s v="E02077"/>
    <s v="Eva Chavez"/>
    <x v="3"/>
    <x v="2"/>
    <x v="3"/>
    <x v="1"/>
    <x v="1"/>
    <x v="21"/>
    <d v="2004-01-17T00:00:00"/>
    <x v="75"/>
    <x v="0"/>
    <x v="2"/>
    <s v="Sao Paulo"/>
  </r>
  <r>
    <s v="E02078"/>
    <s v="Savannah Lee"/>
    <x v="8"/>
    <x v="6"/>
    <x v="2"/>
    <x v="1"/>
    <x v="0"/>
    <x v="4"/>
    <d v="2020-07-22T00:00:00"/>
    <x v="76"/>
    <x v="2"/>
    <x v="1"/>
    <s v="Beijing"/>
  </r>
  <r>
    <s v="E02079"/>
    <s v="Mia Grant"/>
    <x v="22"/>
    <x v="2"/>
    <x v="1"/>
    <x v="1"/>
    <x v="2"/>
    <x v="26"/>
    <d v="2007-02-16T00:00:00"/>
    <x v="77"/>
    <x v="0"/>
    <x v="0"/>
    <s v="Columbus"/>
  </r>
  <r>
    <s v="E02080"/>
    <s v="Eli Richardson"/>
    <x v="10"/>
    <x v="5"/>
    <x v="3"/>
    <x v="0"/>
    <x v="3"/>
    <x v="12"/>
    <d v="2018-04-08T00:00:00"/>
    <x v="78"/>
    <x v="18"/>
    <x v="0"/>
    <s v="Phoenix"/>
  </r>
  <r>
    <s v="E02081"/>
    <s v="Eloise Perry"/>
    <x v="23"/>
    <x v="6"/>
    <x v="2"/>
    <x v="1"/>
    <x v="2"/>
    <x v="8"/>
    <d v="2020-12-02T00:00:00"/>
    <x v="79"/>
    <x v="0"/>
    <x v="0"/>
    <s v="Chicago"/>
  </r>
  <r>
    <s v="E02082"/>
    <s v="Ian Cheng"/>
    <x v="10"/>
    <x v="1"/>
    <x v="3"/>
    <x v="0"/>
    <x v="0"/>
    <x v="25"/>
    <d v="2015-08-30T00:00:00"/>
    <x v="80"/>
    <x v="18"/>
    <x v="0"/>
    <s v="Phoenix"/>
  </r>
  <r>
    <s v="E02083"/>
    <s v="Penelope Chan"/>
    <x v="6"/>
    <x v="3"/>
    <x v="0"/>
    <x v="1"/>
    <x v="0"/>
    <x v="7"/>
    <d v="2012-05-20T00:00:00"/>
    <x v="81"/>
    <x v="0"/>
    <x v="1"/>
    <s v="Shanghai"/>
  </r>
  <r>
    <s v="E02084"/>
    <s v="Sofia Vasquez"/>
    <x v="4"/>
    <x v="1"/>
    <x v="2"/>
    <x v="1"/>
    <x v="1"/>
    <x v="5"/>
    <d v="1996-07-29T00:00:00"/>
    <x v="82"/>
    <x v="1"/>
    <x v="2"/>
    <s v="Sao Paulo"/>
  </r>
  <r>
    <s v="E02085"/>
    <s v="Anthony Baker"/>
    <x v="22"/>
    <x v="2"/>
    <x v="0"/>
    <x v="0"/>
    <x v="2"/>
    <x v="12"/>
    <d v="2021-06-03T00:00:00"/>
    <x v="83"/>
    <x v="0"/>
    <x v="0"/>
    <s v="Phoenix"/>
  </r>
  <r>
    <s v="E02086"/>
    <s v="Lucas Luong"/>
    <x v="1"/>
    <x v="5"/>
    <x v="3"/>
    <x v="0"/>
    <x v="0"/>
    <x v="22"/>
    <d v="2008-03-12T00:00:00"/>
    <x v="84"/>
    <x v="0"/>
    <x v="1"/>
    <s v="Chengdu"/>
  </r>
  <r>
    <s v="E02087"/>
    <s v="Xavier Patel"/>
    <x v="4"/>
    <x v="5"/>
    <x v="3"/>
    <x v="0"/>
    <x v="0"/>
    <x v="6"/>
    <d v="2021-11-16T00:00:00"/>
    <x v="85"/>
    <x v="19"/>
    <x v="0"/>
    <s v="Columbus"/>
  </r>
  <r>
    <s v="E02088"/>
    <s v="Robert Soto"/>
    <x v="24"/>
    <x v="6"/>
    <x v="2"/>
    <x v="0"/>
    <x v="1"/>
    <x v="0"/>
    <d v="2008-09-10T00:00:00"/>
    <x v="86"/>
    <x v="0"/>
    <x v="2"/>
    <s v="Rio de Janeiro"/>
  </r>
  <r>
    <s v="E02089"/>
    <s v="Nevaeh Jiang"/>
    <x v="10"/>
    <x v="5"/>
    <x v="1"/>
    <x v="1"/>
    <x v="0"/>
    <x v="15"/>
    <d v="2016-08-05T00:00:00"/>
    <x v="87"/>
    <x v="8"/>
    <x v="1"/>
    <s v="Chengdu"/>
  </r>
  <r>
    <s v="E02090"/>
    <s v="Chloe Reyes"/>
    <x v="4"/>
    <x v="6"/>
    <x v="3"/>
    <x v="1"/>
    <x v="1"/>
    <x v="15"/>
    <d v="2008-06-18T00:00:00"/>
    <x v="88"/>
    <x v="16"/>
    <x v="0"/>
    <s v="Phoenix"/>
  </r>
  <r>
    <s v="E02091"/>
    <s v="Lucy Edwards"/>
    <x v="4"/>
    <x v="6"/>
    <x v="3"/>
    <x v="1"/>
    <x v="3"/>
    <x v="16"/>
    <d v="2015-03-16T00:00:00"/>
    <x v="89"/>
    <x v="20"/>
    <x v="0"/>
    <s v="Columbus"/>
  </r>
  <r>
    <s v="E02092"/>
    <s v="Luna Edwards"/>
    <x v="8"/>
    <x v="1"/>
    <x v="2"/>
    <x v="1"/>
    <x v="3"/>
    <x v="22"/>
    <d v="2014-04-13T00:00:00"/>
    <x v="90"/>
    <x v="13"/>
    <x v="0"/>
    <s v="Seattle"/>
  </r>
  <r>
    <s v="E02093"/>
    <s v="Stella Daniels"/>
    <x v="18"/>
    <x v="2"/>
    <x v="0"/>
    <x v="1"/>
    <x v="3"/>
    <x v="27"/>
    <d v="2011-10-30T00:00:00"/>
    <x v="91"/>
    <x v="0"/>
    <x v="0"/>
    <s v="Columbus"/>
  </r>
  <r>
    <s v="E02094"/>
    <s v="Ayla Ma"/>
    <x v="8"/>
    <x v="5"/>
    <x v="1"/>
    <x v="1"/>
    <x v="0"/>
    <x v="18"/>
    <d v="2022-12-05T00:00:00"/>
    <x v="92"/>
    <x v="12"/>
    <x v="1"/>
    <s v="Shanghai"/>
  </r>
  <r>
    <s v="E02095"/>
    <s v="Matthew Avila"/>
    <x v="20"/>
    <x v="2"/>
    <x v="0"/>
    <x v="0"/>
    <x v="1"/>
    <x v="9"/>
    <d v="2003-06-17T00:00:00"/>
    <x v="93"/>
    <x v="4"/>
    <x v="2"/>
    <s v="Sao Paulo"/>
  </r>
  <r>
    <s v="E02096"/>
    <s v="Gianna Lim"/>
    <x v="1"/>
    <x v="3"/>
    <x v="2"/>
    <x v="1"/>
    <x v="0"/>
    <x v="25"/>
    <d v="2006-04-01T00:00:00"/>
    <x v="94"/>
    <x v="0"/>
    <x v="1"/>
    <s v="Chongqing"/>
  </r>
  <r>
    <s v="E02097"/>
    <s v="Joseph Tan"/>
    <x v="13"/>
    <x v="2"/>
    <x v="2"/>
    <x v="0"/>
    <x v="0"/>
    <x v="27"/>
    <d v="2015-08-20T00:00:00"/>
    <x v="95"/>
    <x v="0"/>
    <x v="1"/>
    <s v="Shanghai"/>
  </r>
  <r>
    <s v="E02098"/>
    <s v="Connor Lai"/>
    <x v="25"/>
    <x v="0"/>
    <x v="1"/>
    <x v="0"/>
    <x v="0"/>
    <x v="10"/>
    <d v="2019-09-22T00:00:00"/>
    <x v="96"/>
    <x v="8"/>
    <x v="0"/>
    <s v="Chicago"/>
  </r>
  <r>
    <s v="E02099"/>
    <s v="Ava Owens"/>
    <x v="6"/>
    <x v="4"/>
    <x v="3"/>
    <x v="1"/>
    <x v="2"/>
    <x v="28"/>
    <d v="2020-02-07T00:00:00"/>
    <x v="97"/>
    <x v="0"/>
    <x v="0"/>
    <s v="Seattle"/>
  </r>
  <r>
    <s v="E02100"/>
    <s v="Dylan Aguilar"/>
    <x v="4"/>
    <x v="0"/>
    <x v="1"/>
    <x v="0"/>
    <x v="1"/>
    <x v="2"/>
    <d v="2007-03-27T00:00:00"/>
    <x v="98"/>
    <x v="17"/>
    <x v="2"/>
    <s v="Sao Paulo"/>
  </r>
  <r>
    <s v="E02101"/>
    <s v="Leah Zheng"/>
    <x v="4"/>
    <x v="0"/>
    <x v="1"/>
    <x v="1"/>
    <x v="0"/>
    <x v="5"/>
    <d v="2016-06-18T00:00:00"/>
    <x v="99"/>
    <x v="3"/>
    <x v="1"/>
    <s v="Chengdu"/>
  </r>
  <r>
    <s v="E02102"/>
    <s v="Jade Pham"/>
    <x v="1"/>
    <x v="3"/>
    <x v="0"/>
    <x v="1"/>
    <x v="0"/>
    <x v="29"/>
    <d v="2017-12-12T00:00:00"/>
    <x v="100"/>
    <x v="0"/>
    <x v="1"/>
    <s v="Shanghai"/>
  </r>
  <r>
    <s v="E02103"/>
    <s v="Theodore Bui"/>
    <x v="11"/>
    <x v="1"/>
    <x v="3"/>
    <x v="0"/>
    <x v="0"/>
    <x v="6"/>
    <d v="2012-05-13T00:00:00"/>
    <x v="101"/>
    <x v="21"/>
    <x v="1"/>
    <s v="Beijing"/>
  </r>
  <r>
    <s v="E02104"/>
    <s v="Asher Chan"/>
    <x v="23"/>
    <x v="6"/>
    <x v="1"/>
    <x v="0"/>
    <x v="0"/>
    <x v="30"/>
    <d v="2018-08-18T00:00:00"/>
    <x v="102"/>
    <x v="0"/>
    <x v="1"/>
    <s v="Shanghai"/>
  </r>
  <r>
    <s v="E02105"/>
    <s v="Ezekiel Brown"/>
    <x v="8"/>
    <x v="4"/>
    <x v="1"/>
    <x v="0"/>
    <x v="2"/>
    <x v="18"/>
    <d v="2022-03-14T00:00:00"/>
    <x v="103"/>
    <x v="4"/>
    <x v="0"/>
    <s v="Miami"/>
  </r>
  <r>
    <s v="E02106"/>
    <s v="Peyton Allen"/>
    <x v="8"/>
    <x v="5"/>
    <x v="3"/>
    <x v="1"/>
    <x v="2"/>
    <x v="8"/>
    <d v="2020-11-23T00:00:00"/>
    <x v="104"/>
    <x v="11"/>
    <x v="0"/>
    <s v="Chicago"/>
  </r>
  <r>
    <s v="E02107"/>
    <s v="Parker Joseph"/>
    <x v="9"/>
    <x v="2"/>
    <x v="3"/>
    <x v="0"/>
    <x v="2"/>
    <x v="6"/>
    <d v="2000-01-21T00:00:00"/>
    <x v="105"/>
    <x v="0"/>
    <x v="0"/>
    <s v="Seattle"/>
  </r>
  <r>
    <s v="E02108"/>
    <s v="Kayden Ortiz"/>
    <x v="10"/>
    <x v="3"/>
    <x v="3"/>
    <x v="0"/>
    <x v="1"/>
    <x v="16"/>
    <d v="2013-07-29T00:00:00"/>
    <x v="106"/>
    <x v="5"/>
    <x v="2"/>
    <s v="Manaus"/>
  </r>
  <r>
    <s v="E02109"/>
    <s v="Lillian Desai"/>
    <x v="26"/>
    <x v="0"/>
    <x v="0"/>
    <x v="1"/>
    <x v="0"/>
    <x v="18"/>
    <d v="2022-12-12T00:00:00"/>
    <x v="107"/>
    <x v="0"/>
    <x v="1"/>
    <s v="Chengdu"/>
  </r>
  <r>
    <s v="E02110"/>
    <s v="Avery Gutierrez"/>
    <x v="11"/>
    <x v="5"/>
    <x v="1"/>
    <x v="1"/>
    <x v="1"/>
    <x v="31"/>
    <d v="2016-07-02T00:00:00"/>
    <x v="108"/>
    <x v="21"/>
    <x v="0"/>
    <s v="Phoenix"/>
  </r>
  <r>
    <s v="E02111"/>
    <s v="Caroline Sandoval"/>
    <x v="1"/>
    <x v="1"/>
    <x v="1"/>
    <x v="1"/>
    <x v="1"/>
    <x v="32"/>
    <d v="2013-10-03T00:00:00"/>
    <x v="109"/>
    <x v="0"/>
    <x v="2"/>
    <s v="Sao Paulo"/>
  </r>
  <r>
    <s v="E02112"/>
    <s v="Hailey Lim"/>
    <x v="4"/>
    <x v="5"/>
    <x v="1"/>
    <x v="1"/>
    <x v="0"/>
    <x v="0"/>
    <d v="2005-01-06T00:00:00"/>
    <x v="110"/>
    <x v="16"/>
    <x v="1"/>
    <s v="Chongqing"/>
  </r>
  <r>
    <s v="E02113"/>
    <s v="Roman Liang"/>
    <x v="5"/>
    <x v="1"/>
    <x v="0"/>
    <x v="0"/>
    <x v="0"/>
    <x v="28"/>
    <d v="2021-03-04T00:00:00"/>
    <x v="111"/>
    <x v="0"/>
    <x v="1"/>
    <s v="Chongqing"/>
  </r>
  <r>
    <s v="E02114"/>
    <s v="Elias Rojas"/>
    <x v="14"/>
    <x v="1"/>
    <x v="0"/>
    <x v="0"/>
    <x v="1"/>
    <x v="33"/>
    <d v="2018-01-07T00:00:00"/>
    <x v="112"/>
    <x v="0"/>
    <x v="0"/>
    <s v="Chicago"/>
  </r>
  <r>
    <s v="E02115"/>
    <s v="Quinn Lai"/>
    <x v="9"/>
    <x v="2"/>
    <x v="2"/>
    <x v="1"/>
    <x v="0"/>
    <x v="34"/>
    <d v="2003-08-28T00:00:00"/>
    <x v="113"/>
    <x v="0"/>
    <x v="0"/>
    <s v="Phoenix"/>
  </r>
  <r>
    <s v="E02116"/>
    <s v="Clara Le"/>
    <x v="12"/>
    <x v="2"/>
    <x v="1"/>
    <x v="1"/>
    <x v="0"/>
    <x v="31"/>
    <d v="2021-03-15T00:00:00"/>
    <x v="114"/>
    <x v="0"/>
    <x v="1"/>
    <s v="Beijing"/>
  </r>
  <r>
    <s v="E02117"/>
    <s v="Chloe Yoon"/>
    <x v="2"/>
    <x v="2"/>
    <x v="1"/>
    <x v="1"/>
    <x v="0"/>
    <x v="20"/>
    <d v="2002-02-25T00:00:00"/>
    <x v="115"/>
    <x v="0"/>
    <x v="0"/>
    <s v="Seattle"/>
  </r>
  <r>
    <s v="E02118"/>
    <s v="Abigail Simmons"/>
    <x v="10"/>
    <x v="2"/>
    <x v="3"/>
    <x v="1"/>
    <x v="2"/>
    <x v="35"/>
    <d v="2018-04-24T00:00:00"/>
    <x v="116"/>
    <x v="5"/>
    <x v="0"/>
    <s v="Miami"/>
  </r>
  <r>
    <s v="E02119"/>
    <s v="Ayla Espinoza"/>
    <x v="4"/>
    <x v="6"/>
    <x v="2"/>
    <x v="1"/>
    <x v="1"/>
    <x v="23"/>
    <d v="1993-10-01T00:00:00"/>
    <x v="117"/>
    <x v="22"/>
    <x v="2"/>
    <s v="Rio de Janeiro"/>
  </r>
  <r>
    <s v="E02120"/>
    <s v="Nova Lin"/>
    <x v="11"/>
    <x v="1"/>
    <x v="3"/>
    <x v="1"/>
    <x v="0"/>
    <x v="12"/>
    <d v="2019-04-09T00:00:00"/>
    <x v="118"/>
    <x v="14"/>
    <x v="0"/>
    <s v="Austin"/>
  </r>
  <r>
    <s v="E02121"/>
    <s v="Sadie Singh"/>
    <x v="4"/>
    <x v="0"/>
    <x v="3"/>
    <x v="1"/>
    <x v="0"/>
    <x v="15"/>
    <d v="2022-03-16T00:00:00"/>
    <x v="119"/>
    <x v="22"/>
    <x v="0"/>
    <s v="Columbus"/>
  </r>
  <r>
    <s v="E02122"/>
    <s v="Aaron Powell"/>
    <x v="19"/>
    <x v="2"/>
    <x v="2"/>
    <x v="0"/>
    <x v="3"/>
    <x v="33"/>
    <d v="2017-09-11T00:00:00"/>
    <x v="120"/>
    <x v="0"/>
    <x v="0"/>
    <s v="Chicago"/>
  </r>
  <r>
    <s v="E02123"/>
    <s v="Jameson Vargas"/>
    <x v="4"/>
    <x v="6"/>
    <x v="3"/>
    <x v="0"/>
    <x v="1"/>
    <x v="32"/>
    <d v="2011-07-24T00:00:00"/>
    <x v="121"/>
    <x v="23"/>
    <x v="2"/>
    <s v="Rio de Janeiro"/>
  </r>
  <r>
    <s v="E02124"/>
    <s v="Logan Young"/>
    <x v="11"/>
    <x v="2"/>
    <x v="1"/>
    <x v="0"/>
    <x v="3"/>
    <x v="24"/>
    <d v="2010-08-16T00:00:00"/>
    <x v="122"/>
    <x v="6"/>
    <x v="0"/>
    <s v="Seattle"/>
  </r>
  <r>
    <s v="E02125"/>
    <s v="Wyatt Cheung"/>
    <x v="6"/>
    <x v="1"/>
    <x v="3"/>
    <x v="0"/>
    <x v="0"/>
    <x v="36"/>
    <d v="2013-07-25T00:00:00"/>
    <x v="123"/>
    <x v="0"/>
    <x v="1"/>
    <s v="Beijing"/>
  </r>
  <r>
    <s v="E02126"/>
    <s v="Lucas Zhu"/>
    <x v="8"/>
    <x v="2"/>
    <x v="0"/>
    <x v="0"/>
    <x v="0"/>
    <x v="6"/>
    <d v="2011-03-14T00:00:00"/>
    <x v="124"/>
    <x v="4"/>
    <x v="1"/>
    <s v="Beijing"/>
  </r>
  <r>
    <s v="E02127"/>
    <s v="Emily Hong"/>
    <x v="17"/>
    <x v="2"/>
    <x v="3"/>
    <x v="1"/>
    <x v="0"/>
    <x v="25"/>
    <d v="2021-01-09T00:00:00"/>
    <x v="125"/>
    <x v="0"/>
    <x v="1"/>
    <s v="Beijing"/>
  </r>
  <r>
    <s v="E02128"/>
    <s v="Luke Ramos"/>
    <x v="14"/>
    <x v="1"/>
    <x v="1"/>
    <x v="0"/>
    <x v="1"/>
    <x v="33"/>
    <d v="2018-07-28T00:00:00"/>
    <x v="126"/>
    <x v="0"/>
    <x v="2"/>
    <s v="Manaus"/>
  </r>
  <r>
    <s v="E02129"/>
    <s v="Maya Gupta"/>
    <x v="26"/>
    <x v="0"/>
    <x v="1"/>
    <x v="1"/>
    <x v="0"/>
    <x v="28"/>
    <d v="2019-08-04T00:00:00"/>
    <x v="127"/>
    <x v="0"/>
    <x v="1"/>
    <s v="Beijing"/>
  </r>
  <r>
    <s v="E02130"/>
    <s v="Eliana Ha"/>
    <x v="1"/>
    <x v="3"/>
    <x v="3"/>
    <x v="1"/>
    <x v="0"/>
    <x v="14"/>
    <d v="2020-12-15T00:00:00"/>
    <x v="128"/>
    <x v="0"/>
    <x v="1"/>
    <s v="Chengdu"/>
  </r>
  <r>
    <s v="E02131"/>
    <s v="Lillian Cheng"/>
    <x v="6"/>
    <x v="4"/>
    <x v="2"/>
    <x v="1"/>
    <x v="0"/>
    <x v="34"/>
    <d v="1996-08-20T00:00:00"/>
    <x v="129"/>
    <x v="0"/>
    <x v="1"/>
    <s v="Chengdu"/>
  </r>
  <r>
    <s v="E02132"/>
    <s v="Alexander Pena"/>
    <x v="5"/>
    <x v="1"/>
    <x v="3"/>
    <x v="0"/>
    <x v="1"/>
    <x v="0"/>
    <d v="2002-05-24T00:00:00"/>
    <x v="130"/>
    <x v="0"/>
    <x v="0"/>
    <s v="Chicago"/>
  </r>
  <r>
    <s v="E02133"/>
    <s v="Leonardo Mai"/>
    <x v="5"/>
    <x v="5"/>
    <x v="3"/>
    <x v="0"/>
    <x v="0"/>
    <x v="26"/>
    <d v="2007-01-28T00:00:00"/>
    <x v="131"/>
    <x v="0"/>
    <x v="1"/>
    <s v="Chengdu"/>
  </r>
  <r>
    <s v="E02134"/>
    <s v="Jack Phillips"/>
    <x v="6"/>
    <x v="4"/>
    <x v="0"/>
    <x v="0"/>
    <x v="3"/>
    <x v="0"/>
    <d v="2015-07-27T00:00:00"/>
    <x v="132"/>
    <x v="0"/>
    <x v="0"/>
    <s v="Phoenix"/>
  </r>
  <r>
    <s v="E02135"/>
    <s v="Scarlett Delgado"/>
    <x v="18"/>
    <x v="2"/>
    <x v="2"/>
    <x v="1"/>
    <x v="1"/>
    <x v="37"/>
    <d v="2013-08-28T00:00:00"/>
    <x v="133"/>
    <x v="0"/>
    <x v="2"/>
    <s v="Rio de Janeiro"/>
  </r>
  <r>
    <s v="E02136"/>
    <s v="Jack Rogers"/>
    <x v="9"/>
    <x v="2"/>
    <x v="1"/>
    <x v="0"/>
    <x v="3"/>
    <x v="0"/>
    <d v="2005-02-01T00:00:00"/>
    <x v="134"/>
    <x v="0"/>
    <x v="0"/>
    <s v="Phoenix"/>
  </r>
  <r>
    <s v="E02137"/>
    <s v="Violet Huynh"/>
    <x v="8"/>
    <x v="1"/>
    <x v="2"/>
    <x v="1"/>
    <x v="0"/>
    <x v="3"/>
    <d v="2008-02-29T00:00:00"/>
    <x v="135"/>
    <x v="2"/>
    <x v="1"/>
    <s v="Shanghai"/>
  </r>
  <r>
    <s v="E02138"/>
    <s v="Victoria Park"/>
    <x v="1"/>
    <x v="5"/>
    <x v="2"/>
    <x v="1"/>
    <x v="0"/>
    <x v="18"/>
    <d v="2020-03-18T00:00:00"/>
    <x v="136"/>
    <x v="0"/>
    <x v="0"/>
    <s v="Chicago"/>
  </r>
  <r>
    <s v="E02139"/>
    <s v="Elizabeth Rodriguez"/>
    <x v="10"/>
    <x v="3"/>
    <x v="1"/>
    <x v="1"/>
    <x v="1"/>
    <x v="8"/>
    <d v="2021-08-13T00:00:00"/>
    <x v="137"/>
    <x v="24"/>
    <x v="2"/>
    <s v="Sao Paulo"/>
  </r>
  <r>
    <s v="E02140"/>
    <s v="Samuel Kumar"/>
    <x v="27"/>
    <x v="2"/>
    <x v="1"/>
    <x v="0"/>
    <x v="0"/>
    <x v="26"/>
    <d v="2009-03-09T00:00:00"/>
    <x v="138"/>
    <x v="0"/>
    <x v="1"/>
    <s v="Chengdu"/>
  </r>
  <r>
    <s v="E02141"/>
    <s v="Zoe Maldonado"/>
    <x v="11"/>
    <x v="3"/>
    <x v="1"/>
    <x v="1"/>
    <x v="1"/>
    <x v="2"/>
    <d v="1998-09-25T00:00:00"/>
    <x v="139"/>
    <x v="25"/>
    <x v="2"/>
    <s v="Sao Paulo"/>
  </r>
  <r>
    <s v="E02142"/>
    <s v="Natalia Richardson"/>
    <x v="10"/>
    <x v="1"/>
    <x v="2"/>
    <x v="1"/>
    <x v="2"/>
    <x v="32"/>
    <d v="2017-06-02T00:00:00"/>
    <x v="140"/>
    <x v="2"/>
    <x v="0"/>
    <s v="Columbus"/>
  </r>
  <r>
    <s v="E02143"/>
    <s v="Madeline Contreras"/>
    <x v="1"/>
    <x v="3"/>
    <x v="1"/>
    <x v="1"/>
    <x v="1"/>
    <x v="4"/>
    <d v="1995-10-31T00:00:00"/>
    <x v="141"/>
    <x v="0"/>
    <x v="2"/>
    <s v="Sao Paulo"/>
  </r>
  <r>
    <s v="E02144"/>
    <s v="Raelynn Espinoza"/>
    <x v="1"/>
    <x v="3"/>
    <x v="1"/>
    <x v="1"/>
    <x v="1"/>
    <x v="25"/>
    <d v="2002-09-12T00:00:00"/>
    <x v="142"/>
    <x v="0"/>
    <x v="2"/>
    <s v="Manaus"/>
  </r>
  <r>
    <s v="E02145"/>
    <s v="Noah Rojas"/>
    <x v="6"/>
    <x v="4"/>
    <x v="0"/>
    <x v="0"/>
    <x v="1"/>
    <x v="27"/>
    <d v="2019-11-14T00:00:00"/>
    <x v="143"/>
    <x v="0"/>
    <x v="0"/>
    <s v="Chicago"/>
  </r>
  <r>
    <s v="E02146"/>
    <s v="Jack Ramos"/>
    <x v="5"/>
    <x v="4"/>
    <x v="0"/>
    <x v="0"/>
    <x v="1"/>
    <x v="26"/>
    <d v="2018-06-17T00:00:00"/>
    <x v="144"/>
    <x v="0"/>
    <x v="2"/>
    <s v="Manaus"/>
  </r>
  <r>
    <s v="E02147"/>
    <s v="Riley King"/>
    <x v="4"/>
    <x v="5"/>
    <x v="3"/>
    <x v="1"/>
    <x v="3"/>
    <x v="6"/>
    <d v="2013-08-10T00:00:00"/>
    <x v="145"/>
    <x v="5"/>
    <x v="0"/>
    <s v="Columbus"/>
  </r>
  <r>
    <s v="E02148"/>
    <s v="Naomi Lee"/>
    <x v="7"/>
    <x v="2"/>
    <x v="2"/>
    <x v="1"/>
    <x v="0"/>
    <x v="34"/>
    <d v="2014-04-15T00:00:00"/>
    <x v="146"/>
    <x v="0"/>
    <x v="1"/>
    <s v="Beijing"/>
  </r>
  <r>
    <s v="E02149"/>
    <s v="Caleb Jones"/>
    <x v="8"/>
    <x v="5"/>
    <x v="1"/>
    <x v="0"/>
    <x v="2"/>
    <x v="37"/>
    <d v="1996-07-10T00:00:00"/>
    <x v="147"/>
    <x v="4"/>
    <x v="0"/>
    <s v="Miami"/>
  </r>
  <r>
    <s v="E02150"/>
    <s v="Peyton Alvarado"/>
    <x v="12"/>
    <x v="2"/>
    <x v="0"/>
    <x v="1"/>
    <x v="1"/>
    <x v="12"/>
    <d v="2015-10-24T00:00:00"/>
    <x v="148"/>
    <x v="0"/>
    <x v="2"/>
    <s v="Rio de Janeiro"/>
  </r>
  <r>
    <s v="E02151"/>
    <s v="Luca Liu"/>
    <x v="14"/>
    <x v="1"/>
    <x v="0"/>
    <x v="0"/>
    <x v="0"/>
    <x v="30"/>
    <d v="2007-06-22T00:00:00"/>
    <x v="149"/>
    <x v="0"/>
    <x v="1"/>
    <s v="Chongqing"/>
  </r>
  <r>
    <s v="E02152"/>
    <s v="Christian Johnson"/>
    <x v="28"/>
    <x v="2"/>
    <x v="2"/>
    <x v="0"/>
    <x v="3"/>
    <x v="0"/>
    <d v="2008-05-25T00:00:00"/>
    <x v="150"/>
    <x v="0"/>
    <x v="0"/>
    <s v="Miami"/>
  </r>
  <r>
    <s v="E02153"/>
    <s v="Kinsley Gonzales"/>
    <x v="9"/>
    <x v="2"/>
    <x v="0"/>
    <x v="1"/>
    <x v="1"/>
    <x v="4"/>
    <d v="2007-05-05T00:00:00"/>
    <x v="151"/>
    <x v="0"/>
    <x v="2"/>
    <s v="Rio de Janeiro"/>
  </r>
  <r>
    <s v="E02154"/>
    <s v="Hunter Yoon"/>
    <x v="2"/>
    <x v="2"/>
    <x v="2"/>
    <x v="0"/>
    <x v="0"/>
    <x v="37"/>
    <d v="2020-10-02T00:00:00"/>
    <x v="152"/>
    <x v="0"/>
    <x v="1"/>
    <s v="Chongqing"/>
  </r>
  <r>
    <s v="E02155"/>
    <s v="Elias Dixon"/>
    <x v="17"/>
    <x v="2"/>
    <x v="1"/>
    <x v="0"/>
    <x v="2"/>
    <x v="25"/>
    <d v="2021-11-22T00:00:00"/>
    <x v="153"/>
    <x v="0"/>
    <x v="0"/>
    <s v="Columbus"/>
  </r>
  <r>
    <s v="E02156"/>
    <s v="Owen Guerrero"/>
    <x v="26"/>
    <x v="0"/>
    <x v="1"/>
    <x v="0"/>
    <x v="1"/>
    <x v="30"/>
    <d v="2022-09-03T00:00:00"/>
    <x v="154"/>
    <x v="0"/>
    <x v="0"/>
    <s v="Chicago"/>
  </r>
  <r>
    <s v="E02157"/>
    <s v="Lucas Lo"/>
    <x v="1"/>
    <x v="3"/>
    <x v="2"/>
    <x v="0"/>
    <x v="0"/>
    <x v="26"/>
    <d v="2004-01-18T00:00:00"/>
    <x v="155"/>
    <x v="0"/>
    <x v="1"/>
    <s v="Beijing"/>
  </r>
  <r>
    <s v="E02158"/>
    <s v="Hunter Mitchell"/>
    <x v="17"/>
    <x v="2"/>
    <x v="2"/>
    <x v="0"/>
    <x v="2"/>
    <x v="11"/>
    <d v="2021-04-17T00:00:00"/>
    <x v="156"/>
    <x v="0"/>
    <x v="0"/>
    <s v="Columbus"/>
  </r>
  <r>
    <s v="E02159"/>
    <s v="Eliana Bailey"/>
    <x v="10"/>
    <x v="1"/>
    <x v="2"/>
    <x v="1"/>
    <x v="3"/>
    <x v="18"/>
    <d v="2021-01-02T00:00:00"/>
    <x v="157"/>
    <x v="5"/>
    <x v="0"/>
    <s v="Seattle"/>
  </r>
  <r>
    <s v="E02160"/>
    <s v="Gabriella Choi"/>
    <x v="6"/>
    <x v="3"/>
    <x v="0"/>
    <x v="1"/>
    <x v="0"/>
    <x v="31"/>
    <d v="1999-08-15T00:00:00"/>
    <x v="158"/>
    <x v="0"/>
    <x v="0"/>
    <s v="Seattle"/>
  </r>
  <r>
    <s v="E02161"/>
    <s v="Evelyn Alvarado"/>
    <x v="2"/>
    <x v="2"/>
    <x v="3"/>
    <x v="1"/>
    <x v="1"/>
    <x v="32"/>
    <d v="2022-08-12T00:00:00"/>
    <x v="159"/>
    <x v="0"/>
    <x v="0"/>
    <s v="Miami"/>
  </r>
  <r>
    <s v="E02162"/>
    <s v="Wyatt Chan"/>
    <x v="8"/>
    <x v="4"/>
    <x v="0"/>
    <x v="0"/>
    <x v="0"/>
    <x v="6"/>
    <d v="2005-06-28T00:00:00"/>
    <x v="160"/>
    <x v="4"/>
    <x v="1"/>
    <s v="Shanghai"/>
  </r>
  <r>
    <s v="E02163"/>
    <s v="Sarah Johnson"/>
    <x v="4"/>
    <x v="0"/>
    <x v="2"/>
    <x v="1"/>
    <x v="2"/>
    <x v="12"/>
    <d v="2018-03-06T00:00:00"/>
    <x v="161"/>
    <x v="1"/>
    <x v="0"/>
    <s v="Austin"/>
  </r>
  <r>
    <s v="E02164"/>
    <s v="Brooks Evans"/>
    <x v="29"/>
    <x v="1"/>
    <x v="3"/>
    <x v="0"/>
    <x v="2"/>
    <x v="15"/>
    <d v="2016-05-04T00:00:00"/>
    <x v="162"/>
    <x v="0"/>
    <x v="0"/>
    <s v="Columbus"/>
  </r>
  <r>
    <s v="E02165"/>
    <s v="Isaiah Dixon"/>
    <x v="30"/>
    <x v="0"/>
    <x v="1"/>
    <x v="0"/>
    <x v="2"/>
    <x v="35"/>
    <d v="2022-02-27T00:00:00"/>
    <x v="163"/>
    <x v="0"/>
    <x v="0"/>
    <s v="Austin"/>
  </r>
  <r>
    <s v="E02166"/>
    <s v="Addison Lo"/>
    <x v="18"/>
    <x v="2"/>
    <x v="2"/>
    <x v="1"/>
    <x v="0"/>
    <x v="18"/>
    <d v="2020-08-28T00:00:00"/>
    <x v="164"/>
    <x v="0"/>
    <x v="0"/>
    <s v="Columbus"/>
  </r>
  <r>
    <s v="E02167"/>
    <s v="Nolan Howard"/>
    <x v="31"/>
    <x v="0"/>
    <x v="2"/>
    <x v="0"/>
    <x v="2"/>
    <x v="8"/>
    <d v="2022-04-18T00:00:00"/>
    <x v="165"/>
    <x v="0"/>
    <x v="0"/>
    <s v="Austin"/>
  </r>
  <r>
    <s v="E02168"/>
    <s v="Paisley Dominguez"/>
    <x v="25"/>
    <x v="0"/>
    <x v="2"/>
    <x v="1"/>
    <x v="1"/>
    <x v="6"/>
    <d v="2009-06-14T00:00:00"/>
    <x v="166"/>
    <x v="2"/>
    <x v="0"/>
    <s v="Austin"/>
  </r>
  <r>
    <s v="E02169"/>
    <s v="Eliana Ho"/>
    <x v="4"/>
    <x v="3"/>
    <x v="1"/>
    <x v="1"/>
    <x v="0"/>
    <x v="38"/>
    <d v="2012-09-05T00:00:00"/>
    <x v="167"/>
    <x v="10"/>
    <x v="1"/>
    <s v="Chengdu"/>
  </r>
  <r>
    <s v="E02170"/>
    <s v="Charles Miller"/>
    <x v="4"/>
    <x v="5"/>
    <x v="0"/>
    <x v="0"/>
    <x v="3"/>
    <x v="10"/>
    <d v="2018-06-07T00:00:00"/>
    <x v="168"/>
    <x v="3"/>
    <x v="0"/>
    <s v="Columbus"/>
  </r>
  <r>
    <s v="E02171"/>
    <s v="Mia Jiang"/>
    <x v="11"/>
    <x v="3"/>
    <x v="0"/>
    <x v="1"/>
    <x v="0"/>
    <x v="22"/>
    <d v="2015-06-19T00:00:00"/>
    <x v="169"/>
    <x v="21"/>
    <x v="0"/>
    <s v="Miami"/>
  </r>
  <r>
    <s v="E02172"/>
    <s v="Skylar Parker"/>
    <x v="13"/>
    <x v="2"/>
    <x v="1"/>
    <x v="1"/>
    <x v="2"/>
    <x v="12"/>
    <d v="2018-08-05T00:00:00"/>
    <x v="170"/>
    <x v="0"/>
    <x v="0"/>
    <s v="Phoenix"/>
  </r>
  <r>
    <s v="E02173"/>
    <s v="Zoey Leung"/>
    <x v="2"/>
    <x v="2"/>
    <x v="2"/>
    <x v="1"/>
    <x v="0"/>
    <x v="30"/>
    <d v="2007-09-27T00:00:00"/>
    <x v="171"/>
    <x v="0"/>
    <x v="1"/>
    <s v="Chongqing"/>
  </r>
  <r>
    <s v="E02174"/>
    <s v="Austin Moua"/>
    <x v="16"/>
    <x v="0"/>
    <x v="2"/>
    <x v="0"/>
    <x v="0"/>
    <x v="25"/>
    <d v="2003-05-27T00:00:00"/>
    <x v="172"/>
    <x v="0"/>
    <x v="1"/>
    <s v="Chengdu"/>
  </r>
  <r>
    <s v="E02175"/>
    <s v="Christopher Robinson"/>
    <x v="11"/>
    <x v="4"/>
    <x v="3"/>
    <x v="0"/>
    <x v="2"/>
    <x v="14"/>
    <d v="2016-07-11T00:00:00"/>
    <x v="173"/>
    <x v="15"/>
    <x v="0"/>
    <s v="Austin"/>
  </r>
  <r>
    <s v="E02176"/>
    <s v="Jayden Zhang"/>
    <x v="19"/>
    <x v="2"/>
    <x v="3"/>
    <x v="0"/>
    <x v="0"/>
    <x v="38"/>
    <d v="1994-06-27T00:00:00"/>
    <x v="174"/>
    <x v="0"/>
    <x v="1"/>
    <s v="Chengdu"/>
  </r>
  <r>
    <s v="E02177"/>
    <s v="Cora Mejia"/>
    <x v="5"/>
    <x v="3"/>
    <x v="2"/>
    <x v="1"/>
    <x v="1"/>
    <x v="34"/>
    <d v="2014-06-07T00:00:00"/>
    <x v="175"/>
    <x v="0"/>
    <x v="2"/>
    <s v="Manaus"/>
  </r>
  <r>
    <s v="E02178"/>
    <s v="Julian Harris"/>
    <x v="32"/>
    <x v="0"/>
    <x v="0"/>
    <x v="0"/>
    <x v="2"/>
    <x v="29"/>
    <d v="2015-12-30T00:00:00"/>
    <x v="176"/>
    <x v="0"/>
    <x v="0"/>
    <s v="Phoenix"/>
  </r>
  <r>
    <s v="E02179"/>
    <s v="Anthony Espinoza"/>
    <x v="6"/>
    <x v="4"/>
    <x v="0"/>
    <x v="0"/>
    <x v="1"/>
    <x v="39"/>
    <d v="2020-11-16T00:00:00"/>
    <x v="177"/>
    <x v="0"/>
    <x v="2"/>
    <s v="Rio de Janeiro"/>
  </r>
  <r>
    <s v="E02180"/>
    <s v="Aubrey Ruiz"/>
    <x v="6"/>
    <x v="5"/>
    <x v="3"/>
    <x v="1"/>
    <x v="1"/>
    <x v="40"/>
    <d v="2021-01-11T00:00:00"/>
    <x v="178"/>
    <x v="0"/>
    <x v="2"/>
    <s v="Sao Paulo"/>
  </r>
  <r>
    <s v="E02181"/>
    <s v="Piper Tang"/>
    <x v="11"/>
    <x v="6"/>
    <x v="0"/>
    <x v="1"/>
    <x v="0"/>
    <x v="3"/>
    <d v="2011-07-28T00:00:00"/>
    <x v="179"/>
    <x v="6"/>
    <x v="1"/>
    <s v="Beijing"/>
  </r>
  <r>
    <s v="E02182"/>
    <s v="Colton Delgado"/>
    <x v="10"/>
    <x v="3"/>
    <x v="2"/>
    <x v="0"/>
    <x v="1"/>
    <x v="29"/>
    <d v="2006-10-22T00:00:00"/>
    <x v="180"/>
    <x v="24"/>
    <x v="2"/>
    <s v="Rio de Janeiro"/>
  </r>
  <r>
    <s v="E02183"/>
    <s v="Madeline Chung"/>
    <x v="1"/>
    <x v="4"/>
    <x v="2"/>
    <x v="1"/>
    <x v="0"/>
    <x v="21"/>
    <d v="2011-05-26T00:00:00"/>
    <x v="181"/>
    <x v="0"/>
    <x v="0"/>
    <s v="Miami"/>
  </r>
  <r>
    <s v="E02184"/>
    <s v="Ariana Sharma"/>
    <x v="11"/>
    <x v="1"/>
    <x v="2"/>
    <x v="1"/>
    <x v="0"/>
    <x v="15"/>
    <d v="2014-01-24T00:00:00"/>
    <x v="182"/>
    <x v="25"/>
    <x v="0"/>
    <s v="Seattle"/>
  </r>
  <r>
    <s v="E02185"/>
    <s v="Julian Marquez"/>
    <x v="10"/>
    <x v="3"/>
    <x v="3"/>
    <x v="0"/>
    <x v="1"/>
    <x v="16"/>
    <d v="2013-09-14T00:00:00"/>
    <x v="183"/>
    <x v="26"/>
    <x v="2"/>
    <s v="Rio de Janeiro"/>
  </r>
  <r>
    <s v="E02186"/>
    <s v="Logan Reyes"/>
    <x v="31"/>
    <x v="0"/>
    <x v="1"/>
    <x v="0"/>
    <x v="1"/>
    <x v="13"/>
    <d v="1995-04-10T00:00:00"/>
    <x v="184"/>
    <x v="0"/>
    <x v="2"/>
    <s v="Sao Paulo"/>
  </r>
  <r>
    <s v="E02187"/>
    <s v="Penelope Mai"/>
    <x v="11"/>
    <x v="1"/>
    <x v="1"/>
    <x v="1"/>
    <x v="0"/>
    <x v="26"/>
    <d v="2004-05-02T00:00:00"/>
    <x v="185"/>
    <x v="27"/>
    <x v="0"/>
    <s v="Austin"/>
  </r>
  <r>
    <s v="E02188"/>
    <s v="Ryan Reed"/>
    <x v="5"/>
    <x v="1"/>
    <x v="0"/>
    <x v="0"/>
    <x v="3"/>
    <x v="1"/>
    <d v="2019-10-28T00:00:00"/>
    <x v="186"/>
    <x v="0"/>
    <x v="0"/>
    <s v="Austin"/>
  </r>
  <r>
    <s v="E02189"/>
    <s v="Grayson Hwang"/>
    <x v="5"/>
    <x v="4"/>
    <x v="1"/>
    <x v="0"/>
    <x v="0"/>
    <x v="22"/>
    <d v="2013-04-23T00:00:00"/>
    <x v="187"/>
    <x v="0"/>
    <x v="1"/>
    <s v="Chongqing"/>
  </r>
  <r>
    <s v="E02190"/>
    <s v="Ezra Tan"/>
    <x v="10"/>
    <x v="4"/>
    <x v="1"/>
    <x v="0"/>
    <x v="0"/>
    <x v="2"/>
    <d v="1999-12-22T00:00:00"/>
    <x v="188"/>
    <x v="8"/>
    <x v="1"/>
    <s v="Chengdu"/>
  </r>
  <r>
    <s v="E02191"/>
    <s v="David Ha"/>
    <x v="29"/>
    <x v="1"/>
    <x v="1"/>
    <x v="0"/>
    <x v="0"/>
    <x v="16"/>
    <d v="2022-07-27T00:00:00"/>
    <x v="189"/>
    <x v="0"/>
    <x v="1"/>
    <s v="Chongqing"/>
  </r>
  <r>
    <s v="E02192"/>
    <s v="Lillian Vang"/>
    <x v="13"/>
    <x v="2"/>
    <x v="2"/>
    <x v="1"/>
    <x v="0"/>
    <x v="24"/>
    <d v="2015-09-13T00:00:00"/>
    <x v="190"/>
    <x v="0"/>
    <x v="1"/>
    <s v="Chongqing"/>
  </r>
  <r>
    <s v="E02193"/>
    <s v="Sofia Zhang"/>
    <x v="1"/>
    <x v="4"/>
    <x v="3"/>
    <x v="1"/>
    <x v="0"/>
    <x v="4"/>
    <d v="2005-01-11T00:00:00"/>
    <x v="191"/>
    <x v="0"/>
    <x v="0"/>
    <s v="Chicago"/>
  </r>
  <r>
    <s v="E02194"/>
    <s v="Athena Daniels"/>
    <x v="2"/>
    <x v="2"/>
    <x v="3"/>
    <x v="1"/>
    <x v="2"/>
    <x v="2"/>
    <d v="2021-05-23T00:00:00"/>
    <x v="192"/>
    <x v="0"/>
    <x v="0"/>
    <s v="Seattle"/>
  </r>
  <r>
    <s v="E02195"/>
    <s v="Jameson Shin"/>
    <x v="5"/>
    <x v="5"/>
    <x v="2"/>
    <x v="0"/>
    <x v="0"/>
    <x v="33"/>
    <d v="2020-05-14T00:00:00"/>
    <x v="193"/>
    <x v="0"/>
    <x v="1"/>
    <s v="Chengdu"/>
  </r>
  <r>
    <s v="E02196"/>
    <s v="Everly Avila"/>
    <x v="14"/>
    <x v="1"/>
    <x v="0"/>
    <x v="1"/>
    <x v="1"/>
    <x v="39"/>
    <d v="2015-11-13T00:00:00"/>
    <x v="194"/>
    <x v="0"/>
    <x v="0"/>
    <s v="Miami"/>
  </r>
  <r>
    <s v="E02197"/>
    <s v="Liam Nelson"/>
    <x v="13"/>
    <x v="2"/>
    <x v="2"/>
    <x v="0"/>
    <x v="3"/>
    <x v="34"/>
    <d v="2010-12-17T00:00:00"/>
    <x v="195"/>
    <x v="0"/>
    <x v="0"/>
    <s v="Columbus"/>
  </r>
  <r>
    <s v="E02198"/>
    <s v="Theodore Lai"/>
    <x v="7"/>
    <x v="2"/>
    <x v="3"/>
    <x v="0"/>
    <x v="0"/>
    <x v="9"/>
    <d v="2008-12-27T00:00:00"/>
    <x v="196"/>
    <x v="0"/>
    <x v="1"/>
    <s v="Shanghai"/>
  </r>
  <r>
    <s v="E02199"/>
    <s v="Caroline Do"/>
    <x v="1"/>
    <x v="5"/>
    <x v="2"/>
    <x v="1"/>
    <x v="0"/>
    <x v="30"/>
    <d v="2016-03-06T00:00:00"/>
    <x v="197"/>
    <x v="0"/>
    <x v="0"/>
    <s v="Chicago"/>
  </r>
  <r>
    <s v="E02200"/>
    <s v="Josiah Ramos"/>
    <x v="8"/>
    <x v="4"/>
    <x v="3"/>
    <x v="0"/>
    <x v="1"/>
    <x v="39"/>
    <d v="2014-01-08T00:00:00"/>
    <x v="198"/>
    <x v="7"/>
    <x v="0"/>
    <s v="Chicago"/>
  </r>
  <r>
    <s v="E02201"/>
    <s v="Colton Alexander"/>
    <x v="26"/>
    <x v="0"/>
    <x v="2"/>
    <x v="0"/>
    <x v="2"/>
    <x v="15"/>
    <d v="2005-08-09T00:00:00"/>
    <x v="199"/>
    <x v="0"/>
    <x v="0"/>
    <s v="Phoenix"/>
  </r>
  <r>
    <s v="E02202"/>
    <s v="Charles Ramos"/>
    <x v="5"/>
    <x v="3"/>
    <x v="1"/>
    <x v="0"/>
    <x v="1"/>
    <x v="37"/>
    <d v="2010-04-04T00:00:00"/>
    <x v="200"/>
    <x v="0"/>
    <x v="0"/>
    <s v="Austin"/>
  </r>
  <r>
    <s v="E02203"/>
    <s v="Ellie Wilson"/>
    <x v="4"/>
    <x v="2"/>
    <x v="0"/>
    <x v="1"/>
    <x v="2"/>
    <x v="20"/>
    <d v="1996-08-31T00:00:00"/>
    <x v="201"/>
    <x v="28"/>
    <x v="0"/>
    <s v="Columbus"/>
  </r>
  <r>
    <s v="E02204"/>
    <s v="Peyton Powell"/>
    <x v="7"/>
    <x v="2"/>
    <x v="2"/>
    <x v="1"/>
    <x v="2"/>
    <x v="36"/>
    <d v="2003-02-16T00:00:00"/>
    <x v="202"/>
    <x v="0"/>
    <x v="0"/>
    <s v="Phoenix"/>
  </r>
  <r>
    <s v="E02205"/>
    <s v="Hailey Rojas"/>
    <x v="1"/>
    <x v="4"/>
    <x v="3"/>
    <x v="1"/>
    <x v="1"/>
    <x v="5"/>
    <d v="2014-07-15T00:00:00"/>
    <x v="203"/>
    <x v="0"/>
    <x v="0"/>
    <s v="Miami"/>
  </r>
  <r>
    <s v="E02206"/>
    <s v="Kai Singh"/>
    <x v="1"/>
    <x v="4"/>
    <x v="1"/>
    <x v="0"/>
    <x v="0"/>
    <x v="5"/>
    <d v="2001-04-19T00:00:00"/>
    <x v="204"/>
    <x v="0"/>
    <x v="0"/>
    <s v="Chicago"/>
  </r>
  <r>
    <s v="E02207"/>
    <s v="Ryan Rivera"/>
    <x v="4"/>
    <x v="6"/>
    <x v="3"/>
    <x v="0"/>
    <x v="1"/>
    <x v="6"/>
    <d v="2001-11-29T00:00:00"/>
    <x v="205"/>
    <x v="19"/>
    <x v="0"/>
    <s v="Phoenix"/>
  </r>
  <r>
    <s v="E02208"/>
    <s v="Everett Lu"/>
    <x v="8"/>
    <x v="5"/>
    <x v="2"/>
    <x v="0"/>
    <x v="0"/>
    <x v="12"/>
    <d v="2021-11-28T00:00:00"/>
    <x v="206"/>
    <x v="7"/>
    <x v="0"/>
    <s v="Phoenix"/>
  </r>
  <r>
    <s v="E02209"/>
    <s v="Layla Nunez"/>
    <x v="8"/>
    <x v="4"/>
    <x v="0"/>
    <x v="1"/>
    <x v="1"/>
    <x v="21"/>
    <d v="2017-09-10T00:00:00"/>
    <x v="207"/>
    <x v="11"/>
    <x v="0"/>
    <s v="Miami"/>
  </r>
  <r>
    <s v="E02210"/>
    <s v="Liliana Collins"/>
    <x v="10"/>
    <x v="6"/>
    <x v="3"/>
    <x v="1"/>
    <x v="3"/>
    <x v="24"/>
    <d v="2013-01-18T00:00:00"/>
    <x v="208"/>
    <x v="24"/>
    <x v="0"/>
    <s v="Chicago"/>
  </r>
  <r>
    <s v="E02211"/>
    <s v="Ezekiel Jenkins"/>
    <x v="12"/>
    <x v="2"/>
    <x v="3"/>
    <x v="0"/>
    <x v="2"/>
    <x v="21"/>
    <d v="2000-04-11T00:00:00"/>
    <x v="209"/>
    <x v="0"/>
    <x v="0"/>
    <s v="Seattle"/>
  </r>
  <r>
    <s v="E02212"/>
    <s v="Christopher Wang"/>
    <x v="18"/>
    <x v="2"/>
    <x v="0"/>
    <x v="0"/>
    <x v="0"/>
    <x v="18"/>
    <d v="2020-08-23T00:00:00"/>
    <x v="210"/>
    <x v="0"/>
    <x v="1"/>
    <s v="Chongqing"/>
  </r>
  <r>
    <s v="E02213"/>
    <s v="Savannah Rodriguez"/>
    <x v="4"/>
    <x v="1"/>
    <x v="1"/>
    <x v="1"/>
    <x v="1"/>
    <x v="33"/>
    <d v="2022-11-18T00:00:00"/>
    <x v="211"/>
    <x v="1"/>
    <x v="2"/>
    <s v="Manaus"/>
  </r>
  <r>
    <s v="E02214"/>
    <s v="Lyla Turner"/>
    <x v="10"/>
    <x v="1"/>
    <x v="3"/>
    <x v="1"/>
    <x v="2"/>
    <x v="4"/>
    <d v="2003-11-07T00:00:00"/>
    <x v="212"/>
    <x v="8"/>
    <x v="0"/>
    <s v="Seattle"/>
  </r>
  <r>
    <s v="E02215"/>
    <s v="Adrian Ngo"/>
    <x v="19"/>
    <x v="2"/>
    <x v="2"/>
    <x v="0"/>
    <x v="0"/>
    <x v="34"/>
    <d v="2021-09-19T00:00:00"/>
    <x v="213"/>
    <x v="0"/>
    <x v="1"/>
    <s v="Chongqing"/>
  </r>
  <r>
    <s v="E02216"/>
    <s v="Aria Juarez"/>
    <x v="4"/>
    <x v="4"/>
    <x v="1"/>
    <x v="1"/>
    <x v="1"/>
    <x v="13"/>
    <d v="2011-07-30T00:00:00"/>
    <x v="214"/>
    <x v="1"/>
    <x v="2"/>
    <s v="Manaus"/>
  </r>
  <r>
    <s v="E02217"/>
    <s v="Audrey Ramos"/>
    <x v="11"/>
    <x v="1"/>
    <x v="0"/>
    <x v="1"/>
    <x v="1"/>
    <x v="18"/>
    <d v="2021-12-09T00:00:00"/>
    <x v="215"/>
    <x v="28"/>
    <x v="2"/>
    <s v="Sao Paulo"/>
  </r>
  <r>
    <s v="E02218"/>
    <s v="Hazel Cho"/>
    <x v="11"/>
    <x v="3"/>
    <x v="1"/>
    <x v="1"/>
    <x v="0"/>
    <x v="21"/>
    <d v="2004-08-12T00:00:00"/>
    <x v="216"/>
    <x v="29"/>
    <x v="1"/>
    <s v="Shanghai"/>
  </r>
  <r>
    <s v="E02219"/>
    <s v="Iris Chung"/>
    <x v="8"/>
    <x v="2"/>
    <x v="2"/>
    <x v="1"/>
    <x v="0"/>
    <x v="5"/>
    <d v="2013-03-12T00:00:00"/>
    <x v="217"/>
    <x v="7"/>
    <x v="1"/>
    <s v="Beijing"/>
  </r>
  <r>
    <s v="E02220"/>
    <s v="Thomas Rodriguez"/>
    <x v="1"/>
    <x v="4"/>
    <x v="0"/>
    <x v="0"/>
    <x v="1"/>
    <x v="32"/>
    <d v="2019-10-09T00:00:00"/>
    <x v="218"/>
    <x v="0"/>
    <x v="2"/>
    <s v="Rio de Janeiro"/>
  </r>
  <r>
    <s v="E02221"/>
    <s v="Avery Lo"/>
    <x v="21"/>
    <x v="0"/>
    <x v="2"/>
    <x v="1"/>
    <x v="0"/>
    <x v="0"/>
    <d v="2001-01-26T00:00:00"/>
    <x v="219"/>
    <x v="0"/>
    <x v="0"/>
    <s v="Seattle"/>
  </r>
  <r>
    <s v="E02222"/>
    <s v="Gabriel Bell"/>
    <x v="18"/>
    <x v="2"/>
    <x v="3"/>
    <x v="0"/>
    <x v="2"/>
    <x v="18"/>
    <d v="2021-03-21T00:00:00"/>
    <x v="220"/>
    <x v="0"/>
    <x v="0"/>
    <s v="Phoenix"/>
  </r>
  <r>
    <s v="E02223"/>
    <s v="Gianna Walker"/>
    <x v="20"/>
    <x v="2"/>
    <x v="1"/>
    <x v="1"/>
    <x v="2"/>
    <x v="15"/>
    <d v="2021-03-23T00:00:00"/>
    <x v="221"/>
    <x v="7"/>
    <x v="0"/>
    <s v="Austin"/>
  </r>
  <r>
    <s v="E02224"/>
    <s v="Axel Bailey"/>
    <x v="5"/>
    <x v="5"/>
    <x v="1"/>
    <x v="0"/>
    <x v="3"/>
    <x v="0"/>
    <d v="2022-12-07T00:00:00"/>
    <x v="222"/>
    <x v="0"/>
    <x v="0"/>
    <s v="Chicago"/>
  </r>
  <r>
    <s v="E02225"/>
    <s v="Scarlett Green"/>
    <x v="27"/>
    <x v="2"/>
    <x v="3"/>
    <x v="1"/>
    <x v="2"/>
    <x v="8"/>
    <d v="2020-04-21T00:00:00"/>
    <x v="223"/>
    <x v="0"/>
    <x v="0"/>
    <s v="Seattle"/>
  </r>
  <r>
    <s v="E02226"/>
    <s v="Jackson Wong"/>
    <x v="6"/>
    <x v="4"/>
    <x v="2"/>
    <x v="0"/>
    <x v="0"/>
    <x v="34"/>
    <d v="2006-12-26T00:00:00"/>
    <x v="224"/>
    <x v="0"/>
    <x v="1"/>
    <s v="Chengdu"/>
  </r>
  <r>
    <s v="E02227"/>
    <s v="Eva Jimenez"/>
    <x v="32"/>
    <x v="0"/>
    <x v="1"/>
    <x v="1"/>
    <x v="1"/>
    <x v="23"/>
    <d v="1998-04-13T00:00:00"/>
    <x v="225"/>
    <x v="0"/>
    <x v="2"/>
    <s v="Sao Paulo"/>
  </r>
  <r>
    <s v="E02228"/>
    <s v="Ian Ma"/>
    <x v="8"/>
    <x v="4"/>
    <x v="1"/>
    <x v="0"/>
    <x v="0"/>
    <x v="15"/>
    <d v="2010-07-09T00:00:00"/>
    <x v="226"/>
    <x v="13"/>
    <x v="0"/>
    <s v="Austin"/>
  </r>
  <r>
    <s v="E02229"/>
    <s v="Luna Castro"/>
    <x v="3"/>
    <x v="2"/>
    <x v="3"/>
    <x v="1"/>
    <x v="1"/>
    <x v="15"/>
    <d v="2007-02-01T00:00:00"/>
    <x v="227"/>
    <x v="0"/>
    <x v="0"/>
    <s v="Columbus"/>
  </r>
  <r>
    <s v="E02230"/>
    <s v="Nolan Brooks"/>
    <x v="15"/>
    <x v="6"/>
    <x v="0"/>
    <x v="0"/>
    <x v="2"/>
    <x v="30"/>
    <d v="2014-11-08T00:00:00"/>
    <x v="228"/>
    <x v="0"/>
    <x v="0"/>
    <s v="Seattle"/>
  </r>
  <r>
    <s v="E02231"/>
    <s v="Jayden Jones"/>
    <x v="18"/>
    <x v="2"/>
    <x v="0"/>
    <x v="0"/>
    <x v="2"/>
    <x v="18"/>
    <d v="2022-07-09T00:00:00"/>
    <x v="229"/>
    <x v="0"/>
    <x v="0"/>
    <s v="Austin"/>
  </r>
  <r>
    <s v="E02232"/>
    <s v="Asher Hsu"/>
    <x v="5"/>
    <x v="3"/>
    <x v="0"/>
    <x v="0"/>
    <x v="0"/>
    <x v="32"/>
    <d v="2020-03-13T00:00:00"/>
    <x v="230"/>
    <x v="0"/>
    <x v="1"/>
    <s v="Chongqing"/>
  </r>
  <r>
    <s v="E02233"/>
    <s v="Greyson Lim"/>
    <x v="4"/>
    <x v="4"/>
    <x v="1"/>
    <x v="0"/>
    <x v="0"/>
    <x v="28"/>
    <d v="2022-10-12T00:00:00"/>
    <x v="231"/>
    <x v="30"/>
    <x v="1"/>
    <s v="Beijing"/>
  </r>
  <r>
    <s v="E02234"/>
    <s v="Chloe Miller"/>
    <x v="10"/>
    <x v="5"/>
    <x v="0"/>
    <x v="1"/>
    <x v="3"/>
    <x v="37"/>
    <d v="2021-08-12T00:00:00"/>
    <x v="232"/>
    <x v="26"/>
    <x v="0"/>
    <s v="Austin"/>
  </r>
  <r>
    <s v="E02235"/>
    <s v="Jaxson Brooks"/>
    <x v="28"/>
    <x v="2"/>
    <x v="0"/>
    <x v="0"/>
    <x v="3"/>
    <x v="37"/>
    <d v="2022-07-15T00:00:00"/>
    <x v="233"/>
    <x v="0"/>
    <x v="0"/>
    <s v="Seattle"/>
  </r>
  <r>
    <s v="E02236"/>
    <s v="Jack Perez"/>
    <x v="18"/>
    <x v="2"/>
    <x v="2"/>
    <x v="0"/>
    <x v="1"/>
    <x v="33"/>
    <d v="2017-01-09T00:00:00"/>
    <x v="234"/>
    <x v="0"/>
    <x v="2"/>
    <s v="Manaus"/>
  </r>
  <r>
    <s v="E02237"/>
    <s v="Ruby Reed"/>
    <x v="11"/>
    <x v="0"/>
    <x v="3"/>
    <x v="1"/>
    <x v="2"/>
    <x v="8"/>
    <d v="2022-01-23T00:00:00"/>
    <x v="235"/>
    <x v="31"/>
    <x v="0"/>
    <s v="Miami"/>
  </r>
  <r>
    <s v="E02238"/>
    <s v="Ivy Rojas"/>
    <x v="17"/>
    <x v="2"/>
    <x v="1"/>
    <x v="1"/>
    <x v="1"/>
    <x v="6"/>
    <d v="2013-01-08T00:00:00"/>
    <x v="236"/>
    <x v="0"/>
    <x v="2"/>
    <s v="Manaus"/>
  </r>
  <r>
    <s v="E02239"/>
    <s v="Hudson Wong"/>
    <x v="29"/>
    <x v="1"/>
    <x v="0"/>
    <x v="0"/>
    <x v="0"/>
    <x v="7"/>
    <d v="2014-05-11T00:00:00"/>
    <x v="237"/>
    <x v="0"/>
    <x v="1"/>
    <s v="Chongqing"/>
  </r>
  <r>
    <s v="E02240"/>
    <s v="Ryan Yi"/>
    <x v="22"/>
    <x v="2"/>
    <x v="3"/>
    <x v="0"/>
    <x v="0"/>
    <x v="31"/>
    <d v="2003-08-17T00:00:00"/>
    <x v="238"/>
    <x v="0"/>
    <x v="0"/>
    <s v="Seattle"/>
  </r>
  <r>
    <s v="E02241"/>
    <s v="Carter Simmons"/>
    <x v="8"/>
    <x v="2"/>
    <x v="1"/>
    <x v="0"/>
    <x v="2"/>
    <x v="39"/>
    <d v="2012-05-30T00:00:00"/>
    <x v="239"/>
    <x v="2"/>
    <x v="0"/>
    <s v="Chicago"/>
  </r>
  <r>
    <s v="E02242"/>
    <s v="Emilia Xu"/>
    <x v="8"/>
    <x v="5"/>
    <x v="1"/>
    <x v="1"/>
    <x v="0"/>
    <x v="25"/>
    <d v="2017-01-24T00:00:00"/>
    <x v="240"/>
    <x v="7"/>
    <x v="0"/>
    <s v="Miami"/>
  </r>
  <r>
    <s v="E02243"/>
    <s v="Adam Medina"/>
    <x v="3"/>
    <x v="2"/>
    <x v="0"/>
    <x v="0"/>
    <x v="1"/>
    <x v="2"/>
    <d v="2020-10-04T00:00:00"/>
    <x v="241"/>
    <x v="0"/>
    <x v="0"/>
    <s v="Chicago"/>
  </r>
  <r>
    <s v="E02244"/>
    <s v="Connor Howard"/>
    <x v="9"/>
    <x v="2"/>
    <x v="3"/>
    <x v="0"/>
    <x v="2"/>
    <x v="22"/>
    <d v="2021-03-15T00:00:00"/>
    <x v="242"/>
    <x v="0"/>
    <x v="0"/>
    <s v="Austin"/>
  </r>
  <r>
    <s v="E02245"/>
    <s v="Audrey Duong"/>
    <x v="11"/>
    <x v="1"/>
    <x v="3"/>
    <x v="1"/>
    <x v="0"/>
    <x v="9"/>
    <d v="1999-03-03T00:00:00"/>
    <x v="243"/>
    <x v="25"/>
    <x v="0"/>
    <s v="Miami"/>
  </r>
  <r>
    <s v="E02246"/>
    <s v="Landon Reyes"/>
    <x v="4"/>
    <x v="2"/>
    <x v="2"/>
    <x v="0"/>
    <x v="1"/>
    <x v="36"/>
    <d v="2014-08-23T00:00:00"/>
    <x v="244"/>
    <x v="17"/>
    <x v="0"/>
    <s v="Columbus"/>
  </r>
  <r>
    <s v="E02247"/>
    <s v="Noah Ma"/>
    <x v="11"/>
    <x v="3"/>
    <x v="0"/>
    <x v="0"/>
    <x v="0"/>
    <x v="28"/>
    <d v="2018-11-06T00:00:00"/>
    <x v="245"/>
    <x v="15"/>
    <x v="0"/>
    <s v="Phoenix"/>
  </r>
  <r>
    <s v="E02248"/>
    <s v="Lucas Alexander"/>
    <x v="4"/>
    <x v="2"/>
    <x v="0"/>
    <x v="0"/>
    <x v="3"/>
    <x v="39"/>
    <d v="2013-09-20T00:00:00"/>
    <x v="246"/>
    <x v="10"/>
    <x v="0"/>
    <s v="Miami"/>
  </r>
  <r>
    <s v="E02249"/>
    <s v="Henry Vo"/>
    <x v="0"/>
    <x v="0"/>
    <x v="0"/>
    <x v="0"/>
    <x v="0"/>
    <x v="23"/>
    <d v="1996-09-13T00:00:00"/>
    <x v="247"/>
    <x v="0"/>
    <x v="1"/>
    <s v="Beijing"/>
  </r>
  <r>
    <s v="E02250"/>
    <s v="Mila Han"/>
    <x v="8"/>
    <x v="1"/>
    <x v="0"/>
    <x v="1"/>
    <x v="0"/>
    <x v="11"/>
    <d v="2009-11-14T00:00:00"/>
    <x v="248"/>
    <x v="7"/>
    <x v="0"/>
    <s v="Miami"/>
  </r>
  <r>
    <s v="E02251"/>
    <s v="Genesis Herrera"/>
    <x v="8"/>
    <x v="2"/>
    <x v="2"/>
    <x v="1"/>
    <x v="1"/>
    <x v="19"/>
    <d v="2015-10-03T00:00:00"/>
    <x v="249"/>
    <x v="2"/>
    <x v="2"/>
    <s v="Manaus"/>
  </r>
  <r>
    <s v="E02252"/>
    <s v="Olivia Vazquez"/>
    <x v="27"/>
    <x v="2"/>
    <x v="3"/>
    <x v="1"/>
    <x v="1"/>
    <x v="6"/>
    <d v="2020-04-13T00:00:00"/>
    <x v="250"/>
    <x v="0"/>
    <x v="2"/>
    <s v="Sao Paulo"/>
  </r>
  <r>
    <s v="E02253"/>
    <s v="Leilani Ng"/>
    <x v="9"/>
    <x v="2"/>
    <x v="1"/>
    <x v="1"/>
    <x v="0"/>
    <x v="1"/>
    <d v="2011-09-19T00:00:00"/>
    <x v="251"/>
    <x v="0"/>
    <x v="0"/>
    <s v="Seattle"/>
  </r>
  <r>
    <s v="E02254"/>
    <s v="Olivia Mendoza"/>
    <x v="29"/>
    <x v="1"/>
    <x v="1"/>
    <x v="1"/>
    <x v="1"/>
    <x v="26"/>
    <d v="2017-05-07T00:00:00"/>
    <x v="252"/>
    <x v="0"/>
    <x v="0"/>
    <s v="Columbus"/>
  </r>
  <r>
    <s v="E02255"/>
    <s v="Skylar Xu"/>
    <x v="16"/>
    <x v="0"/>
    <x v="2"/>
    <x v="1"/>
    <x v="0"/>
    <x v="23"/>
    <d v="1997-10-16T00:00:00"/>
    <x v="253"/>
    <x v="0"/>
    <x v="1"/>
    <s v="Chongqing"/>
  </r>
  <r>
    <s v="E02256"/>
    <s v="Eloise Williams"/>
    <x v="11"/>
    <x v="1"/>
    <x v="3"/>
    <x v="1"/>
    <x v="3"/>
    <x v="22"/>
    <d v="2019-02-12T00:00:00"/>
    <x v="254"/>
    <x v="9"/>
    <x v="0"/>
    <s v="Austin"/>
  </r>
  <r>
    <s v="E02257"/>
    <s v="Jackson Maldonado"/>
    <x v="18"/>
    <x v="2"/>
    <x v="0"/>
    <x v="0"/>
    <x v="1"/>
    <x v="5"/>
    <d v="2008-05-01T00:00:00"/>
    <x v="255"/>
    <x v="0"/>
    <x v="0"/>
    <s v="Miami"/>
  </r>
  <r>
    <s v="E02258"/>
    <s v="Christian Harris"/>
    <x v="25"/>
    <x v="0"/>
    <x v="3"/>
    <x v="0"/>
    <x v="2"/>
    <x v="3"/>
    <d v="1999-02-21T00:00:00"/>
    <x v="256"/>
    <x v="26"/>
    <x v="0"/>
    <s v="Chicago"/>
  </r>
  <r>
    <s v="E02259"/>
    <s v="Penelope Santos"/>
    <x v="3"/>
    <x v="2"/>
    <x v="0"/>
    <x v="1"/>
    <x v="1"/>
    <x v="27"/>
    <d v="2009-03-01T00:00:00"/>
    <x v="257"/>
    <x v="0"/>
    <x v="0"/>
    <s v="Chicago"/>
  </r>
  <r>
    <s v="E02260"/>
    <s v="Nicholas Zhou"/>
    <x v="29"/>
    <x v="1"/>
    <x v="0"/>
    <x v="0"/>
    <x v="0"/>
    <x v="34"/>
    <d v="2014-10-28T00:00:00"/>
    <x v="258"/>
    <x v="0"/>
    <x v="1"/>
    <s v="Chengdu"/>
  </r>
  <r>
    <s v="E02261"/>
    <s v="Ayla Garza"/>
    <x v="10"/>
    <x v="5"/>
    <x v="1"/>
    <x v="1"/>
    <x v="1"/>
    <x v="24"/>
    <d v="2017-06-15T00:00:00"/>
    <x v="259"/>
    <x v="18"/>
    <x v="2"/>
    <s v="Manaus"/>
  </r>
  <r>
    <s v="E02262"/>
    <s v="Carson Mai"/>
    <x v="11"/>
    <x v="3"/>
    <x v="1"/>
    <x v="0"/>
    <x v="0"/>
    <x v="3"/>
    <d v="1996-04-15T00:00:00"/>
    <x v="260"/>
    <x v="9"/>
    <x v="0"/>
    <s v="Columbus"/>
  </r>
  <r>
    <s v="E02263"/>
    <s v="Luna Lu"/>
    <x v="6"/>
    <x v="5"/>
    <x v="2"/>
    <x v="1"/>
    <x v="0"/>
    <x v="4"/>
    <d v="2007-03-06T00:00:00"/>
    <x v="261"/>
    <x v="0"/>
    <x v="1"/>
    <s v="Beijing"/>
  </r>
  <r>
    <s v="E02264"/>
    <s v="Anthony Ho"/>
    <x v="5"/>
    <x v="5"/>
    <x v="3"/>
    <x v="0"/>
    <x v="0"/>
    <x v="12"/>
    <d v="2015-01-11T00:00:00"/>
    <x v="262"/>
    <x v="0"/>
    <x v="1"/>
    <s v="Beijing"/>
  </r>
  <r>
    <s v="E02265"/>
    <s v="Clara Lopez"/>
    <x v="4"/>
    <x v="2"/>
    <x v="2"/>
    <x v="1"/>
    <x v="1"/>
    <x v="5"/>
    <d v="1999-08-09T00:00:00"/>
    <x v="263"/>
    <x v="17"/>
    <x v="2"/>
    <s v="Sao Paulo"/>
  </r>
  <r>
    <s v="E02266"/>
    <s v="Melody Woods"/>
    <x v="2"/>
    <x v="2"/>
    <x v="2"/>
    <x v="1"/>
    <x v="2"/>
    <x v="21"/>
    <d v="2010-12-20T00:00:00"/>
    <x v="264"/>
    <x v="0"/>
    <x v="0"/>
    <s v="Seattle"/>
  </r>
  <r>
    <s v="E02267"/>
    <s v="Matthew Simmons"/>
    <x v="10"/>
    <x v="3"/>
    <x v="2"/>
    <x v="0"/>
    <x v="3"/>
    <x v="28"/>
    <d v="2022-12-19T00:00:00"/>
    <x v="265"/>
    <x v="2"/>
    <x v="0"/>
    <s v="Seattle"/>
  </r>
  <r>
    <s v="E02268"/>
    <s v="Gabriella Carrillo"/>
    <x v="11"/>
    <x v="4"/>
    <x v="2"/>
    <x v="1"/>
    <x v="1"/>
    <x v="24"/>
    <d v="2012-07-16T00:00:00"/>
    <x v="266"/>
    <x v="27"/>
    <x v="2"/>
    <s v="Sao Paulo"/>
  </r>
  <r>
    <s v="E02269"/>
    <s v="Lydia Juarez"/>
    <x v="4"/>
    <x v="4"/>
    <x v="3"/>
    <x v="1"/>
    <x v="1"/>
    <x v="32"/>
    <d v="2013-09-21T00:00:00"/>
    <x v="267"/>
    <x v="5"/>
    <x v="0"/>
    <s v="Columbus"/>
  </r>
  <r>
    <s v="E02270"/>
    <s v="Ava Carrillo"/>
    <x v="10"/>
    <x v="3"/>
    <x v="3"/>
    <x v="1"/>
    <x v="1"/>
    <x v="21"/>
    <d v="1999-01-01T00:00:00"/>
    <x v="268"/>
    <x v="18"/>
    <x v="0"/>
    <s v="Seattle"/>
  </r>
  <r>
    <s v="E02271"/>
    <s v="Elena Sharma"/>
    <x v="4"/>
    <x v="5"/>
    <x v="1"/>
    <x v="1"/>
    <x v="0"/>
    <x v="0"/>
    <d v="2014-10-24T00:00:00"/>
    <x v="269"/>
    <x v="20"/>
    <x v="0"/>
    <s v="Phoenix"/>
  </r>
  <r>
    <s v="E02272"/>
    <s v="Julia Ahmed"/>
    <x v="11"/>
    <x v="3"/>
    <x v="2"/>
    <x v="1"/>
    <x v="0"/>
    <x v="26"/>
    <d v="2004-11-14T00:00:00"/>
    <x v="270"/>
    <x v="32"/>
    <x v="0"/>
    <s v="Chicago"/>
  </r>
  <r>
    <s v="E02273"/>
    <s v="Iris Vo"/>
    <x v="8"/>
    <x v="6"/>
    <x v="3"/>
    <x v="1"/>
    <x v="0"/>
    <x v="24"/>
    <d v="2018-09-27T00:00:00"/>
    <x v="271"/>
    <x v="12"/>
    <x v="1"/>
    <s v="Chengdu"/>
  </r>
  <r>
    <s v="E02274"/>
    <s v="Hunter Yi"/>
    <x v="21"/>
    <x v="0"/>
    <x v="1"/>
    <x v="0"/>
    <x v="0"/>
    <x v="9"/>
    <d v="2015-05-10T00:00:00"/>
    <x v="272"/>
    <x v="0"/>
    <x v="1"/>
    <s v="Chongqing"/>
  </r>
  <r>
    <s v="E02275"/>
    <s v="Valentina Oh"/>
    <x v="10"/>
    <x v="1"/>
    <x v="1"/>
    <x v="1"/>
    <x v="0"/>
    <x v="10"/>
    <d v="2022-07-12T00:00:00"/>
    <x v="273"/>
    <x v="5"/>
    <x v="0"/>
    <s v="Miami"/>
  </r>
  <r>
    <s v="E02276"/>
    <s v="Kinsley Tran"/>
    <x v="11"/>
    <x v="3"/>
    <x v="0"/>
    <x v="1"/>
    <x v="0"/>
    <x v="6"/>
    <d v="2005-09-05T00:00:00"/>
    <x v="274"/>
    <x v="6"/>
    <x v="1"/>
    <s v="Chengdu"/>
  </r>
  <r>
    <s v="E02277"/>
    <s v="Christian Hong"/>
    <x v="5"/>
    <x v="4"/>
    <x v="0"/>
    <x v="0"/>
    <x v="0"/>
    <x v="7"/>
    <d v="2008-01-16T00:00:00"/>
    <x v="275"/>
    <x v="0"/>
    <x v="1"/>
    <s v="Chongqing"/>
  </r>
  <r>
    <s v="E02278"/>
    <s v="Amelia Mehta"/>
    <x v="4"/>
    <x v="6"/>
    <x v="1"/>
    <x v="1"/>
    <x v="0"/>
    <x v="8"/>
    <d v="2022-04-21T00:00:00"/>
    <x v="276"/>
    <x v="10"/>
    <x v="0"/>
    <s v="Chicago"/>
  </r>
  <r>
    <s v="E02279"/>
    <s v="Axel Leung"/>
    <x v="15"/>
    <x v="6"/>
    <x v="1"/>
    <x v="0"/>
    <x v="0"/>
    <x v="9"/>
    <d v="2001-08-17T00:00:00"/>
    <x v="277"/>
    <x v="0"/>
    <x v="0"/>
    <s v="Seattle"/>
  </r>
  <r>
    <s v="E02280"/>
    <s v="Lucas Lam"/>
    <x v="8"/>
    <x v="3"/>
    <x v="3"/>
    <x v="0"/>
    <x v="0"/>
    <x v="19"/>
    <d v="2013-07-17T00:00:00"/>
    <x v="278"/>
    <x v="2"/>
    <x v="1"/>
    <s v="Chengdu"/>
  </r>
  <r>
    <s v="E02281"/>
    <s v="Jose Thompson"/>
    <x v="8"/>
    <x v="5"/>
    <x v="1"/>
    <x v="0"/>
    <x v="2"/>
    <x v="15"/>
    <d v="2012-04-05T00:00:00"/>
    <x v="279"/>
    <x v="13"/>
    <x v="0"/>
    <s v="Austin"/>
  </r>
  <r>
    <s v="E02282"/>
    <s v="Wesley Duong"/>
    <x v="23"/>
    <x v="6"/>
    <x v="3"/>
    <x v="0"/>
    <x v="0"/>
    <x v="35"/>
    <d v="2022-04-14T00:00:00"/>
    <x v="280"/>
    <x v="0"/>
    <x v="0"/>
    <s v="Seattle"/>
  </r>
  <r>
    <s v="E02283"/>
    <s v="Adeline Maldonado"/>
    <x v="4"/>
    <x v="5"/>
    <x v="3"/>
    <x v="1"/>
    <x v="1"/>
    <x v="15"/>
    <d v="2011-05-30T00:00:00"/>
    <x v="281"/>
    <x v="33"/>
    <x v="2"/>
    <s v="Sao Paulo"/>
  </r>
  <r>
    <s v="E02284"/>
    <s v="Elias Diaz"/>
    <x v="24"/>
    <x v="6"/>
    <x v="3"/>
    <x v="0"/>
    <x v="1"/>
    <x v="19"/>
    <d v="2012-04-06T00:00:00"/>
    <x v="282"/>
    <x v="0"/>
    <x v="0"/>
    <s v="Seattle"/>
  </r>
  <r>
    <s v="E02285"/>
    <s v="Wyatt Aguilar"/>
    <x v="13"/>
    <x v="2"/>
    <x v="1"/>
    <x v="0"/>
    <x v="1"/>
    <x v="8"/>
    <d v="2021-06-06T00:00:00"/>
    <x v="283"/>
    <x v="0"/>
    <x v="0"/>
    <s v="Miami"/>
  </r>
  <r>
    <s v="E02286"/>
    <s v="Josephine Espinoza"/>
    <x v="8"/>
    <x v="1"/>
    <x v="2"/>
    <x v="1"/>
    <x v="1"/>
    <x v="33"/>
    <d v="2017-11-26T00:00:00"/>
    <x v="284"/>
    <x v="12"/>
    <x v="2"/>
    <s v="Manaus"/>
  </r>
  <r>
    <s v="E02287"/>
    <s v="Adeline Lai"/>
    <x v="10"/>
    <x v="1"/>
    <x v="2"/>
    <x v="1"/>
    <x v="0"/>
    <x v="9"/>
    <d v="1999-02-08T00:00:00"/>
    <x v="285"/>
    <x v="5"/>
    <x v="0"/>
    <s v="Chicago"/>
  </r>
  <r>
    <s v="E02288"/>
    <s v="Christopher Vu"/>
    <x v="20"/>
    <x v="2"/>
    <x v="1"/>
    <x v="0"/>
    <x v="0"/>
    <x v="0"/>
    <d v="2002-03-16T00:00:00"/>
    <x v="286"/>
    <x v="11"/>
    <x v="0"/>
    <s v="Phoenix"/>
  </r>
  <r>
    <s v="E02289"/>
    <s v="Kai Vega"/>
    <x v="21"/>
    <x v="0"/>
    <x v="0"/>
    <x v="0"/>
    <x v="1"/>
    <x v="4"/>
    <d v="2005-06-16T00:00:00"/>
    <x v="287"/>
    <x v="0"/>
    <x v="2"/>
    <s v="Manaus"/>
  </r>
  <r>
    <s v="E02290"/>
    <s v="Hailey Chin"/>
    <x v="10"/>
    <x v="2"/>
    <x v="1"/>
    <x v="1"/>
    <x v="0"/>
    <x v="11"/>
    <d v="1993-07-10T00:00:00"/>
    <x v="288"/>
    <x v="2"/>
    <x v="1"/>
    <s v="Beijing"/>
  </r>
  <r>
    <s v="E02291"/>
    <s v="Eleanor Xi"/>
    <x v="10"/>
    <x v="1"/>
    <x v="1"/>
    <x v="1"/>
    <x v="0"/>
    <x v="38"/>
    <d v="1997-01-10T00:00:00"/>
    <x v="289"/>
    <x v="26"/>
    <x v="0"/>
    <s v="Austin"/>
  </r>
  <r>
    <s v="E02292"/>
    <s v="Lily Molina"/>
    <x v="8"/>
    <x v="2"/>
    <x v="0"/>
    <x v="1"/>
    <x v="1"/>
    <x v="30"/>
    <d v="2009-09-15T00:00:00"/>
    <x v="290"/>
    <x v="12"/>
    <x v="0"/>
    <s v="Seattle"/>
  </r>
  <r>
    <s v="E02293"/>
    <s v="Levi Vasquez"/>
    <x v="17"/>
    <x v="2"/>
    <x v="0"/>
    <x v="0"/>
    <x v="1"/>
    <x v="18"/>
    <d v="2020-02-10T00:00:00"/>
    <x v="291"/>
    <x v="0"/>
    <x v="0"/>
    <s v="Phoenix"/>
  </r>
  <r>
    <s v="E02294"/>
    <s v="Elijah Washington"/>
    <x v="11"/>
    <x v="5"/>
    <x v="0"/>
    <x v="0"/>
    <x v="2"/>
    <x v="0"/>
    <d v="2022-02-13T00:00:00"/>
    <x v="292"/>
    <x v="29"/>
    <x v="0"/>
    <s v="Seattle"/>
  </r>
  <r>
    <s v="E02295"/>
    <s v="Gianna Park"/>
    <x v="11"/>
    <x v="3"/>
    <x v="3"/>
    <x v="1"/>
    <x v="0"/>
    <x v="28"/>
    <d v="2020-12-19T00:00:00"/>
    <x v="293"/>
    <x v="21"/>
    <x v="1"/>
    <s v="Chengdu"/>
  </r>
  <r>
    <s v="E02296"/>
    <s v="Melody Leung"/>
    <x v="11"/>
    <x v="6"/>
    <x v="2"/>
    <x v="1"/>
    <x v="0"/>
    <x v="14"/>
    <d v="2015-03-20T00:00:00"/>
    <x v="294"/>
    <x v="32"/>
    <x v="0"/>
    <s v="Austin"/>
  </r>
  <r>
    <s v="E02297"/>
    <s v="Liliana Valdez"/>
    <x v="20"/>
    <x v="2"/>
    <x v="1"/>
    <x v="1"/>
    <x v="1"/>
    <x v="7"/>
    <d v="1996-10-01T00:00:00"/>
    <x v="295"/>
    <x v="13"/>
    <x v="0"/>
    <s v="Seattle"/>
  </r>
  <r>
    <s v="E02298"/>
    <s v="Ezekiel Kumar"/>
    <x v="26"/>
    <x v="0"/>
    <x v="0"/>
    <x v="0"/>
    <x v="0"/>
    <x v="16"/>
    <d v="2015-11-19T00:00:00"/>
    <x v="296"/>
    <x v="0"/>
    <x v="1"/>
    <s v="Chengdu"/>
  </r>
  <r>
    <s v="E02299"/>
    <s v="Ruby Rahman"/>
    <x v="15"/>
    <x v="6"/>
    <x v="0"/>
    <x v="1"/>
    <x v="0"/>
    <x v="13"/>
    <d v="2005-12-05T00:00:00"/>
    <x v="297"/>
    <x v="0"/>
    <x v="0"/>
    <s v="Seattle"/>
  </r>
  <r>
    <s v="E02300"/>
    <s v="Natalie Stewart"/>
    <x v="27"/>
    <x v="2"/>
    <x v="1"/>
    <x v="1"/>
    <x v="2"/>
    <x v="3"/>
    <d v="2003-06-30T00:00:00"/>
    <x v="298"/>
    <x v="0"/>
    <x v="0"/>
    <s v="Phoenix"/>
  </r>
  <r>
    <s v="E02301"/>
    <s v="Charlotte Lim"/>
    <x v="11"/>
    <x v="3"/>
    <x v="0"/>
    <x v="1"/>
    <x v="0"/>
    <x v="9"/>
    <d v="2006-06-27T00:00:00"/>
    <x v="299"/>
    <x v="32"/>
    <x v="0"/>
    <s v="Chicago"/>
  </r>
  <r>
    <s v="E02302"/>
    <s v="Elena Campos"/>
    <x v="8"/>
    <x v="2"/>
    <x v="2"/>
    <x v="1"/>
    <x v="1"/>
    <x v="0"/>
    <d v="2022-02-06T00:00:00"/>
    <x v="300"/>
    <x v="13"/>
    <x v="0"/>
    <s v="Seattle"/>
  </r>
  <r>
    <s v="E02303"/>
    <s v="Vivian Lim"/>
    <x v="17"/>
    <x v="2"/>
    <x v="3"/>
    <x v="1"/>
    <x v="0"/>
    <x v="19"/>
    <d v="2021-01-22T00:00:00"/>
    <x v="301"/>
    <x v="0"/>
    <x v="1"/>
    <s v="Chongqing"/>
  </r>
  <r>
    <s v="E02304"/>
    <s v="Madison Xu"/>
    <x v="27"/>
    <x v="2"/>
    <x v="2"/>
    <x v="1"/>
    <x v="0"/>
    <x v="24"/>
    <d v="2017-12-13T00:00:00"/>
    <x v="302"/>
    <x v="0"/>
    <x v="1"/>
    <s v="Chongqing"/>
  </r>
  <r>
    <s v="E02305"/>
    <s v="Ava Aguilar"/>
    <x v="15"/>
    <x v="6"/>
    <x v="1"/>
    <x v="1"/>
    <x v="1"/>
    <x v="14"/>
    <d v="2015-12-17T00:00:00"/>
    <x v="303"/>
    <x v="0"/>
    <x v="0"/>
    <s v="Columbus"/>
  </r>
  <r>
    <s v="E02306"/>
    <s v="Kayden Patel"/>
    <x v="30"/>
    <x v="0"/>
    <x v="2"/>
    <x v="0"/>
    <x v="0"/>
    <x v="11"/>
    <d v="1997-03-22T00:00:00"/>
    <x v="304"/>
    <x v="0"/>
    <x v="1"/>
    <s v="Beijing"/>
  </r>
  <r>
    <s v="E02307"/>
    <s v="Penelope Desai"/>
    <x v="11"/>
    <x v="4"/>
    <x v="0"/>
    <x v="1"/>
    <x v="0"/>
    <x v="39"/>
    <d v="2018-10-29T00:00:00"/>
    <x v="305"/>
    <x v="21"/>
    <x v="1"/>
    <s v="Shanghai"/>
  </r>
  <r>
    <s v="E02308"/>
    <s v="Henry Vang"/>
    <x v="4"/>
    <x v="1"/>
    <x v="1"/>
    <x v="0"/>
    <x v="0"/>
    <x v="27"/>
    <d v="2019-06-21T00:00:00"/>
    <x v="306"/>
    <x v="1"/>
    <x v="1"/>
    <s v="Chongqing"/>
  </r>
  <r>
    <s v="E02309"/>
    <s v="Eliana Turner"/>
    <x v="5"/>
    <x v="4"/>
    <x v="2"/>
    <x v="1"/>
    <x v="3"/>
    <x v="35"/>
    <d v="2020-01-27T00:00:00"/>
    <x v="307"/>
    <x v="0"/>
    <x v="0"/>
    <s v="Miami"/>
  </r>
  <r>
    <s v="E02310"/>
    <s v="Charlotte Tran"/>
    <x v="11"/>
    <x v="2"/>
    <x v="1"/>
    <x v="1"/>
    <x v="0"/>
    <x v="38"/>
    <d v="2017-04-11T00:00:00"/>
    <x v="308"/>
    <x v="31"/>
    <x v="0"/>
    <s v="Austin"/>
  </r>
  <r>
    <s v="E02311"/>
    <s v="Everly Coleman"/>
    <x v="10"/>
    <x v="1"/>
    <x v="1"/>
    <x v="1"/>
    <x v="2"/>
    <x v="11"/>
    <d v="2011-08-14T00:00:00"/>
    <x v="309"/>
    <x v="18"/>
    <x v="0"/>
    <s v="Seattle"/>
  </r>
  <r>
    <s v="E02312"/>
    <s v="Matthew Harris"/>
    <x v="10"/>
    <x v="3"/>
    <x v="1"/>
    <x v="0"/>
    <x v="2"/>
    <x v="32"/>
    <d v="2021-03-27T00:00:00"/>
    <x v="310"/>
    <x v="8"/>
    <x v="0"/>
    <s v="Miami"/>
  </r>
  <r>
    <s v="E02313"/>
    <s v="Emilia Barnes"/>
    <x v="19"/>
    <x v="2"/>
    <x v="3"/>
    <x v="1"/>
    <x v="3"/>
    <x v="11"/>
    <d v="2013-04-18T00:00:00"/>
    <x v="311"/>
    <x v="0"/>
    <x v="0"/>
    <s v="Miami"/>
  </r>
  <r>
    <s v="E02314"/>
    <s v="Sophie Griffin"/>
    <x v="14"/>
    <x v="1"/>
    <x v="2"/>
    <x v="1"/>
    <x v="2"/>
    <x v="31"/>
    <d v="2017-01-09T00:00:00"/>
    <x v="312"/>
    <x v="0"/>
    <x v="0"/>
    <s v="Columbus"/>
  </r>
  <r>
    <s v="E02315"/>
    <s v="Kai Phillips"/>
    <x v="16"/>
    <x v="0"/>
    <x v="2"/>
    <x v="0"/>
    <x v="2"/>
    <x v="1"/>
    <d v="2016-12-13T00:00:00"/>
    <x v="313"/>
    <x v="0"/>
    <x v="0"/>
    <s v="Austin"/>
  </r>
  <r>
    <s v="E02316"/>
    <s v="Dylan Khan"/>
    <x v="4"/>
    <x v="6"/>
    <x v="0"/>
    <x v="0"/>
    <x v="0"/>
    <x v="14"/>
    <d v="2015-07-11T00:00:00"/>
    <x v="314"/>
    <x v="34"/>
    <x v="0"/>
    <s v="Miami"/>
  </r>
  <r>
    <s v="E02317"/>
    <s v="Nevaeh Clark"/>
    <x v="10"/>
    <x v="5"/>
    <x v="3"/>
    <x v="1"/>
    <x v="3"/>
    <x v="10"/>
    <d v="2018-08-16T00:00:00"/>
    <x v="315"/>
    <x v="5"/>
    <x v="0"/>
    <s v="Miami"/>
  </r>
  <r>
    <s v="E02318"/>
    <s v="Carter Luu"/>
    <x v="11"/>
    <x v="5"/>
    <x v="1"/>
    <x v="0"/>
    <x v="0"/>
    <x v="40"/>
    <d v="2022-10-20T00:00:00"/>
    <x v="316"/>
    <x v="27"/>
    <x v="0"/>
    <s v="Austin"/>
  </r>
  <r>
    <s v="E02319"/>
    <s v="Jordan Ngo"/>
    <x v="5"/>
    <x v="4"/>
    <x v="0"/>
    <x v="0"/>
    <x v="0"/>
    <x v="8"/>
    <d v="2020-05-04T00:00:00"/>
    <x v="317"/>
    <x v="0"/>
    <x v="0"/>
    <s v="Miami"/>
  </r>
  <r>
    <s v="E02320"/>
    <s v="Jackson Hu"/>
    <x v="23"/>
    <x v="6"/>
    <x v="1"/>
    <x v="0"/>
    <x v="0"/>
    <x v="6"/>
    <d v="2017-06-05T00:00:00"/>
    <x v="318"/>
    <x v="0"/>
    <x v="1"/>
    <s v="Chengdu"/>
  </r>
  <r>
    <s v="E02321"/>
    <s v="Madelyn Kang"/>
    <x v="3"/>
    <x v="2"/>
    <x v="1"/>
    <x v="1"/>
    <x v="0"/>
    <x v="27"/>
    <d v="2013-04-29T00:00:00"/>
    <x v="319"/>
    <x v="0"/>
    <x v="1"/>
    <s v="Chengdu"/>
  </r>
  <r>
    <s v="E02322"/>
    <s v="Everleigh Bell"/>
    <x v="29"/>
    <x v="1"/>
    <x v="3"/>
    <x v="1"/>
    <x v="2"/>
    <x v="12"/>
    <d v="2016-02-07T00:00:00"/>
    <x v="320"/>
    <x v="0"/>
    <x v="0"/>
    <s v="Austin"/>
  </r>
  <r>
    <s v="E02323"/>
    <s v="Eliana Trinh"/>
    <x v="10"/>
    <x v="2"/>
    <x v="0"/>
    <x v="1"/>
    <x v="0"/>
    <x v="0"/>
    <d v="2010-01-07T00:00:00"/>
    <x v="321"/>
    <x v="18"/>
    <x v="1"/>
    <s v="Chongqing"/>
  </r>
  <r>
    <s v="E02324"/>
    <s v="Oliver Ford"/>
    <x v="8"/>
    <x v="1"/>
    <x v="2"/>
    <x v="0"/>
    <x v="3"/>
    <x v="10"/>
    <d v="2018-12-15T00:00:00"/>
    <x v="322"/>
    <x v="7"/>
    <x v="0"/>
    <s v="Austin"/>
  </r>
  <r>
    <s v="E02325"/>
    <s v="Ryan Huang"/>
    <x v="0"/>
    <x v="0"/>
    <x v="2"/>
    <x v="0"/>
    <x v="0"/>
    <x v="30"/>
    <d v="2009-10-12T00:00:00"/>
    <x v="323"/>
    <x v="0"/>
    <x v="0"/>
    <s v="Phoenix"/>
  </r>
  <r>
    <s v="E02326"/>
    <s v="Gabriel Ahmed"/>
    <x v="24"/>
    <x v="6"/>
    <x v="1"/>
    <x v="0"/>
    <x v="0"/>
    <x v="20"/>
    <d v="2021-10-09T00:00:00"/>
    <x v="324"/>
    <x v="0"/>
    <x v="1"/>
    <s v="Chengdu"/>
  </r>
  <r>
    <s v="E02327"/>
    <s v="Ivy Rios"/>
    <x v="28"/>
    <x v="2"/>
    <x v="0"/>
    <x v="1"/>
    <x v="1"/>
    <x v="40"/>
    <d v="2022-01-18T00:00:00"/>
    <x v="325"/>
    <x v="0"/>
    <x v="0"/>
    <s v="Seattle"/>
  </r>
  <r>
    <s v="E02328"/>
    <s v="Luca Hunter"/>
    <x v="26"/>
    <x v="0"/>
    <x v="1"/>
    <x v="0"/>
    <x v="2"/>
    <x v="24"/>
    <d v="2022-06-27T00:00:00"/>
    <x v="326"/>
    <x v="0"/>
    <x v="0"/>
    <s v="Phoenix"/>
  </r>
  <r>
    <s v="E02329"/>
    <s v="Claire Owens"/>
    <x v="27"/>
    <x v="2"/>
    <x v="2"/>
    <x v="1"/>
    <x v="2"/>
    <x v="5"/>
    <d v="1998-06-07T00:00:00"/>
    <x v="327"/>
    <x v="0"/>
    <x v="0"/>
    <s v="Phoenix"/>
  </r>
  <r>
    <s v="E02330"/>
    <s v="Aubrey Maldonado"/>
    <x v="21"/>
    <x v="0"/>
    <x v="0"/>
    <x v="1"/>
    <x v="1"/>
    <x v="17"/>
    <d v="2022-06-13T00:00:00"/>
    <x v="328"/>
    <x v="0"/>
    <x v="2"/>
    <s v="Sao Paulo"/>
  </r>
  <r>
    <s v="E02331"/>
    <s v="Elias Vasquez"/>
    <x v="9"/>
    <x v="2"/>
    <x v="3"/>
    <x v="0"/>
    <x v="1"/>
    <x v="16"/>
    <d v="2015-07-27T00:00:00"/>
    <x v="329"/>
    <x v="0"/>
    <x v="2"/>
    <s v="Manaus"/>
  </r>
  <r>
    <s v="E02332"/>
    <s v="Melody Luu"/>
    <x v="11"/>
    <x v="4"/>
    <x v="2"/>
    <x v="1"/>
    <x v="0"/>
    <x v="28"/>
    <d v="2021-04-03T00:00:00"/>
    <x v="330"/>
    <x v="6"/>
    <x v="1"/>
    <s v="Chongqing"/>
  </r>
  <r>
    <s v="E02333"/>
    <s v="Christopher Luu"/>
    <x v="11"/>
    <x v="0"/>
    <x v="2"/>
    <x v="0"/>
    <x v="0"/>
    <x v="29"/>
    <d v="2005-10-27T00:00:00"/>
    <x v="331"/>
    <x v="14"/>
    <x v="0"/>
    <s v="Austin"/>
  </r>
  <r>
    <s v="E02334"/>
    <s v="James Han"/>
    <x v="16"/>
    <x v="0"/>
    <x v="3"/>
    <x v="0"/>
    <x v="0"/>
    <x v="10"/>
    <d v="2018-01-07T00:00:00"/>
    <x v="332"/>
    <x v="0"/>
    <x v="0"/>
    <s v="Miami"/>
  </r>
  <r>
    <s v="E02335"/>
    <s v="Jaxson Ayala"/>
    <x v="11"/>
    <x v="6"/>
    <x v="2"/>
    <x v="0"/>
    <x v="1"/>
    <x v="28"/>
    <d v="2020-08-01T00:00:00"/>
    <x v="333"/>
    <x v="21"/>
    <x v="2"/>
    <s v="Manaus"/>
  </r>
  <r>
    <s v="E02336"/>
    <s v="Levi James"/>
    <x v="8"/>
    <x v="2"/>
    <x v="3"/>
    <x v="0"/>
    <x v="2"/>
    <x v="24"/>
    <d v="2012-03-02T00:00:00"/>
    <x v="334"/>
    <x v="11"/>
    <x v="0"/>
    <s v="Chicago"/>
  </r>
  <r>
    <s v="E02337"/>
    <s v="Grayson Carrillo"/>
    <x v="5"/>
    <x v="3"/>
    <x v="1"/>
    <x v="0"/>
    <x v="1"/>
    <x v="37"/>
    <d v="2001-06-27T00:00:00"/>
    <x v="335"/>
    <x v="0"/>
    <x v="2"/>
    <s v="Sao Paulo"/>
  </r>
  <r>
    <s v="E02338"/>
    <s v="Maverick Hwang"/>
    <x v="11"/>
    <x v="6"/>
    <x v="2"/>
    <x v="0"/>
    <x v="0"/>
    <x v="30"/>
    <d v="2015-04-20T00:00:00"/>
    <x v="336"/>
    <x v="6"/>
    <x v="0"/>
    <s v="Chicago"/>
  </r>
  <r>
    <s v="E02339"/>
    <s v="Noah Truong"/>
    <x v="11"/>
    <x v="1"/>
    <x v="0"/>
    <x v="0"/>
    <x v="0"/>
    <x v="0"/>
    <d v="2013-12-08T00:00:00"/>
    <x v="337"/>
    <x v="31"/>
    <x v="1"/>
    <s v="Beijing"/>
  </r>
  <r>
    <s v="E02340"/>
    <s v="Willow Guzman"/>
    <x v="19"/>
    <x v="2"/>
    <x v="0"/>
    <x v="1"/>
    <x v="1"/>
    <x v="26"/>
    <d v="2010-06-26T00:00:00"/>
    <x v="338"/>
    <x v="0"/>
    <x v="2"/>
    <s v="Sao Paulo"/>
  </r>
  <r>
    <s v="E02341"/>
    <s v="Rylee Howard"/>
    <x v="10"/>
    <x v="4"/>
    <x v="0"/>
    <x v="1"/>
    <x v="3"/>
    <x v="16"/>
    <d v="2014-08-18T00:00:00"/>
    <x v="339"/>
    <x v="8"/>
    <x v="0"/>
    <s v="Miami"/>
  </r>
  <r>
    <s v="E02342"/>
    <s v="Ian Marquez"/>
    <x v="24"/>
    <x v="6"/>
    <x v="1"/>
    <x v="0"/>
    <x v="1"/>
    <x v="12"/>
    <d v="2019-01-14T00:00:00"/>
    <x v="340"/>
    <x v="0"/>
    <x v="0"/>
    <s v="Chicago"/>
  </r>
  <r>
    <s v="E02343"/>
    <s v="Layla Owens"/>
    <x v="11"/>
    <x v="2"/>
    <x v="2"/>
    <x v="1"/>
    <x v="2"/>
    <x v="0"/>
    <d v="2018-02-07T00:00:00"/>
    <x v="341"/>
    <x v="25"/>
    <x v="0"/>
    <s v="Columbus"/>
  </r>
  <r>
    <s v="E02344"/>
    <s v="Chloe Dixon"/>
    <x v="11"/>
    <x v="0"/>
    <x v="1"/>
    <x v="1"/>
    <x v="2"/>
    <x v="23"/>
    <d v="2021-05-11T00:00:00"/>
    <x v="342"/>
    <x v="29"/>
    <x v="0"/>
    <s v="Chicago"/>
  </r>
  <r>
    <s v="E02345"/>
    <s v="Emily Zheng"/>
    <x v="22"/>
    <x v="2"/>
    <x v="1"/>
    <x v="1"/>
    <x v="0"/>
    <x v="3"/>
    <d v="2022-12-06T00:00:00"/>
    <x v="343"/>
    <x v="0"/>
    <x v="1"/>
    <s v="Shanghai"/>
  </r>
  <r>
    <s v="E02346"/>
    <s v="Jayden Rogers"/>
    <x v="8"/>
    <x v="1"/>
    <x v="2"/>
    <x v="0"/>
    <x v="2"/>
    <x v="39"/>
    <d v="2016-12-14T00:00:00"/>
    <x v="344"/>
    <x v="4"/>
    <x v="0"/>
    <s v="Seattle"/>
  </r>
  <r>
    <s v="E02347"/>
    <s v="Elizabeth Vasquez"/>
    <x v="0"/>
    <x v="0"/>
    <x v="3"/>
    <x v="1"/>
    <x v="1"/>
    <x v="28"/>
    <d v="2020-08-09T00:00:00"/>
    <x v="345"/>
    <x v="0"/>
    <x v="0"/>
    <s v="Chicago"/>
  </r>
  <r>
    <s v="E02348"/>
    <s v="Samantha Ford"/>
    <x v="13"/>
    <x v="2"/>
    <x v="0"/>
    <x v="1"/>
    <x v="2"/>
    <x v="40"/>
    <d v="2022-01-19T00:00:00"/>
    <x v="346"/>
    <x v="0"/>
    <x v="0"/>
    <s v="Miami"/>
  </r>
  <r>
    <s v="E02349"/>
    <s v="Thomas Silva"/>
    <x v="1"/>
    <x v="4"/>
    <x v="3"/>
    <x v="0"/>
    <x v="1"/>
    <x v="15"/>
    <d v="2015-08-13T00:00:00"/>
    <x v="347"/>
    <x v="0"/>
    <x v="0"/>
    <s v="Miami"/>
  </r>
  <r>
    <s v="E02350"/>
    <s v="Charlotte Park"/>
    <x v="28"/>
    <x v="2"/>
    <x v="3"/>
    <x v="1"/>
    <x v="0"/>
    <x v="21"/>
    <d v="2020-12-17T00:00:00"/>
    <x v="348"/>
    <x v="0"/>
    <x v="1"/>
    <s v="Shanghai"/>
  </r>
  <r>
    <s v="E02351"/>
    <s v="Liam Jimenez"/>
    <x v="5"/>
    <x v="5"/>
    <x v="2"/>
    <x v="0"/>
    <x v="1"/>
    <x v="5"/>
    <d v="2002-08-11T00:00:00"/>
    <x v="349"/>
    <x v="0"/>
    <x v="0"/>
    <s v="Seattle"/>
  </r>
  <r>
    <s v="E02352"/>
    <s v="Ivy Liu"/>
    <x v="6"/>
    <x v="5"/>
    <x v="0"/>
    <x v="1"/>
    <x v="0"/>
    <x v="7"/>
    <d v="1993-05-29T00:00:00"/>
    <x v="350"/>
    <x v="0"/>
    <x v="1"/>
    <s v="Chongqing"/>
  </r>
  <r>
    <s v="E02353"/>
    <s v="Jayden Dixon"/>
    <x v="11"/>
    <x v="4"/>
    <x v="0"/>
    <x v="0"/>
    <x v="2"/>
    <x v="33"/>
    <d v="2018-01-14T00:00:00"/>
    <x v="351"/>
    <x v="25"/>
    <x v="0"/>
    <s v="Austin"/>
  </r>
  <r>
    <s v="E02354"/>
    <s v="Nevaeh Butler"/>
    <x v="26"/>
    <x v="0"/>
    <x v="2"/>
    <x v="1"/>
    <x v="2"/>
    <x v="9"/>
    <d v="2009-07-10T00:00:00"/>
    <x v="352"/>
    <x v="0"/>
    <x v="0"/>
    <s v="Chicago"/>
  </r>
  <r>
    <s v="E02355"/>
    <s v="Leonardo Li"/>
    <x v="10"/>
    <x v="3"/>
    <x v="3"/>
    <x v="0"/>
    <x v="0"/>
    <x v="20"/>
    <d v="2009-04-23T00:00:00"/>
    <x v="353"/>
    <x v="8"/>
    <x v="0"/>
    <s v="Seattle"/>
  </r>
  <r>
    <s v="E02356"/>
    <s v="Kinsley Woods"/>
    <x v="24"/>
    <x v="6"/>
    <x v="1"/>
    <x v="1"/>
    <x v="2"/>
    <x v="19"/>
    <d v="2014-06-19T00:00:00"/>
    <x v="354"/>
    <x v="0"/>
    <x v="0"/>
    <s v="Phoenix"/>
  </r>
  <r>
    <s v="E02357"/>
    <s v="Abigail Chu"/>
    <x v="10"/>
    <x v="6"/>
    <x v="0"/>
    <x v="1"/>
    <x v="0"/>
    <x v="4"/>
    <d v="2006-04-17T00:00:00"/>
    <x v="355"/>
    <x v="26"/>
    <x v="0"/>
    <s v="Austin"/>
  </r>
  <r>
    <s v="E02358"/>
    <s v="Ava Xiong"/>
    <x v="23"/>
    <x v="6"/>
    <x v="0"/>
    <x v="1"/>
    <x v="0"/>
    <x v="5"/>
    <d v="2019-07-21T00:00:00"/>
    <x v="356"/>
    <x v="0"/>
    <x v="1"/>
    <s v="Shanghai"/>
  </r>
  <r>
    <s v="E02359"/>
    <s v="Olivia Marquez"/>
    <x v="14"/>
    <x v="1"/>
    <x v="3"/>
    <x v="1"/>
    <x v="1"/>
    <x v="36"/>
    <d v="2020-04-06T00:00:00"/>
    <x v="357"/>
    <x v="0"/>
    <x v="0"/>
    <s v="Columbus"/>
  </r>
  <r>
    <s v="E02360"/>
    <s v="Claire Vazquez"/>
    <x v="11"/>
    <x v="6"/>
    <x v="1"/>
    <x v="1"/>
    <x v="1"/>
    <x v="36"/>
    <d v="2004-06-12T00:00:00"/>
    <x v="358"/>
    <x v="27"/>
    <x v="0"/>
    <s v="Miami"/>
  </r>
  <r>
    <s v="E02361"/>
    <s v="Christian Castro"/>
    <x v="17"/>
    <x v="2"/>
    <x v="3"/>
    <x v="0"/>
    <x v="1"/>
    <x v="30"/>
    <d v="2006-04-15T00:00:00"/>
    <x v="359"/>
    <x v="0"/>
    <x v="0"/>
    <s v="Austin"/>
  </r>
  <r>
    <s v="E02362"/>
    <s v="Mason Oh"/>
    <x v="8"/>
    <x v="6"/>
    <x v="0"/>
    <x v="0"/>
    <x v="0"/>
    <x v="40"/>
    <d v="2022-04-11T00:00:00"/>
    <x v="360"/>
    <x v="12"/>
    <x v="0"/>
    <s v="Seattle"/>
  </r>
  <r>
    <s v="E02363"/>
    <s v="Violet Santiago"/>
    <x v="12"/>
    <x v="2"/>
    <x v="2"/>
    <x v="1"/>
    <x v="1"/>
    <x v="10"/>
    <d v="2018-01-14T00:00:00"/>
    <x v="361"/>
    <x v="0"/>
    <x v="0"/>
    <s v="Seattle"/>
  </r>
  <r>
    <s v="E02364"/>
    <s v="Lily Rios"/>
    <x v="5"/>
    <x v="5"/>
    <x v="3"/>
    <x v="1"/>
    <x v="1"/>
    <x v="15"/>
    <d v="2013-01-25T00:00:00"/>
    <x v="362"/>
    <x v="0"/>
    <x v="2"/>
    <s v="Rio de Janeiro"/>
  </r>
  <r>
    <s v="E02365"/>
    <s v="Kinsley Stewart"/>
    <x v="20"/>
    <x v="2"/>
    <x v="1"/>
    <x v="1"/>
    <x v="2"/>
    <x v="31"/>
    <d v="2021-09-07T00:00:00"/>
    <x v="363"/>
    <x v="7"/>
    <x v="0"/>
    <s v="Chicago"/>
  </r>
  <r>
    <s v="E02366"/>
    <s v="Aria Molina"/>
    <x v="30"/>
    <x v="0"/>
    <x v="2"/>
    <x v="1"/>
    <x v="1"/>
    <x v="5"/>
    <d v="2001-10-24T00:00:00"/>
    <x v="364"/>
    <x v="0"/>
    <x v="2"/>
    <s v="Rio de Janeiro"/>
  </r>
  <r>
    <s v="E02367"/>
    <s v="James Cheng"/>
    <x v="8"/>
    <x v="2"/>
    <x v="0"/>
    <x v="0"/>
    <x v="0"/>
    <x v="2"/>
    <d v="2010-05-26T00:00:00"/>
    <x v="365"/>
    <x v="13"/>
    <x v="0"/>
    <s v="Seattle"/>
  </r>
  <r>
    <s v="E02368"/>
    <s v="Mila Vang"/>
    <x v="6"/>
    <x v="4"/>
    <x v="0"/>
    <x v="1"/>
    <x v="0"/>
    <x v="25"/>
    <d v="2009-08-25T00:00:00"/>
    <x v="366"/>
    <x v="0"/>
    <x v="0"/>
    <s v="Columbus"/>
  </r>
  <r>
    <s v="E02369"/>
    <s v="Alice Liu"/>
    <x v="10"/>
    <x v="1"/>
    <x v="2"/>
    <x v="1"/>
    <x v="0"/>
    <x v="24"/>
    <d v="2012-02-22T00:00:00"/>
    <x v="367"/>
    <x v="18"/>
    <x v="1"/>
    <s v="Beijing"/>
  </r>
  <r>
    <s v="E02370"/>
    <s v="Delilah Gonzalez"/>
    <x v="5"/>
    <x v="1"/>
    <x v="0"/>
    <x v="1"/>
    <x v="1"/>
    <x v="9"/>
    <d v="1998-03-29T00:00:00"/>
    <x v="368"/>
    <x v="0"/>
    <x v="0"/>
    <s v="Chicago"/>
  </r>
  <r>
    <s v="E02371"/>
    <s v="Samuel Tang"/>
    <x v="7"/>
    <x v="2"/>
    <x v="0"/>
    <x v="0"/>
    <x v="0"/>
    <x v="19"/>
    <d v="2012-09-15T00:00:00"/>
    <x v="369"/>
    <x v="0"/>
    <x v="0"/>
    <s v="Miami"/>
  </r>
  <r>
    <s v="E02372"/>
    <s v="Serenity Gray"/>
    <x v="1"/>
    <x v="1"/>
    <x v="2"/>
    <x v="1"/>
    <x v="3"/>
    <x v="31"/>
    <d v="2012-06-19T00:00:00"/>
    <x v="370"/>
    <x v="0"/>
    <x v="0"/>
    <s v="Austin"/>
  </r>
  <r>
    <s v="E02373"/>
    <s v="Benjamin Estrada"/>
    <x v="6"/>
    <x v="5"/>
    <x v="2"/>
    <x v="0"/>
    <x v="1"/>
    <x v="31"/>
    <d v="2012-09-28T00:00:00"/>
    <x v="371"/>
    <x v="0"/>
    <x v="0"/>
    <s v="Seattle"/>
  </r>
  <r>
    <s v="E02374"/>
    <s v="Wesley Han"/>
    <x v="16"/>
    <x v="0"/>
    <x v="2"/>
    <x v="0"/>
    <x v="0"/>
    <x v="13"/>
    <d v="2017-04-20T00:00:00"/>
    <x v="372"/>
    <x v="0"/>
    <x v="0"/>
    <s v="Phoenix"/>
  </r>
  <r>
    <s v="E02375"/>
    <s v="Nora Herrera"/>
    <x v="11"/>
    <x v="5"/>
    <x v="3"/>
    <x v="1"/>
    <x v="1"/>
    <x v="23"/>
    <d v="1997-12-24T00:00:00"/>
    <x v="373"/>
    <x v="21"/>
    <x v="0"/>
    <s v="Austin"/>
  </r>
  <r>
    <s v="E02376"/>
    <s v="Lincoln Harris"/>
    <x v="3"/>
    <x v="2"/>
    <x v="0"/>
    <x v="0"/>
    <x v="2"/>
    <x v="22"/>
    <d v="2009-09-16T00:00:00"/>
    <x v="374"/>
    <x v="0"/>
    <x v="0"/>
    <s v="Phoenix"/>
  </r>
  <r>
    <s v="E02377"/>
    <s v="Charles Gonzales"/>
    <x v="3"/>
    <x v="2"/>
    <x v="0"/>
    <x v="0"/>
    <x v="1"/>
    <x v="18"/>
    <d v="2020-09-22T00:00:00"/>
    <x v="375"/>
    <x v="0"/>
    <x v="0"/>
    <s v="Columbus"/>
  </r>
  <r>
    <s v="E02378"/>
    <s v="Athena Cheng"/>
    <x v="16"/>
    <x v="0"/>
    <x v="1"/>
    <x v="1"/>
    <x v="0"/>
    <x v="27"/>
    <d v="2020-03-02T00:00:00"/>
    <x v="376"/>
    <x v="0"/>
    <x v="1"/>
    <s v="Beijing"/>
  </r>
  <r>
    <s v="E02379"/>
    <s v="David Garza"/>
    <x v="4"/>
    <x v="2"/>
    <x v="0"/>
    <x v="0"/>
    <x v="1"/>
    <x v="35"/>
    <d v="2022-01-09T00:00:00"/>
    <x v="377"/>
    <x v="5"/>
    <x v="0"/>
    <s v="Seattle"/>
  </r>
  <r>
    <s v="E02380"/>
    <s v="Hunter Doan"/>
    <x v="10"/>
    <x v="3"/>
    <x v="2"/>
    <x v="0"/>
    <x v="0"/>
    <x v="10"/>
    <d v="2014-12-15T00:00:00"/>
    <x v="378"/>
    <x v="8"/>
    <x v="1"/>
    <s v="Beijing"/>
  </r>
  <r>
    <s v="E02381"/>
    <s v="Julian Lam"/>
    <x v="4"/>
    <x v="4"/>
    <x v="2"/>
    <x v="0"/>
    <x v="0"/>
    <x v="16"/>
    <d v="2013-09-08T00:00:00"/>
    <x v="379"/>
    <x v="5"/>
    <x v="0"/>
    <s v="Chicago"/>
  </r>
  <r>
    <s v="E02382"/>
    <s v="Sofia Estrada"/>
    <x v="0"/>
    <x v="0"/>
    <x v="3"/>
    <x v="1"/>
    <x v="1"/>
    <x v="22"/>
    <d v="2006-03-26T00:00:00"/>
    <x v="380"/>
    <x v="0"/>
    <x v="2"/>
    <s v="Manaus"/>
  </r>
  <r>
    <s v="E02383"/>
    <s v="Jordan Chen"/>
    <x v="1"/>
    <x v="4"/>
    <x v="3"/>
    <x v="0"/>
    <x v="0"/>
    <x v="23"/>
    <d v="1997-01-22T00:00:00"/>
    <x v="381"/>
    <x v="0"/>
    <x v="0"/>
    <s v="Columbus"/>
  </r>
  <r>
    <s v="E02384"/>
    <s v="Eloise Huang"/>
    <x v="11"/>
    <x v="4"/>
    <x v="2"/>
    <x v="1"/>
    <x v="0"/>
    <x v="4"/>
    <d v="2009-04-05T00:00:00"/>
    <x v="382"/>
    <x v="6"/>
    <x v="0"/>
    <s v="Seattle"/>
  </r>
  <r>
    <s v="E02385"/>
    <s v="Ivy Mehta"/>
    <x v="15"/>
    <x v="6"/>
    <x v="0"/>
    <x v="1"/>
    <x v="0"/>
    <x v="3"/>
    <d v="2020-05-26T00:00:00"/>
    <x v="383"/>
    <x v="0"/>
    <x v="1"/>
    <s v="Chongqing"/>
  </r>
  <r>
    <s v="E02386"/>
    <s v="Eli Castillo"/>
    <x v="11"/>
    <x v="4"/>
    <x v="3"/>
    <x v="0"/>
    <x v="1"/>
    <x v="3"/>
    <d v="2009-12-11T00:00:00"/>
    <x v="384"/>
    <x v="21"/>
    <x v="0"/>
    <s v="Seattle"/>
  </r>
  <r>
    <s v="E02387"/>
    <s v="Nolan Garcia"/>
    <x v="6"/>
    <x v="1"/>
    <x v="3"/>
    <x v="0"/>
    <x v="1"/>
    <x v="8"/>
    <d v="2022-06-16T00:00:00"/>
    <x v="385"/>
    <x v="0"/>
    <x v="2"/>
    <s v="Rio de Janeiro"/>
  </r>
  <r>
    <s v="E02388"/>
    <s v="Alexander Zhu"/>
    <x v="28"/>
    <x v="2"/>
    <x v="1"/>
    <x v="0"/>
    <x v="0"/>
    <x v="33"/>
    <d v="2022-10-17T00:00:00"/>
    <x v="386"/>
    <x v="0"/>
    <x v="0"/>
    <s v="Phoenix"/>
  </r>
  <r>
    <s v="E02389"/>
    <s v="Victoria Wu"/>
    <x v="5"/>
    <x v="1"/>
    <x v="0"/>
    <x v="1"/>
    <x v="0"/>
    <x v="14"/>
    <d v="2021-10-28T00:00:00"/>
    <x v="387"/>
    <x v="0"/>
    <x v="0"/>
    <s v="Miami"/>
  </r>
  <r>
    <s v="E02390"/>
    <s v="Mateo Jordan"/>
    <x v="2"/>
    <x v="2"/>
    <x v="3"/>
    <x v="0"/>
    <x v="2"/>
    <x v="36"/>
    <d v="2021-02-13T00:00:00"/>
    <x v="388"/>
    <x v="0"/>
    <x v="0"/>
    <s v="Austin"/>
  </r>
  <r>
    <s v="E02391"/>
    <s v="Everly Martin"/>
    <x v="6"/>
    <x v="5"/>
    <x v="3"/>
    <x v="1"/>
    <x v="3"/>
    <x v="8"/>
    <d v="2020-05-28T00:00:00"/>
    <x v="389"/>
    <x v="0"/>
    <x v="0"/>
    <s v="Columbus"/>
  </r>
  <r>
    <s v="E02392"/>
    <s v="Athena Castro"/>
    <x v="22"/>
    <x v="2"/>
    <x v="2"/>
    <x v="1"/>
    <x v="1"/>
    <x v="36"/>
    <d v="2013-10-04T00:00:00"/>
    <x v="390"/>
    <x v="0"/>
    <x v="2"/>
    <s v="Rio de Janeiro"/>
  </r>
  <r>
    <s v="E02393"/>
    <s v="Josephine White"/>
    <x v="20"/>
    <x v="2"/>
    <x v="1"/>
    <x v="1"/>
    <x v="2"/>
    <x v="29"/>
    <d v="2010-02-05T00:00:00"/>
    <x v="391"/>
    <x v="13"/>
    <x v="0"/>
    <s v="Seattle"/>
  </r>
  <r>
    <s v="E02394"/>
    <s v="Nicholas Vo"/>
    <x v="6"/>
    <x v="3"/>
    <x v="1"/>
    <x v="0"/>
    <x v="0"/>
    <x v="3"/>
    <d v="2002-06-01T00:00:00"/>
    <x v="392"/>
    <x v="0"/>
    <x v="0"/>
    <s v="Seattle"/>
  </r>
  <r>
    <s v="E02395"/>
    <s v="Jackson Sandoval"/>
    <x v="24"/>
    <x v="6"/>
    <x v="1"/>
    <x v="0"/>
    <x v="1"/>
    <x v="29"/>
    <d v="2011-01-26T00:00:00"/>
    <x v="393"/>
    <x v="0"/>
    <x v="0"/>
    <s v="Austin"/>
  </r>
  <r>
    <s v="E02396"/>
    <s v="Olivia Turner"/>
    <x v="4"/>
    <x v="5"/>
    <x v="3"/>
    <x v="1"/>
    <x v="2"/>
    <x v="35"/>
    <d v="2021-01-07T00:00:00"/>
    <x v="394"/>
    <x v="20"/>
    <x v="0"/>
    <s v="Columbus"/>
  </r>
  <r>
    <s v="E02397"/>
    <s v="Cooper Rivera"/>
    <x v="10"/>
    <x v="4"/>
    <x v="1"/>
    <x v="0"/>
    <x v="1"/>
    <x v="22"/>
    <d v="2005-12-26T00:00:00"/>
    <x v="395"/>
    <x v="8"/>
    <x v="2"/>
    <s v="Manaus"/>
  </r>
  <r>
    <s v="E02398"/>
    <s v="Hailey Washington"/>
    <x v="10"/>
    <x v="4"/>
    <x v="3"/>
    <x v="1"/>
    <x v="3"/>
    <x v="4"/>
    <d v="2013-07-03T00:00:00"/>
    <x v="396"/>
    <x v="2"/>
    <x v="0"/>
    <s v="Miami"/>
  </r>
  <r>
    <s v="E02399"/>
    <s v="Mia Vasquez"/>
    <x v="16"/>
    <x v="0"/>
    <x v="2"/>
    <x v="1"/>
    <x v="1"/>
    <x v="18"/>
    <d v="2019-12-02T00:00:00"/>
    <x v="397"/>
    <x v="0"/>
    <x v="2"/>
    <s v="Manaus"/>
  </r>
  <r>
    <s v="E02400"/>
    <s v="Jose Grant"/>
    <x v="30"/>
    <x v="0"/>
    <x v="1"/>
    <x v="0"/>
    <x v="2"/>
    <x v="5"/>
    <d v="2021-06-28T00:00:00"/>
    <x v="398"/>
    <x v="0"/>
    <x v="0"/>
    <s v="Miami"/>
  </r>
  <r>
    <s v="E02401"/>
    <s v="Nathan Yee"/>
    <x v="30"/>
    <x v="0"/>
    <x v="2"/>
    <x v="0"/>
    <x v="0"/>
    <x v="34"/>
    <d v="2009-10-24T00:00:00"/>
    <x v="399"/>
    <x v="0"/>
    <x v="0"/>
    <s v="Austin"/>
  </r>
  <r>
    <s v="E02402"/>
    <s v="Isabella Munoz"/>
    <x v="4"/>
    <x v="1"/>
    <x v="2"/>
    <x v="1"/>
    <x v="1"/>
    <x v="15"/>
    <d v="2002-12-25T00:00:00"/>
    <x v="400"/>
    <x v="35"/>
    <x v="2"/>
    <s v="Sao Paulo"/>
  </r>
  <r>
    <s v="E02403"/>
    <s v="Michael Turner"/>
    <x v="8"/>
    <x v="6"/>
    <x v="3"/>
    <x v="0"/>
    <x v="3"/>
    <x v="28"/>
    <d v="2019-12-29T00:00:00"/>
    <x v="401"/>
    <x v="13"/>
    <x v="0"/>
    <s v="Chicago"/>
  </r>
  <r>
    <s v="E02404"/>
    <s v="Oliver Jones"/>
    <x v="11"/>
    <x v="3"/>
    <x v="0"/>
    <x v="0"/>
    <x v="2"/>
    <x v="31"/>
    <d v="2016-03-20T00:00:00"/>
    <x v="402"/>
    <x v="28"/>
    <x v="0"/>
    <s v="Chicago"/>
  </r>
  <r>
    <s v="E02405"/>
    <s v="Charles Taylor"/>
    <x v="4"/>
    <x v="6"/>
    <x v="3"/>
    <x v="0"/>
    <x v="2"/>
    <x v="10"/>
    <d v="2019-07-15T00:00:00"/>
    <x v="403"/>
    <x v="19"/>
    <x v="0"/>
    <s v="Miami"/>
  </r>
  <r>
    <s v="E02406"/>
    <s v="Gianna Alvarez"/>
    <x v="15"/>
    <x v="6"/>
    <x v="0"/>
    <x v="1"/>
    <x v="1"/>
    <x v="34"/>
    <d v="1993-05-11T00:00:00"/>
    <x v="404"/>
    <x v="0"/>
    <x v="0"/>
    <s v="Columbus"/>
  </r>
  <r>
    <s v="E02407"/>
    <s v="Nova Martin"/>
    <x v="8"/>
    <x v="6"/>
    <x v="2"/>
    <x v="1"/>
    <x v="2"/>
    <x v="24"/>
    <d v="2013-04-13T00:00:00"/>
    <x v="405"/>
    <x v="11"/>
    <x v="0"/>
    <s v="Seattle"/>
  </r>
  <r>
    <s v="E02408"/>
    <s v="Julia Gonzalez"/>
    <x v="1"/>
    <x v="4"/>
    <x v="2"/>
    <x v="1"/>
    <x v="1"/>
    <x v="25"/>
    <d v="2005-02-15T00:00:00"/>
    <x v="406"/>
    <x v="0"/>
    <x v="2"/>
    <s v="Sao Paulo"/>
  </r>
  <r>
    <s v="E02409"/>
    <s v="Athena Vu"/>
    <x v="1"/>
    <x v="5"/>
    <x v="3"/>
    <x v="1"/>
    <x v="0"/>
    <x v="8"/>
    <d v="2020-11-28T00:00:00"/>
    <x v="407"/>
    <x v="0"/>
    <x v="0"/>
    <s v="Phoenix"/>
  </r>
  <r>
    <s v="E02410"/>
    <s v="Caroline Bui"/>
    <x v="26"/>
    <x v="0"/>
    <x v="0"/>
    <x v="1"/>
    <x v="0"/>
    <x v="32"/>
    <d v="2019-09-15T00:00:00"/>
    <x v="408"/>
    <x v="0"/>
    <x v="1"/>
    <s v="Shanghai"/>
  </r>
  <r>
    <s v="E02411"/>
    <s v="Daniel Ali"/>
    <x v="18"/>
    <x v="2"/>
    <x v="1"/>
    <x v="0"/>
    <x v="0"/>
    <x v="26"/>
    <d v="2019-09-28T00:00:00"/>
    <x v="409"/>
    <x v="0"/>
    <x v="0"/>
    <s v="Austin"/>
  </r>
  <r>
    <s v="E02412"/>
    <s v="Iris Huang"/>
    <x v="4"/>
    <x v="6"/>
    <x v="1"/>
    <x v="1"/>
    <x v="0"/>
    <x v="15"/>
    <d v="2008-03-28T00:00:00"/>
    <x v="410"/>
    <x v="30"/>
    <x v="1"/>
    <s v="Chengdu"/>
  </r>
  <r>
    <s v="E02413"/>
    <s v="Natalia Cheng"/>
    <x v="9"/>
    <x v="2"/>
    <x v="1"/>
    <x v="1"/>
    <x v="0"/>
    <x v="20"/>
    <d v="2002-07-29T00:00:00"/>
    <x v="411"/>
    <x v="0"/>
    <x v="1"/>
    <s v="Beijing"/>
  </r>
  <r>
    <s v="E02414"/>
    <s v="Owen Evans"/>
    <x v="19"/>
    <x v="2"/>
    <x v="0"/>
    <x v="0"/>
    <x v="2"/>
    <x v="19"/>
    <d v="2021-05-28T00:00:00"/>
    <x v="412"/>
    <x v="0"/>
    <x v="0"/>
    <s v="Austin"/>
  </r>
  <r>
    <s v="E02415"/>
    <s v="Angel Dixon"/>
    <x v="1"/>
    <x v="1"/>
    <x v="0"/>
    <x v="0"/>
    <x v="2"/>
    <x v="5"/>
    <d v="2002-04-01T00:00:00"/>
    <x v="413"/>
    <x v="0"/>
    <x v="0"/>
    <s v="Seattle"/>
  </r>
  <r>
    <s v="E02416"/>
    <s v="Aubrey Guerrero"/>
    <x v="10"/>
    <x v="5"/>
    <x v="1"/>
    <x v="1"/>
    <x v="1"/>
    <x v="24"/>
    <d v="2013-02-12T00:00:00"/>
    <x v="414"/>
    <x v="24"/>
    <x v="2"/>
    <s v="Sao Paulo"/>
  </r>
  <r>
    <s v="E02417"/>
    <s v="Ivy Do"/>
    <x v="6"/>
    <x v="3"/>
    <x v="1"/>
    <x v="1"/>
    <x v="0"/>
    <x v="37"/>
    <d v="1993-05-13T00:00:00"/>
    <x v="415"/>
    <x v="0"/>
    <x v="0"/>
    <s v="Austin"/>
  </r>
  <r>
    <s v="E02418"/>
    <s v="Kai Gutierrez"/>
    <x v="10"/>
    <x v="5"/>
    <x v="3"/>
    <x v="0"/>
    <x v="1"/>
    <x v="21"/>
    <d v="1997-12-17T00:00:00"/>
    <x v="416"/>
    <x v="2"/>
    <x v="2"/>
    <s v="Manaus"/>
  </r>
  <r>
    <s v="E02419"/>
    <s v="Caroline Ahmed"/>
    <x v="10"/>
    <x v="5"/>
    <x v="2"/>
    <x v="1"/>
    <x v="0"/>
    <x v="10"/>
    <d v="2016-12-23T00:00:00"/>
    <x v="417"/>
    <x v="24"/>
    <x v="0"/>
    <s v="Miami"/>
  </r>
  <r>
    <s v="E02420"/>
    <s v="Alice Sharma"/>
    <x v="14"/>
    <x v="1"/>
    <x v="2"/>
    <x v="1"/>
    <x v="0"/>
    <x v="4"/>
    <d v="2018-10-05T00:00:00"/>
    <x v="418"/>
    <x v="0"/>
    <x v="1"/>
    <s v="Chengdu"/>
  </r>
  <r>
    <s v="E02421"/>
    <s v="Leo Simmons"/>
    <x v="1"/>
    <x v="3"/>
    <x v="2"/>
    <x v="0"/>
    <x v="3"/>
    <x v="17"/>
    <d v="2017-12-13T00:00:00"/>
    <x v="419"/>
    <x v="0"/>
    <x v="0"/>
    <s v="Phoenix"/>
  </r>
  <r>
    <s v="E02422"/>
    <s v="Asher Hong"/>
    <x v="4"/>
    <x v="4"/>
    <x v="2"/>
    <x v="0"/>
    <x v="0"/>
    <x v="6"/>
    <d v="2018-04-17T00:00:00"/>
    <x v="420"/>
    <x v="22"/>
    <x v="1"/>
    <s v="Chongqing"/>
  </r>
  <r>
    <s v="E02423"/>
    <s v="Gianna Ramirez"/>
    <x v="26"/>
    <x v="0"/>
    <x v="3"/>
    <x v="1"/>
    <x v="1"/>
    <x v="7"/>
    <d v="1993-07-25T00:00:00"/>
    <x v="421"/>
    <x v="0"/>
    <x v="0"/>
    <s v="Phoenix"/>
  </r>
  <r>
    <s v="E02424"/>
    <s v="Thomas Smith"/>
    <x v="26"/>
    <x v="0"/>
    <x v="3"/>
    <x v="0"/>
    <x v="2"/>
    <x v="37"/>
    <d v="1999-04-02T00:00:00"/>
    <x v="422"/>
    <x v="0"/>
    <x v="0"/>
    <s v="Miami"/>
  </r>
  <r>
    <s v="E02425"/>
    <s v="Carter Hunter"/>
    <x v="5"/>
    <x v="3"/>
    <x v="1"/>
    <x v="0"/>
    <x v="2"/>
    <x v="39"/>
    <d v="2019-10-07T00:00:00"/>
    <x v="423"/>
    <x v="0"/>
    <x v="0"/>
    <s v="Austin"/>
  </r>
  <r>
    <s v="E02426"/>
    <s v="Charlotte Green"/>
    <x v="21"/>
    <x v="0"/>
    <x v="2"/>
    <x v="1"/>
    <x v="2"/>
    <x v="16"/>
    <d v="2020-11-10T00:00:00"/>
    <x v="424"/>
    <x v="0"/>
    <x v="0"/>
    <s v="Phoenix"/>
  </r>
  <r>
    <s v="E02427"/>
    <s v="Lincoln Holmes"/>
    <x v="2"/>
    <x v="2"/>
    <x v="2"/>
    <x v="0"/>
    <x v="3"/>
    <x v="14"/>
    <d v="2013-08-21T00:00:00"/>
    <x v="425"/>
    <x v="0"/>
    <x v="0"/>
    <s v="Chicago"/>
  </r>
  <r>
    <s v="E02428"/>
    <s v="Hudson Hu"/>
    <x v="21"/>
    <x v="0"/>
    <x v="2"/>
    <x v="0"/>
    <x v="0"/>
    <x v="32"/>
    <d v="2019-12-02T00:00:00"/>
    <x v="426"/>
    <x v="0"/>
    <x v="0"/>
    <s v="Seattle"/>
  </r>
  <r>
    <s v="E02429"/>
    <s v="Noah Mitchell"/>
    <x v="27"/>
    <x v="2"/>
    <x v="2"/>
    <x v="0"/>
    <x v="2"/>
    <x v="11"/>
    <d v="2007-06-15T00:00:00"/>
    <x v="427"/>
    <x v="0"/>
    <x v="0"/>
    <s v="Columbus"/>
  </r>
  <r>
    <s v="E02430"/>
    <s v="Liliana Choi"/>
    <x v="8"/>
    <x v="2"/>
    <x v="2"/>
    <x v="1"/>
    <x v="0"/>
    <x v="9"/>
    <d v="2007-01-25T00:00:00"/>
    <x v="428"/>
    <x v="4"/>
    <x v="0"/>
    <s v="Austin"/>
  </r>
  <r>
    <s v="E02431"/>
    <s v="Leonardo Cho"/>
    <x v="25"/>
    <x v="0"/>
    <x v="3"/>
    <x v="0"/>
    <x v="0"/>
    <x v="17"/>
    <d v="2008-08-25T00:00:00"/>
    <x v="429"/>
    <x v="5"/>
    <x v="0"/>
    <s v="Columbus"/>
  </r>
  <r>
    <s v="E02432"/>
    <s v="Oliver Delgado"/>
    <x v="16"/>
    <x v="0"/>
    <x v="2"/>
    <x v="0"/>
    <x v="1"/>
    <x v="15"/>
    <d v="2017-02-22T00:00:00"/>
    <x v="430"/>
    <x v="0"/>
    <x v="2"/>
    <s v="Manaus"/>
  </r>
  <r>
    <s v="E02433"/>
    <s v="Isabella Roberts"/>
    <x v="11"/>
    <x v="0"/>
    <x v="0"/>
    <x v="1"/>
    <x v="2"/>
    <x v="6"/>
    <d v="2007-08-20T00:00:00"/>
    <x v="431"/>
    <x v="6"/>
    <x v="0"/>
    <s v="Austin"/>
  </r>
  <r>
    <s v="E02434"/>
    <s v="Luca Desai"/>
    <x v="8"/>
    <x v="1"/>
    <x v="3"/>
    <x v="0"/>
    <x v="0"/>
    <x v="15"/>
    <d v="2017-05-23T00:00:00"/>
    <x v="432"/>
    <x v="7"/>
    <x v="1"/>
    <s v="Chengdu"/>
  </r>
  <r>
    <s v="E02435"/>
    <s v="William Juarez"/>
    <x v="13"/>
    <x v="2"/>
    <x v="3"/>
    <x v="0"/>
    <x v="1"/>
    <x v="20"/>
    <d v="2016-07-29T00:00:00"/>
    <x v="433"/>
    <x v="0"/>
    <x v="2"/>
    <s v="Rio de Janeiro"/>
  </r>
  <r>
    <s v="E02436"/>
    <s v="Ryan Alvarez"/>
    <x v="24"/>
    <x v="6"/>
    <x v="2"/>
    <x v="0"/>
    <x v="1"/>
    <x v="13"/>
    <d v="2018-11-29T00:00:00"/>
    <x v="434"/>
    <x v="0"/>
    <x v="2"/>
    <s v="Manaus"/>
  </r>
  <r>
    <s v="E02437"/>
    <s v="Hudson Ha"/>
    <x v="26"/>
    <x v="0"/>
    <x v="0"/>
    <x v="0"/>
    <x v="0"/>
    <x v="7"/>
    <d v="2004-02-06T00:00:00"/>
    <x v="435"/>
    <x v="0"/>
    <x v="1"/>
    <s v="Shanghai"/>
  </r>
  <r>
    <s v="E02438"/>
    <s v="Hannah Brown"/>
    <x v="18"/>
    <x v="2"/>
    <x v="0"/>
    <x v="1"/>
    <x v="2"/>
    <x v="22"/>
    <d v="2020-07-12T00:00:00"/>
    <x v="436"/>
    <x v="0"/>
    <x v="0"/>
    <s v="Austin"/>
  </r>
  <r>
    <s v="E02439"/>
    <s v="Hadley Le"/>
    <x v="18"/>
    <x v="2"/>
    <x v="2"/>
    <x v="1"/>
    <x v="0"/>
    <x v="16"/>
    <d v="2015-03-18T00:00:00"/>
    <x v="437"/>
    <x v="0"/>
    <x v="1"/>
    <s v="Chongqing"/>
  </r>
  <r>
    <s v="E02440"/>
    <s v="Jaxson Shah"/>
    <x v="1"/>
    <x v="3"/>
    <x v="1"/>
    <x v="0"/>
    <x v="0"/>
    <x v="35"/>
    <d v="2018-08-25T00:00:00"/>
    <x v="438"/>
    <x v="0"/>
    <x v="0"/>
    <s v="Chicago"/>
  </r>
  <r>
    <s v="E02441"/>
    <s v="Christopher Delgado"/>
    <x v="28"/>
    <x v="2"/>
    <x v="1"/>
    <x v="0"/>
    <x v="1"/>
    <x v="16"/>
    <d v="2022-06-24T00:00:00"/>
    <x v="439"/>
    <x v="0"/>
    <x v="2"/>
    <s v="Rio de Janeiro"/>
  </r>
  <r>
    <s v="E02442"/>
    <s v="Hannah Ng"/>
    <x v="4"/>
    <x v="1"/>
    <x v="0"/>
    <x v="1"/>
    <x v="0"/>
    <x v="32"/>
    <d v="2015-05-14T00:00:00"/>
    <x v="440"/>
    <x v="34"/>
    <x v="0"/>
    <s v="Columbus"/>
  </r>
  <r>
    <s v="E02443"/>
    <s v="Austin Ngo"/>
    <x v="28"/>
    <x v="2"/>
    <x v="2"/>
    <x v="0"/>
    <x v="0"/>
    <x v="26"/>
    <d v="2020-03-27T00:00:00"/>
    <x v="441"/>
    <x v="0"/>
    <x v="0"/>
    <s v="Columbus"/>
  </r>
  <r>
    <s v="E02444"/>
    <s v="Gianna Han"/>
    <x v="24"/>
    <x v="6"/>
    <x v="2"/>
    <x v="1"/>
    <x v="0"/>
    <x v="4"/>
    <d v="2011-02-27T00:00:00"/>
    <x v="442"/>
    <x v="0"/>
    <x v="0"/>
    <s v="Austin"/>
  </r>
  <r>
    <s v="E02445"/>
    <s v="Isaac Choi"/>
    <x v="32"/>
    <x v="0"/>
    <x v="1"/>
    <x v="0"/>
    <x v="0"/>
    <x v="18"/>
    <d v="2021-01-21T00:00:00"/>
    <x v="443"/>
    <x v="0"/>
    <x v="0"/>
    <s v="Chicago"/>
  </r>
  <r>
    <s v="E02446"/>
    <s v="Madeline Smith"/>
    <x v="18"/>
    <x v="2"/>
    <x v="2"/>
    <x v="1"/>
    <x v="2"/>
    <x v="9"/>
    <d v="2011-11-23T00:00:00"/>
    <x v="444"/>
    <x v="0"/>
    <x v="0"/>
    <s v="Phoenix"/>
  </r>
  <r>
    <s v="E02447"/>
    <s v="Ellie Fernandez"/>
    <x v="31"/>
    <x v="0"/>
    <x v="3"/>
    <x v="1"/>
    <x v="1"/>
    <x v="13"/>
    <d v="2009-08-18T00:00:00"/>
    <x v="445"/>
    <x v="0"/>
    <x v="0"/>
    <s v="Austin"/>
  </r>
  <r>
    <s v="E02448"/>
    <s v="Lyla Lai"/>
    <x v="8"/>
    <x v="6"/>
    <x v="3"/>
    <x v="1"/>
    <x v="0"/>
    <x v="25"/>
    <d v="2004-08-11T00:00:00"/>
    <x v="446"/>
    <x v="2"/>
    <x v="0"/>
    <s v="Austin"/>
  </r>
  <r>
    <s v="E02449"/>
    <s v="Emily Moore"/>
    <x v="1"/>
    <x v="3"/>
    <x v="2"/>
    <x v="1"/>
    <x v="3"/>
    <x v="0"/>
    <d v="2009-11-08T00:00:00"/>
    <x v="447"/>
    <x v="0"/>
    <x v="0"/>
    <s v="Columbus"/>
  </r>
  <r>
    <s v="E02450"/>
    <s v="Aubrey Moreno"/>
    <x v="20"/>
    <x v="2"/>
    <x v="2"/>
    <x v="1"/>
    <x v="1"/>
    <x v="37"/>
    <d v="2000-06-30T00:00:00"/>
    <x v="448"/>
    <x v="7"/>
    <x v="0"/>
    <s v="Austin"/>
  </r>
  <r>
    <s v="E02451"/>
    <s v="Nova Xiong"/>
    <x v="2"/>
    <x v="2"/>
    <x v="1"/>
    <x v="1"/>
    <x v="0"/>
    <x v="2"/>
    <d v="2019-04-10T00:00:00"/>
    <x v="449"/>
    <x v="0"/>
    <x v="1"/>
    <s v="Beijing"/>
  </r>
  <r>
    <s v="E02452"/>
    <s v="Eva Lam"/>
    <x v="26"/>
    <x v="0"/>
    <x v="0"/>
    <x v="1"/>
    <x v="0"/>
    <x v="22"/>
    <d v="2022-03-08T00:00:00"/>
    <x v="450"/>
    <x v="0"/>
    <x v="0"/>
    <s v="Austin"/>
  </r>
  <r>
    <s v="E02453"/>
    <s v="Caroline Chau"/>
    <x v="3"/>
    <x v="2"/>
    <x v="3"/>
    <x v="1"/>
    <x v="0"/>
    <x v="9"/>
    <d v="2022-12-07T00:00:00"/>
    <x v="451"/>
    <x v="0"/>
    <x v="0"/>
    <s v="Columbus"/>
  </r>
  <r>
    <s v="E02454"/>
    <s v="Sofia Chen"/>
    <x v="8"/>
    <x v="4"/>
    <x v="3"/>
    <x v="1"/>
    <x v="0"/>
    <x v="25"/>
    <d v="2006-08-27T00:00:00"/>
    <x v="452"/>
    <x v="11"/>
    <x v="1"/>
    <s v="Chengdu"/>
  </r>
  <r>
    <s v="E02455"/>
    <s v="Christopher Sharma"/>
    <x v="7"/>
    <x v="2"/>
    <x v="1"/>
    <x v="0"/>
    <x v="0"/>
    <x v="15"/>
    <d v="2004-04-16T00:00:00"/>
    <x v="453"/>
    <x v="0"/>
    <x v="1"/>
    <s v="Beijing"/>
  </r>
  <r>
    <s v="E02456"/>
    <s v="Lucas Grant"/>
    <x v="23"/>
    <x v="6"/>
    <x v="0"/>
    <x v="0"/>
    <x v="2"/>
    <x v="6"/>
    <d v="2012-03-28T00:00:00"/>
    <x v="454"/>
    <x v="0"/>
    <x v="0"/>
    <s v="Austin"/>
  </r>
  <r>
    <s v="E02457"/>
    <s v="Delilah Washington"/>
    <x v="1"/>
    <x v="1"/>
    <x v="2"/>
    <x v="1"/>
    <x v="2"/>
    <x v="25"/>
    <d v="2006-09-17T00:00:00"/>
    <x v="455"/>
    <x v="0"/>
    <x v="0"/>
    <s v="Miami"/>
  </r>
  <r>
    <s v="E02458"/>
    <s v="Eloise Molina"/>
    <x v="1"/>
    <x v="4"/>
    <x v="2"/>
    <x v="1"/>
    <x v="1"/>
    <x v="1"/>
    <d v="2015-01-18T00:00:00"/>
    <x v="456"/>
    <x v="0"/>
    <x v="0"/>
    <s v="Columbus"/>
  </r>
  <r>
    <s v="E02459"/>
    <s v="Clara Desai"/>
    <x v="8"/>
    <x v="5"/>
    <x v="1"/>
    <x v="1"/>
    <x v="0"/>
    <x v="16"/>
    <d v="2014-11-20T00:00:00"/>
    <x v="457"/>
    <x v="11"/>
    <x v="1"/>
    <s v="Chengdu"/>
  </r>
  <r>
    <s v="E02460"/>
    <s v="Audrey Campbell"/>
    <x v="11"/>
    <x v="3"/>
    <x v="2"/>
    <x v="1"/>
    <x v="2"/>
    <x v="31"/>
    <d v="2008-07-30T00:00:00"/>
    <x v="458"/>
    <x v="31"/>
    <x v="0"/>
    <s v="Miami"/>
  </r>
  <r>
    <s v="E02461"/>
    <s v="Delilah Alvarez"/>
    <x v="7"/>
    <x v="2"/>
    <x v="0"/>
    <x v="1"/>
    <x v="1"/>
    <x v="7"/>
    <d v="2007-11-27T00:00:00"/>
    <x v="459"/>
    <x v="0"/>
    <x v="0"/>
    <s v="Seattle"/>
  </r>
  <r>
    <s v="E02462"/>
    <s v="Luke Luna"/>
    <x v="6"/>
    <x v="4"/>
    <x v="0"/>
    <x v="0"/>
    <x v="1"/>
    <x v="9"/>
    <d v="2012-11-16T00:00:00"/>
    <x v="460"/>
    <x v="0"/>
    <x v="2"/>
    <s v="Manaus"/>
  </r>
  <r>
    <s v="E02463"/>
    <s v="Elizabeth Tan"/>
    <x v="11"/>
    <x v="5"/>
    <x v="2"/>
    <x v="1"/>
    <x v="0"/>
    <x v="25"/>
    <d v="2018-07-27T00:00:00"/>
    <x v="461"/>
    <x v="28"/>
    <x v="0"/>
    <s v="Chicago"/>
  </r>
  <r>
    <s v="E02464"/>
    <s v="Sophia Wang"/>
    <x v="1"/>
    <x v="5"/>
    <x v="3"/>
    <x v="1"/>
    <x v="0"/>
    <x v="3"/>
    <d v="2000-05-20T00:00:00"/>
    <x v="462"/>
    <x v="0"/>
    <x v="0"/>
    <s v="Seattle"/>
  </r>
  <r>
    <s v="E02465"/>
    <s v="Nova Park"/>
    <x v="1"/>
    <x v="1"/>
    <x v="1"/>
    <x v="1"/>
    <x v="0"/>
    <x v="35"/>
    <d v="2017-07-23T00:00:00"/>
    <x v="463"/>
    <x v="0"/>
    <x v="1"/>
    <s v="Shanghai"/>
  </r>
  <r>
    <s v="E02466"/>
    <s v="Josiah Khan"/>
    <x v="18"/>
    <x v="2"/>
    <x v="0"/>
    <x v="0"/>
    <x v="0"/>
    <x v="37"/>
    <d v="2004-10-26T00:00:00"/>
    <x v="464"/>
    <x v="0"/>
    <x v="1"/>
    <s v="Chongqing"/>
  </r>
  <r>
    <s v="E02467"/>
    <s v="Madison Gray"/>
    <x v="11"/>
    <x v="4"/>
    <x v="2"/>
    <x v="1"/>
    <x v="2"/>
    <x v="24"/>
    <d v="2011-08-29T00:00:00"/>
    <x v="465"/>
    <x v="21"/>
    <x v="0"/>
    <s v="Columbus"/>
  </r>
  <r>
    <s v="E02468"/>
    <s v="Luca Washington"/>
    <x v="19"/>
    <x v="2"/>
    <x v="1"/>
    <x v="0"/>
    <x v="3"/>
    <x v="30"/>
    <d v="2022-06-27T00:00:00"/>
    <x v="466"/>
    <x v="0"/>
    <x v="0"/>
    <s v="Phoenix"/>
  </r>
  <r>
    <s v="E02469"/>
    <s v="Isaac Cruz"/>
    <x v="11"/>
    <x v="6"/>
    <x v="3"/>
    <x v="0"/>
    <x v="1"/>
    <x v="16"/>
    <d v="2018-05-09T00:00:00"/>
    <x v="467"/>
    <x v="27"/>
    <x v="0"/>
    <s v="Chicago"/>
  </r>
  <r>
    <s v="E02470"/>
    <s v="Ellie Ortega"/>
    <x v="1"/>
    <x v="1"/>
    <x v="3"/>
    <x v="1"/>
    <x v="1"/>
    <x v="2"/>
    <d v="2020-10-20T00:00:00"/>
    <x v="468"/>
    <x v="0"/>
    <x v="2"/>
    <s v="Sao Paulo"/>
  </r>
  <r>
    <s v="E02471"/>
    <s v="Ian Huang"/>
    <x v="1"/>
    <x v="1"/>
    <x v="2"/>
    <x v="0"/>
    <x v="0"/>
    <x v="11"/>
    <d v="1998-02-07T00:00:00"/>
    <x v="100"/>
    <x v="0"/>
    <x v="0"/>
    <s v="Columbus"/>
  </r>
  <r>
    <s v="E02472"/>
    <s v="Jayden Ahmed"/>
    <x v="10"/>
    <x v="2"/>
    <x v="1"/>
    <x v="0"/>
    <x v="0"/>
    <x v="4"/>
    <d v="2006-03-28T00:00:00"/>
    <x v="469"/>
    <x v="8"/>
    <x v="1"/>
    <s v="Chengdu"/>
  </r>
  <r>
    <s v="E02473"/>
    <s v="Violet Simmons"/>
    <x v="1"/>
    <x v="5"/>
    <x v="2"/>
    <x v="1"/>
    <x v="2"/>
    <x v="16"/>
    <d v="2017-10-23T00:00:00"/>
    <x v="470"/>
    <x v="0"/>
    <x v="0"/>
    <s v="Phoenix"/>
  </r>
  <r>
    <s v="E02474"/>
    <s v="William Roberts"/>
    <x v="4"/>
    <x v="2"/>
    <x v="2"/>
    <x v="0"/>
    <x v="2"/>
    <x v="19"/>
    <d v="2017-04-12T00:00:00"/>
    <x v="471"/>
    <x v="28"/>
    <x v="0"/>
    <s v="Miami"/>
  </r>
  <r>
    <s v="E02475"/>
    <s v="Penelope Sandoval"/>
    <x v="10"/>
    <x v="1"/>
    <x v="1"/>
    <x v="1"/>
    <x v="1"/>
    <x v="28"/>
    <d v="2019-12-18T00:00:00"/>
    <x v="472"/>
    <x v="18"/>
    <x v="2"/>
    <s v="Rio de Janeiro"/>
  </r>
  <r>
    <s v="E02476"/>
    <s v="Emilia Ortiz"/>
    <x v="11"/>
    <x v="5"/>
    <x v="2"/>
    <x v="1"/>
    <x v="1"/>
    <x v="19"/>
    <d v="2017-07-16T00:00:00"/>
    <x v="473"/>
    <x v="21"/>
    <x v="0"/>
    <s v="Miami"/>
  </r>
  <r>
    <s v="E02477"/>
    <s v="Layla Gutierrez"/>
    <x v="20"/>
    <x v="2"/>
    <x v="3"/>
    <x v="1"/>
    <x v="1"/>
    <x v="24"/>
    <d v="2022-05-05T00:00:00"/>
    <x v="474"/>
    <x v="11"/>
    <x v="2"/>
    <s v="Rio de Janeiro"/>
  </r>
  <r>
    <s v="E02478"/>
    <s v="Dylan Vu"/>
    <x v="8"/>
    <x v="6"/>
    <x v="3"/>
    <x v="0"/>
    <x v="0"/>
    <x v="21"/>
    <d v="2004-07-22T00:00:00"/>
    <x v="475"/>
    <x v="11"/>
    <x v="1"/>
    <s v="Beijing"/>
  </r>
  <r>
    <s v="E02479"/>
    <s v="Peyton Wong"/>
    <x v="11"/>
    <x v="3"/>
    <x v="0"/>
    <x v="1"/>
    <x v="0"/>
    <x v="14"/>
    <d v="2020-08-05T00:00:00"/>
    <x v="476"/>
    <x v="32"/>
    <x v="0"/>
    <s v="Chicago"/>
  </r>
  <r>
    <s v="E02480"/>
    <s v="Santiago f Banks"/>
    <x v="10"/>
    <x v="2"/>
    <x v="3"/>
    <x v="0"/>
    <x v="2"/>
    <x v="36"/>
    <d v="2019-08-16T00:00:00"/>
    <x v="477"/>
    <x v="26"/>
    <x v="0"/>
    <s v="Chicago"/>
  </r>
  <r>
    <s v="E02481"/>
    <s v="Caroline Wong"/>
    <x v="1"/>
    <x v="1"/>
    <x v="2"/>
    <x v="1"/>
    <x v="0"/>
    <x v="27"/>
    <d v="2017-03-08T00:00:00"/>
    <x v="478"/>
    <x v="0"/>
    <x v="1"/>
    <s v="Beijing"/>
  </r>
  <r>
    <s v="E02482"/>
    <s v="Quinn Ho"/>
    <x v="11"/>
    <x v="3"/>
    <x v="2"/>
    <x v="1"/>
    <x v="0"/>
    <x v="15"/>
    <d v="2002-07-20T00:00:00"/>
    <x v="479"/>
    <x v="28"/>
    <x v="0"/>
    <s v="Columbus"/>
  </r>
  <r>
    <s v="E02483"/>
    <s v="Caroline Nunez"/>
    <x v="11"/>
    <x v="4"/>
    <x v="0"/>
    <x v="1"/>
    <x v="1"/>
    <x v="20"/>
    <d v="2002-12-20T00:00:00"/>
    <x v="480"/>
    <x v="31"/>
    <x v="2"/>
    <s v="Sao Paulo"/>
  </r>
  <r>
    <s v="E02484"/>
    <s v="Carson Brown"/>
    <x v="10"/>
    <x v="6"/>
    <x v="2"/>
    <x v="0"/>
    <x v="3"/>
    <x v="20"/>
    <d v="2007-11-05T00:00:00"/>
    <x v="481"/>
    <x v="18"/>
    <x v="0"/>
    <s v="Phoenix"/>
  </r>
  <r>
    <s v="E02485"/>
    <s v="Olivia Maldonado"/>
    <x v="16"/>
    <x v="0"/>
    <x v="2"/>
    <x v="1"/>
    <x v="1"/>
    <x v="21"/>
    <d v="2002-02-18T00:00:00"/>
    <x v="482"/>
    <x v="0"/>
    <x v="0"/>
    <s v="Chicago"/>
  </r>
  <r>
    <s v="E02486"/>
    <s v="Emilia Chung"/>
    <x v="4"/>
    <x v="4"/>
    <x v="0"/>
    <x v="1"/>
    <x v="0"/>
    <x v="9"/>
    <d v="1994-11-08T00:00:00"/>
    <x v="483"/>
    <x v="36"/>
    <x v="1"/>
    <s v="Shanghai"/>
  </r>
  <r>
    <s v="E02487"/>
    <s v="Leilani Shin"/>
    <x v="1"/>
    <x v="3"/>
    <x v="1"/>
    <x v="1"/>
    <x v="0"/>
    <x v="34"/>
    <d v="2013-12-18T00:00:00"/>
    <x v="484"/>
    <x v="0"/>
    <x v="0"/>
    <s v="Austin"/>
  </r>
  <r>
    <s v="E02488"/>
    <s v="Abigail Zhu"/>
    <x v="4"/>
    <x v="4"/>
    <x v="1"/>
    <x v="1"/>
    <x v="0"/>
    <x v="12"/>
    <d v="2022-01-17T00:00:00"/>
    <x v="485"/>
    <x v="17"/>
    <x v="0"/>
    <s v="Austin"/>
  </r>
  <r>
    <s v="E02489"/>
    <s v="Autumn Xiong"/>
    <x v="2"/>
    <x v="2"/>
    <x v="3"/>
    <x v="1"/>
    <x v="0"/>
    <x v="28"/>
    <d v="2020-02-13T00:00:00"/>
    <x v="486"/>
    <x v="0"/>
    <x v="1"/>
    <s v="Shanghai"/>
  </r>
  <r>
    <s v="E02490"/>
    <s v="Hailey Cruz"/>
    <x v="15"/>
    <x v="6"/>
    <x v="0"/>
    <x v="1"/>
    <x v="1"/>
    <x v="3"/>
    <d v="2008-08-10T00:00:00"/>
    <x v="487"/>
    <x v="0"/>
    <x v="0"/>
    <s v="Austin"/>
  </r>
  <r>
    <s v="E02491"/>
    <s v="Piper Cruz"/>
    <x v="4"/>
    <x v="1"/>
    <x v="2"/>
    <x v="1"/>
    <x v="1"/>
    <x v="29"/>
    <d v="2013-04-13T00:00:00"/>
    <x v="488"/>
    <x v="20"/>
    <x v="2"/>
    <s v="Rio de Janeiro"/>
  </r>
  <r>
    <s v="E02492"/>
    <s v="Jaxson Jackson"/>
    <x v="19"/>
    <x v="2"/>
    <x v="3"/>
    <x v="0"/>
    <x v="2"/>
    <x v="6"/>
    <d v="1997-03-01T00:00:00"/>
    <x v="489"/>
    <x v="0"/>
    <x v="0"/>
    <s v="Seattle"/>
  </r>
  <r>
    <s v="E02493"/>
    <s v="Serenity Mehta"/>
    <x v="1"/>
    <x v="1"/>
    <x v="2"/>
    <x v="1"/>
    <x v="0"/>
    <x v="4"/>
    <d v="1998-07-21T00:00:00"/>
    <x v="490"/>
    <x v="0"/>
    <x v="1"/>
    <s v="Shanghai"/>
  </r>
  <r>
    <s v="E02494"/>
    <s v="Peyton Gomez"/>
    <x v="1"/>
    <x v="4"/>
    <x v="3"/>
    <x v="1"/>
    <x v="1"/>
    <x v="31"/>
    <d v="2020-01-14T00:00:00"/>
    <x v="491"/>
    <x v="0"/>
    <x v="2"/>
    <s v="Rio de Janeiro"/>
  </r>
  <r>
    <s v="E02495"/>
    <s v="Ethan Vargas"/>
    <x v="4"/>
    <x v="2"/>
    <x v="2"/>
    <x v="0"/>
    <x v="1"/>
    <x v="17"/>
    <d v="2018-10-09T00:00:00"/>
    <x v="492"/>
    <x v="28"/>
    <x v="0"/>
    <s v="Chicago"/>
  </r>
  <r>
    <s v="E02496"/>
    <s v="Serenity Morris"/>
    <x v="8"/>
    <x v="2"/>
    <x v="1"/>
    <x v="1"/>
    <x v="2"/>
    <x v="39"/>
    <d v="2008-04-12T00:00:00"/>
    <x v="493"/>
    <x v="11"/>
    <x v="0"/>
    <s v="Miami"/>
  </r>
  <r>
    <s v="E02497"/>
    <s v="Vivian Chan"/>
    <x v="5"/>
    <x v="1"/>
    <x v="3"/>
    <x v="1"/>
    <x v="0"/>
    <x v="29"/>
    <d v="1997-05-12T00:00:00"/>
    <x v="494"/>
    <x v="0"/>
    <x v="1"/>
    <s v="Beijing"/>
  </r>
  <r>
    <s v="E02498"/>
    <s v="Lincoln Singh"/>
    <x v="1"/>
    <x v="1"/>
    <x v="1"/>
    <x v="0"/>
    <x v="0"/>
    <x v="16"/>
    <d v="2021-01-09T00:00:00"/>
    <x v="495"/>
    <x v="0"/>
    <x v="1"/>
    <s v="Shanghai"/>
  </r>
  <r>
    <s v="E02499"/>
    <s v="Ayla Lim"/>
    <x v="4"/>
    <x v="5"/>
    <x v="1"/>
    <x v="1"/>
    <x v="0"/>
    <x v="39"/>
    <d v="2021-09-05T00:00:00"/>
    <x v="496"/>
    <x v="3"/>
    <x v="1"/>
    <s v="Chengdu"/>
  </r>
  <r>
    <s v="E02500"/>
    <s v="Leilani Hong"/>
    <x v="7"/>
    <x v="2"/>
    <x v="0"/>
    <x v="1"/>
    <x v="0"/>
    <x v="32"/>
    <d v="2013-12-20T00:00:00"/>
    <x v="497"/>
    <x v="0"/>
    <x v="0"/>
    <s v="Seattle"/>
  </r>
  <r>
    <s v="E02501"/>
    <s v="Victoria Doan"/>
    <x v="8"/>
    <x v="1"/>
    <x v="1"/>
    <x v="1"/>
    <x v="0"/>
    <x v="22"/>
    <d v="2018-03-06T00:00:00"/>
    <x v="498"/>
    <x v="11"/>
    <x v="0"/>
    <s v="Seattle"/>
  </r>
  <r>
    <s v="E02502"/>
    <s v="Naomi Wright"/>
    <x v="7"/>
    <x v="2"/>
    <x v="0"/>
    <x v="1"/>
    <x v="2"/>
    <x v="32"/>
    <d v="2016-11-03T00:00:00"/>
    <x v="499"/>
    <x v="0"/>
    <x v="0"/>
    <s v="Miami"/>
  </r>
  <r>
    <s v="E02503"/>
    <s v="Scarlett Howard"/>
    <x v="8"/>
    <x v="4"/>
    <x v="0"/>
    <x v="1"/>
    <x v="2"/>
    <x v="9"/>
    <d v="2012-08-12T00:00:00"/>
    <x v="500"/>
    <x v="11"/>
    <x v="0"/>
    <s v="Austin"/>
  </r>
  <r>
    <s v="E02504"/>
    <s v="Victoria Vo"/>
    <x v="26"/>
    <x v="0"/>
    <x v="1"/>
    <x v="1"/>
    <x v="0"/>
    <x v="36"/>
    <d v="2017-12-18T00:00:00"/>
    <x v="501"/>
    <x v="0"/>
    <x v="1"/>
    <s v="Shanghai"/>
  </r>
  <r>
    <s v="E02505"/>
    <s v="Oliver Fernandez"/>
    <x v="8"/>
    <x v="5"/>
    <x v="2"/>
    <x v="0"/>
    <x v="1"/>
    <x v="12"/>
    <d v="2022-05-15T00:00:00"/>
    <x v="502"/>
    <x v="11"/>
    <x v="2"/>
    <s v="Manaus"/>
  </r>
  <r>
    <s v="E02506"/>
    <s v="Luca Jiang"/>
    <x v="14"/>
    <x v="1"/>
    <x v="2"/>
    <x v="0"/>
    <x v="0"/>
    <x v="0"/>
    <d v="2013-09-08T00:00:00"/>
    <x v="503"/>
    <x v="0"/>
    <x v="1"/>
    <s v="Beijing"/>
  </r>
  <r>
    <s v="E02507"/>
    <s v="Charlotte Owens"/>
    <x v="11"/>
    <x v="0"/>
    <x v="1"/>
    <x v="1"/>
    <x v="3"/>
    <x v="7"/>
    <d v="2001-05-11T00:00:00"/>
    <x v="504"/>
    <x v="15"/>
    <x v="0"/>
    <s v="Miami"/>
  </r>
  <r>
    <s v="E02508"/>
    <s v="Stella Tan"/>
    <x v="4"/>
    <x v="6"/>
    <x v="3"/>
    <x v="1"/>
    <x v="0"/>
    <x v="1"/>
    <d v="2009-08-22T00:00:00"/>
    <x v="505"/>
    <x v="10"/>
    <x v="1"/>
    <s v="Chengdu"/>
  </r>
  <r>
    <s v="E02509"/>
    <s v="Ellie Yoon"/>
    <x v="11"/>
    <x v="6"/>
    <x v="3"/>
    <x v="1"/>
    <x v="0"/>
    <x v="36"/>
    <d v="2006-07-11T00:00:00"/>
    <x v="506"/>
    <x v="21"/>
    <x v="1"/>
    <s v="Chongqing"/>
  </r>
  <r>
    <s v="E02510"/>
    <s v="Ella Do"/>
    <x v="14"/>
    <x v="1"/>
    <x v="0"/>
    <x v="1"/>
    <x v="0"/>
    <x v="5"/>
    <d v="1998-02-28T00:00:00"/>
    <x v="507"/>
    <x v="0"/>
    <x v="1"/>
    <s v="Shanghai"/>
  </r>
  <r>
    <s v="E02511"/>
    <s v="Lucas Cruz"/>
    <x v="5"/>
    <x v="3"/>
    <x v="3"/>
    <x v="0"/>
    <x v="1"/>
    <x v="11"/>
    <d v="2009-07-11T00:00:00"/>
    <x v="508"/>
    <x v="0"/>
    <x v="0"/>
    <s v="Seattle"/>
  </r>
  <r>
    <s v="E02512"/>
    <s v="Sarah Mehta"/>
    <x v="24"/>
    <x v="6"/>
    <x v="2"/>
    <x v="1"/>
    <x v="0"/>
    <x v="12"/>
    <d v="2016-08-23T00:00:00"/>
    <x v="509"/>
    <x v="0"/>
    <x v="1"/>
    <s v="Chengdu"/>
  </r>
  <r>
    <s v="E02513"/>
    <s v="Anthony Phan"/>
    <x v="19"/>
    <x v="2"/>
    <x v="2"/>
    <x v="0"/>
    <x v="0"/>
    <x v="24"/>
    <d v="2011-04-11T00:00:00"/>
    <x v="510"/>
    <x v="0"/>
    <x v="0"/>
    <s v="Miami"/>
  </r>
  <r>
    <s v="E02514"/>
    <s v="David Chu"/>
    <x v="10"/>
    <x v="2"/>
    <x v="3"/>
    <x v="0"/>
    <x v="0"/>
    <x v="30"/>
    <d v="2012-12-16T00:00:00"/>
    <x v="511"/>
    <x v="26"/>
    <x v="0"/>
    <s v="Miami"/>
  </r>
  <r>
    <s v="E02515"/>
    <s v="Sebastian Sanders"/>
    <x v="8"/>
    <x v="1"/>
    <x v="1"/>
    <x v="0"/>
    <x v="2"/>
    <x v="24"/>
    <d v="2009-01-23T00:00:00"/>
    <x v="512"/>
    <x v="11"/>
    <x v="0"/>
    <s v="Austin"/>
  </r>
  <r>
    <s v="E02516"/>
    <s v="Jayden Phillips"/>
    <x v="4"/>
    <x v="2"/>
    <x v="2"/>
    <x v="0"/>
    <x v="2"/>
    <x v="40"/>
    <d v="2022-10-13T00:00:00"/>
    <x v="513"/>
    <x v="22"/>
    <x v="0"/>
    <s v="Austin"/>
  </r>
  <r>
    <s v="E02517"/>
    <s v="Caleb Chan"/>
    <x v="32"/>
    <x v="0"/>
    <x v="2"/>
    <x v="0"/>
    <x v="0"/>
    <x v="1"/>
    <d v="2003-06-24T00:00:00"/>
    <x v="514"/>
    <x v="0"/>
    <x v="1"/>
    <s v="Shanghai"/>
  </r>
  <r>
    <s v="E02518"/>
    <s v="Ariana Santiago"/>
    <x v="28"/>
    <x v="2"/>
    <x v="2"/>
    <x v="1"/>
    <x v="1"/>
    <x v="11"/>
    <d v="2003-10-28T00:00:00"/>
    <x v="515"/>
    <x v="0"/>
    <x v="0"/>
    <s v="Phoenix"/>
  </r>
  <r>
    <s v="E02519"/>
    <s v="Quinn Owens"/>
    <x v="26"/>
    <x v="0"/>
    <x v="0"/>
    <x v="1"/>
    <x v="2"/>
    <x v="30"/>
    <d v="2018-05-09T00:00:00"/>
    <x v="516"/>
    <x v="0"/>
    <x v="0"/>
    <s v="Chicago"/>
  </r>
  <r>
    <s v="E02520"/>
    <s v="Eli James"/>
    <x v="27"/>
    <x v="2"/>
    <x v="0"/>
    <x v="0"/>
    <x v="2"/>
    <x v="10"/>
    <d v="2021-04-15T00:00:00"/>
    <x v="517"/>
    <x v="0"/>
    <x v="0"/>
    <s v="Columbus"/>
  </r>
  <r>
    <s v="E02521"/>
    <s v="Ezra Aguilar"/>
    <x v="11"/>
    <x v="2"/>
    <x v="0"/>
    <x v="0"/>
    <x v="1"/>
    <x v="23"/>
    <d v="2014-11-05T00:00:00"/>
    <x v="518"/>
    <x v="29"/>
    <x v="0"/>
    <s v="Miami"/>
  </r>
  <r>
    <s v="E02522"/>
    <s v="Anna Castro"/>
    <x v="6"/>
    <x v="4"/>
    <x v="3"/>
    <x v="1"/>
    <x v="1"/>
    <x v="35"/>
    <d v="2018-05-21T00:00:00"/>
    <x v="519"/>
    <x v="0"/>
    <x v="0"/>
    <s v="Seattle"/>
  </r>
  <r>
    <s v="E02523"/>
    <s v="Liliana Lewis"/>
    <x v="2"/>
    <x v="2"/>
    <x v="1"/>
    <x v="1"/>
    <x v="2"/>
    <x v="40"/>
    <d v="2021-02-23T00:00:00"/>
    <x v="520"/>
    <x v="0"/>
    <x v="0"/>
    <s v="Miami"/>
  </r>
  <r>
    <s v="E02524"/>
    <s v="Maverick Alvarado"/>
    <x v="22"/>
    <x v="2"/>
    <x v="0"/>
    <x v="0"/>
    <x v="1"/>
    <x v="19"/>
    <d v="2016-06-11T00:00:00"/>
    <x v="521"/>
    <x v="0"/>
    <x v="2"/>
    <s v="Manaus"/>
  </r>
  <r>
    <s v="E02525"/>
    <s v="Nora Butler"/>
    <x v="11"/>
    <x v="2"/>
    <x v="2"/>
    <x v="1"/>
    <x v="3"/>
    <x v="8"/>
    <d v="2022-05-06T00:00:00"/>
    <x v="522"/>
    <x v="9"/>
    <x v="0"/>
    <s v="Phoenix"/>
  </r>
  <r>
    <s v="E02526"/>
    <s v="Landon Rodriguez"/>
    <x v="29"/>
    <x v="1"/>
    <x v="0"/>
    <x v="0"/>
    <x v="1"/>
    <x v="24"/>
    <d v="2017-11-19T00:00:00"/>
    <x v="523"/>
    <x v="0"/>
    <x v="0"/>
    <s v="Chicago"/>
  </r>
  <r>
    <s v="E02527"/>
    <s v="Grace Harris"/>
    <x v="19"/>
    <x v="2"/>
    <x v="2"/>
    <x v="1"/>
    <x v="2"/>
    <x v="19"/>
    <d v="2018-10-28T00:00:00"/>
    <x v="524"/>
    <x v="0"/>
    <x v="0"/>
    <s v="Seattle"/>
  </r>
  <r>
    <s v="E02528"/>
    <s v="Jeremiah Medina"/>
    <x v="10"/>
    <x v="2"/>
    <x v="2"/>
    <x v="0"/>
    <x v="1"/>
    <x v="11"/>
    <d v="1997-09-28T00:00:00"/>
    <x v="525"/>
    <x v="24"/>
    <x v="2"/>
    <s v="Manaus"/>
  </r>
  <r>
    <s v="E02529"/>
    <s v="Charles Bryant"/>
    <x v="1"/>
    <x v="1"/>
    <x v="0"/>
    <x v="0"/>
    <x v="2"/>
    <x v="18"/>
    <d v="2022-07-12T00:00:00"/>
    <x v="526"/>
    <x v="0"/>
    <x v="0"/>
    <s v="Miami"/>
  </r>
  <r>
    <s v="E02530"/>
    <s v="Elizabeth Dixon"/>
    <x v="10"/>
    <x v="4"/>
    <x v="0"/>
    <x v="1"/>
    <x v="2"/>
    <x v="8"/>
    <d v="2020-11-15T00:00:00"/>
    <x v="527"/>
    <x v="18"/>
    <x v="0"/>
    <s v="Phoenix"/>
  </r>
  <r>
    <s v="E02531"/>
    <s v="Riley Phillips"/>
    <x v="11"/>
    <x v="0"/>
    <x v="3"/>
    <x v="1"/>
    <x v="2"/>
    <x v="8"/>
    <d v="2022-08-05T00:00:00"/>
    <x v="528"/>
    <x v="27"/>
    <x v="0"/>
    <s v="Phoenix"/>
  </r>
  <r>
    <s v="E02532"/>
    <s v="Gianna Cruz"/>
    <x v="8"/>
    <x v="1"/>
    <x v="1"/>
    <x v="1"/>
    <x v="1"/>
    <x v="35"/>
    <d v="2019-07-02T00:00:00"/>
    <x v="529"/>
    <x v="2"/>
    <x v="0"/>
    <s v="Columbus"/>
  </r>
  <r>
    <s v="E02533"/>
    <s v="Lincoln Cruz"/>
    <x v="28"/>
    <x v="2"/>
    <x v="1"/>
    <x v="0"/>
    <x v="1"/>
    <x v="38"/>
    <d v="1997-07-15T00:00:00"/>
    <x v="530"/>
    <x v="0"/>
    <x v="2"/>
    <s v="Manaus"/>
  </r>
  <r>
    <s v="E02534"/>
    <s v="Ezekiel Contreras"/>
    <x v="10"/>
    <x v="3"/>
    <x v="2"/>
    <x v="0"/>
    <x v="1"/>
    <x v="15"/>
    <d v="2001-08-10T00:00:00"/>
    <x v="531"/>
    <x v="18"/>
    <x v="0"/>
    <s v="Chicago"/>
  </r>
  <r>
    <s v="E02535"/>
    <s v="Amelia Do"/>
    <x v="6"/>
    <x v="5"/>
    <x v="0"/>
    <x v="1"/>
    <x v="0"/>
    <x v="15"/>
    <d v="2018-12-24T00:00:00"/>
    <x v="532"/>
    <x v="0"/>
    <x v="0"/>
    <s v="Seattle"/>
  </r>
  <r>
    <s v="E02536"/>
    <s v="Anthony Perez"/>
    <x v="29"/>
    <x v="1"/>
    <x v="3"/>
    <x v="0"/>
    <x v="1"/>
    <x v="4"/>
    <d v="2021-09-13T00:00:00"/>
    <x v="533"/>
    <x v="0"/>
    <x v="0"/>
    <s v="Chicago"/>
  </r>
  <r>
    <s v="E02537"/>
    <s v="Elias Maldonado"/>
    <x v="3"/>
    <x v="2"/>
    <x v="0"/>
    <x v="0"/>
    <x v="1"/>
    <x v="31"/>
    <d v="2005-04-01T00:00:00"/>
    <x v="534"/>
    <x v="0"/>
    <x v="0"/>
    <s v="Chicago"/>
  </r>
  <r>
    <s v="E02538"/>
    <s v="Liam Luong"/>
    <x v="13"/>
    <x v="2"/>
    <x v="3"/>
    <x v="0"/>
    <x v="0"/>
    <x v="34"/>
    <d v="1995-11-13T00:00:00"/>
    <x v="535"/>
    <x v="0"/>
    <x v="0"/>
    <s v="Austin"/>
  </r>
  <r>
    <s v="E02539"/>
    <s v="Jordan Ford"/>
    <x v="8"/>
    <x v="6"/>
    <x v="1"/>
    <x v="0"/>
    <x v="3"/>
    <x v="26"/>
    <d v="2016-09-19T00:00:00"/>
    <x v="536"/>
    <x v="2"/>
    <x v="0"/>
    <s v="Columbus"/>
  </r>
  <r>
    <s v="E02540"/>
    <s v="Mateo Chung"/>
    <x v="28"/>
    <x v="2"/>
    <x v="1"/>
    <x v="0"/>
    <x v="0"/>
    <x v="5"/>
    <d v="2018-07-27T00:00:00"/>
    <x v="537"/>
    <x v="0"/>
    <x v="1"/>
    <s v="Beijing"/>
  </r>
  <r>
    <s v="E02541"/>
    <s v="Jameson Vang"/>
    <x v="20"/>
    <x v="2"/>
    <x v="1"/>
    <x v="0"/>
    <x v="0"/>
    <x v="39"/>
    <d v="2018-05-23T00:00:00"/>
    <x v="538"/>
    <x v="2"/>
    <x v="1"/>
    <s v="Shanghai"/>
  </r>
  <r>
    <s v="E02542"/>
    <s v="Samuel Thomas"/>
    <x v="11"/>
    <x v="3"/>
    <x v="3"/>
    <x v="0"/>
    <x v="2"/>
    <x v="26"/>
    <d v="2016-02-15T00:00:00"/>
    <x v="539"/>
    <x v="6"/>
    <x v="0"/>
    <s v="Columbus"/>
  </r>
  <r>
    <s v="E02543"/>
    <s v="Gabriel Rodriguez"/>
    <x v="17"/>
    <x v="2"/>
    <x v="2"/>
    <x v="0"/>
    <x v="1"/>
    <x v="32"/>
    <d v="2016-01-30T00:00:00"/>
    <x v="540"/>
    <x v="0"/>
    <x v="2"/>
    <s v="Sao Paulo"/>
  </r>
  <r>
    <s v="E02544"/>
    <s v="Wyatt Robinson"/>
    <x v="30"/>
    <x v="0"/>
    <x v="2"/>
    <x v="0"/>
    <x v="2"/>
    <x v="9"/>
    <d v="2007-08-08T00:00:00"/>
    <x v="541"/>
    <x v="0"/>
    <x v="0"/>
    <s v="Seattle"/>
  </r>
  <r>
    <s v="E02545"/>
    <s v="Anna Huynh"/>
    <x v="13"/>
    <x v="2"/>
    <x v="3"/>
    <x v="1"/>
    <x v="0"/>
    <x v="24"/>
    <d v="2009-04-05T00:00:00"/>
    <x v="542"/>
    <x v="0"/>
    <x v="0"/>
    <s v="Chicago"/>
  </r>
  <r>
    <s v="E02546"/>
    <s v="Lucy Simmons"/>
    <x v="6"/>
    <x v="3"/>
    <x v="1"/>
    <x v="1"/>
    <x v="2"/>
    <x v="31"/>
    <d v="2001-03-01T00:00:00"/>
    <x v="543"/>
    <x v="0"/>
    <x v="0"/>
    <s v="Miami"/>
  </r>
  <r>
    <s v="E02547"/>
    <s v="Austin Ng"/>
    <x v="10"/>
    <x v="1"/>
    <x v="2"/>
    <x v="0"/>
    <x v="0"/>
    <x v="15"/>
    <d v="2009-03-03T00:00:00"/>
    <x v="544"/>
    <x v="24"/>
    <x v="1"/>
    <s v="Beijing"/>
  </r>
  <r>
    <s v="E02548"/>
    <s v="Madeline Cruz"/>
    <x v="7"/>
    <x v="2"/>
    <x v="3"/>
    <x v="1"/>
    <x v="1"/>
    <x v="21"/>
    <d v="2008-05-19T00:00:00"/>
    <x v="545"/>
    <x v="0"/>
    <x v="2"/>
    <s v="Rio de Janeiro"/>
  </r>
  <r>
    <s v="E02549"/>
    <s v="Layla Munoz"/>
    <x v="4"/>
    <x v="6"/>
    <x v="1"/>
    <x v="1"/>
    <x v="1"/>
    <x v="24"/>
    <d v="2014-09-24T00:00:00"/>
    <x v="546"/>
    <x v="33"/>
    <x v="2"/>
    <s v="Rio de Janeiro"/>
  </r>
  <r>
    <s v="E02550"/>
    <s v="Alexander Tang"/>
    <x v="1"/>
    <x v="4"/>
    <x v="1"/>
    <x v="0"/>
    <x v="0"/>
    <x v="10"/>
    <d v="2015-01-29T00:00:00"/>
    <x v="547"/>
    <x v="0"/>
    <x v="0"/>
    <s v="Austin"/>
  </r>
  <r>
    <s v="E02551"/>
    <s v="Carson Chen"/>
    <x v="6"/>
    <x v="4"/>
    <x v="0"/>
    <x v="0"/>
    <x v="0"/>
    <x v="15"/>
    <d v="2012-12-03T00:00:00"/>
    <x v="548"/>
    <x v="0"/>
    <x v="1"/>
    <s v="Chongqing"/>
  </r>
  <r>
    <s v="E02552"/>
    <s v="Kai Duong"/>
    <x v="17"/>
    <x v="2"/>
    <x v="2"/>
    <x v="0"/>
    <x v="0"/>
    <x v="39"/>
    <d v="2018-11-16T00:00:00"/>
    <x v="549"/>
    <x v="0"/>
    <x v="1"/>
    <s v="Shanghai"/>
  </r>
  <r>
    <s v="E02553"/>
    <s v="Ayla Cooper"/>
    <x v="32"/>
    <x v="0"/>
    <x v="1"/>
    <x v="1"/>
    <x v="2"/>
    <x v="31"/>
    <d v="2017-02-15T00:00:00"/>
    <x v="550"/>
    <x v="0"/>
    <x v="0"/>
    <s v="Chicago"/>
  </r>
  <r>
    <s v="E02554"/>
    <s v="Eliza Espinoza"/>
    <x v="8"/>
    <x v="5"/>
    <x v="3"/>
    <x v="1"/>
    <x v="1"/>
    <x v="33"/>
    <d v="2017-12-28T00:00:00"/>
    <x v="551"/>
    <x v="12"/>
    <x v="0"/>
    <s v="Phoenix"/>
  </r>
  <r>
    <s v="E02555"/>
    <s v="Axel King"/>
    <x v="21"/>
    <x v="0"/>
    <x v="0"/>
    <x v="0"/>
    <x v="2"/>
    <x v="25"/>
    <d v="2010-02-21T00:00:00"/>
    <x v="552"/>
    <x v="0"/>
    <x v="0"/>
    <s v="Chicago"/>
  </r>
  <r>
    <s v="E02556"/>
    <s v="Alexander Carter"/>
    <x v="2"/>
    <x v="2"/>
    <x v="3"/>
    <x v="0"/>
    <x v="2"/>
    <x v="0"/>
    <d v="2008-10-04T00:00:00"/>
    <x v="553"/>
    <x v="0"/>
    <x v="0"/>
    <s v="Seattle"/>
  </r>
  <r>
    <s v="E02557"/>
    <s v="Robert Rogers"/>
    <x v="11"/>
    <x v="0"/>
    <x v="0"/>
    <x v="0"/>
    <x v="2"/>
    <x v="6"/>
    <d v="2011-08-26T00:00:00"/>
    <x v="554"/>
    <x v="25"/>
    <x v="0"/>
    <s v="Seattle"/>
  </r>
  <r>
    <s v="E02558"/>
    <s v="Anthony Gupta"/>
    <x v="18"/>
    <x v="2"/>
    <x v="3"/>
    <x v="0"/>
    <x v="0"/>
    <x v="17"/>
    <d v="2021-09-23T00:00:00"/>
    <x v="555"/>
    <x v="0"/>
    <x v="1"/>
    <s v="Chongqing"/>
  </r>
  <r>
    <s v="E02559"/>
    <s v="Jackson Gupta"/>
    <x v="12"/>
    <x v="2"/>
    <x v="2"/>
    <x v="0"/>
    <x v="0"/>
    <x v="20"/>
    <d v="1993-06-27T00:00:00"/>
    <x v="556"/>
    <x v="0"/>
    <x v="0"/>
    <s v="Seattle"/>
  </r>
  <r>
    <s v="E02560"/>
    <s v="Sophia Rodriguez"/>
    <x v="30"/>
    <x v="0"/>
    <x v="3"/>
    <x v="1"/>
    <x v="1"/>
    <x v="34"/>
    <d v="2007-10-31T00:00:00"/>
    <x v="557"/>
    <x v="0"/>
    <x v="0"/>
    <s v="Chicago"/>
  </r>
  <r>
    <s v="E02561"/>
    <s v="Cora Patel"/>
    <x v="6"/>
    <x v="3"/>
    <x v="0"/>
    <x v="1"/>
    <x v="0"/>
    <x v="32"/>
    <d v="2011-05-13T00:00:00"/>
    <x v="558"/>
    <x v="0"/>
    <x v="0"/>
    <s v="Austin"/>
  </r>
  <r>
    <s v="E02562"/>
    <s v="Piper Hsu"/>
    <x v="1"/>
    <x v="3"/>
    <x v="2"/>
    <x v="1"/>
    <x v="0"/>
    <x v="15"/>
    <d v="2015-08-23T00:00:00"/>
    <x v="559"/>
    <x v="0"/>
    <x v="0"/>
    <s v="Austin"/>
  </r>
  <r>
    <s v="E02563"/>
    <s v="Hunter Marquez"/>
    <x v="32"/>
    <x v="0"/>
    <x v="2"/>
    <x v="0"/>
    <x v="1"/>
    <x v="19"/>
    <d v="2019-08-07T00:00:00"/>
    <x v="560"/>
    <x v="0"/>
    <x v="0"/>
    <s v="Chicago"/>
  </r>
  <r>
    <s v="E02564"/>
    <s v="Addison Li"/>
    <x v="24"/>
    <x v="6"/>
    <x v="2"/>
    <x v="1"/>
    <x v="0"/>
    <x v="27"/>
    <d v="2010-03-04T00:00:00"/>
    <x v="561"/>
    <x v="0"/>
    <x v="1"/>
    <s v="Beijing"/>
  </r>
  <r>
    <s v="E02565"/>
    <s v="Carson Hoang"/>
    <x v="5"/>
    <x v="1"/>
    <x v="0"/>
    <x v="0"/>
    <x v="0"/>
    <x v="26"/>
    <d v="2021-10-09T00:00:00"/>
    <x v="562"/>
    <x v="0"/>
    <x v="0"/>
    <s v="Chicago"/>
  </r>
  <r>
    <s v="E02566"/>
    <s v="Julian Fernandez"/>
    <x v="30"/>
    <x v="0"/>
    <x v="2"/>
    <x v="0"/>
    <x v="1"/>
    <x v="18"/>
    <d v="2022-02-07T00:00:00"/>
    <x v="563"/>
    <x v="0"/>
    <x v="2"/>
    <s v="Rio de Janeiro"/>
  </r>
  <r>
    <s v="E02567"/>
    <s v="Caleb Rojas"/>
    <x v="6"/>
    <x v="1"/>
    <x v="0"/>
    <x v="0"/>
    <x v="1"/>
    <x v="17"/>
    <d v="2021-12-04T00:00:00"/>
    <x v="564"/>
    <x v="0"/>
    <x v="0"/>
    <s v="Miami"/>
  </r>
  <r>
    <s v="E02568"/>
    <s v="Elizabeth Griffin"/>
    <x v="18"/>
    <x v="2"/>
    <x v="1"/>
    <x v="1"/>
    <x v="2"/>
    <x v="23"/>
    <d v="1993-09-10T00:00:00"/>
    <x v="565"/>
    <x v="0"/>
    <x v="0"/>
    <s v="Miami"/>
  </r>
  <r>
    <s v="E02569"/>
    <s v="Nolan Han"/>
    <x v="15"/>
    <x v="6"/>
    <x v="1"/>
    <x v="0"/>
    <x v="0"/>
    <x v="35"/>
    <d v="2017-11-19T00:00:00"/>
    <x v="566"/>
    <x v="0"/>
    <x v="0"/>
    <s v="Miami"/>
  </r>
  <r>
    <s v="E02570"/>
    <s v="Cameron Romero"/>
    <x v="8"/>
    <x v="1"/>
    <x v="3"/>
    <x v="0"/>
    <x v="1"/>
    <x v="2"/>
    <d v="1997-09-15T00:00:00"/>
    <x v="567"/>
    <x v="2"/>
    <x v="2"/>
    <s v="Manaus"/>
  </r>
  <r>
    <s v="E02571"/>
    <s v="Angel Patterson"/>
    <x v="5"/>
    <x v="5"/>
    <x v="1"/>
    <x v="0"/>
    <x v="3"/>
    <x v="15"/>
    <d v="2018-01-07T00:00:00"/>
    <x v="568"/>
    <x v="0"/>
    <x v="0"/>
    <s v="Columbus"/>
  </r>
  <r>
    <s v="E02572"/>
    <s v="Ryan Foster"/>
    <x v="17"/>
    <x v="2"/>
    <x v="3"/>
    <x v="0"/>
    <x v="2"/>
    <x v="36"/>
    <d v="2004-02-22T00:00:00"/>
    <x v="569"/>
    <x v="0"/>
    <x v="0"/>
    <s v="Austin"/>
  </r>
  <r>
    <s v="E02573"/>
    <s v="Leonardo Patterson"/>
    <x v="5"/>
    <x v="4"/>
    <x v="3"/>
    <x v="0"/>
    <x v="2"/>
    <x v="25"/>
    <d v="2012-02-06T00:00:00"/>
    <x v="570"/>
    <x v="0"/>
    <x v="0"/>
    <s v="Columbus"/>
  </r>
  <r>
    <s v="E02574"/>
    <s v="William Song"/>
    <x v="4"/>
    <x v="6"/>
    <x v="2"/>
    <x v="0"/>
    <x v="0"/>
    <x v="32"/>
    <d v="2010-10-25T00:00:00"/>
    <x v="571"/>
    <x v="35"/>
    <x v="1"/>
    <s v="Chongqing"/>
  </r>
  <r>
    <s v="E02575"/>
    <s v="Axel Aguilar"/>
    <x v="5"/>
    <x v="3"/>
    <x v="0"/>
    <x v="0"/>
    <x v="1"/>
    <x v="15"/>
    <d v="2022-04-10T00:00:00"/>
    <x v="572"/>
    <x v="0"/>
    <x v="2"/>
    <s v="Rio de Janeiro"/>
  </r>
  <r>
    <s v="E02576"/>
    <s v="Liam Valdez"/>
    <x v="11"/>
    <x v="6"/>
    <x v="2"/>
    <x v="0"/>
    <x v="1"/>
    <x v="9"/>
    <d v="1999-03-01T00:00:00"/>
    <x v="573"/>
    <x v="6"/>
    <x v="2"/>
    <s v="Sao Paulo"/>
  </r>
  <r>
    <s v="E02577"/>
    <s v="Hudson Washington"/>
    <x v="18"/>
    <x v="2"/>
    <x v="3"/>
    <x v="0"/>
    <x v="2"/>
    <x v="26"/>
    <d v="2008-09-17T00:00:00"/>
    <x v="574"/>
    <x v="0"/>
    <x v="0"/>
    <s v="Phoenix"/>
  </r>
  <r>
    <s v="E02578"/>
    <s v="Owen Han"/>
    <x v="6"/>
    <x v="1"/>
    <x v="3"/>
    <x v="0"/>
    <x v="0"/>
    <x v="33"/>
    <d v="2022-09-01T00:00:00"/>
    <x v="575"/>
    <x v="0"/>
    <x v="0"/>
    <s v="Seattle"/>
  </r>
  <r>
    <s v="E02579"/>
    <s v="Harper Washington"/>
    <x v="11"/>
    <x v="5"/>
    <x v="0"/>
    <x v="1"/>
    <x v="2"/>
    <x v="1"/>
    <d v="1999-06-24T00:00:00"/>
    <x v="576"/>
    <x v="25"/>
    <x v="0"/>
    <s v="Columbus"/>
  </r>
  <r>
    <s v="E02580"/>
    <s v="Brooklyn Parker"/>
    <x v="5"/>
    <x v="5"/>
    <x v="3"/>
    <x v="1"/>
    <x v="3"/>
    <x v="23"/>
    <d v="2005-03-19T00:00:00"/>
    <x v="577"/>
    <x v="0"/>
    <x v="0"/>
    <s v="Phoenix"/>
  </r>
  <r>
    <s v="E02581"/>
    <s v="Hudson Oh"/>
    <x v="17"/>
    <x v="2"/>
    <x v="2"/>
    <x v="0"/>
    <x v="0"/>
    <x v="33"/>
    <d v="2021-09-09T00:00:00"/>
    <x v="578"/>
    <x v="0"/>
    <x v="1"/>
    <s v="Beijing"/>
  </r>
  <r>
    <s v="E02582"/>
    <s v="Maverick Howard"/>
    <x v="17"/>
    <x v="2"/>
    <x v="3"/>
    <x v="0"/>
    <x v="2"/>
    <x v="40"/>
    <d v="2021-04-13T00:00:00"/>
    <x v="579"/>
    <x v="0"/>
    <x v="0"/>
    <s v="Chicago"/>
  </r>
  <r>
    <s v="E02583"/>
    <s v="Alexander Dominguez"/>
    <x v="6"/>
    <x v="1"/>
    <x v="3"/>
    <x v="0"/>
    <x v="1"/>
    <x v="34"/>
    <d v="2014-11-27T00:00:00"/>
    <x v="580"/>
    <x v="0"/>
    <x v="2"/>
    <s v="Rio de Janeiro"/>
  </r>
  <r>
    <s v="E02584"/>
    <s v="Jack Garcia"/>
    <x v="8"/>
    <x v="6"/>
    <x v="1"/>
    <x v="0"/>
    <x v="1"/>
    <x v="27"/>
    <d v="2022-03-21T00:00:00"/>
    <x v="581"/>
    <x v="4"/>
    <x v="2"/>
    <s v="Rio de Janeiro"/>
  </r>
  <r>
    <s v="E02585"/>
    <s v="Aiden Hu"/>
    <x v="17"/>
    <x v="2"/>
    <x v="2"/>
    <x v="0"/>
    <x v="0"/>
    <x v="36"/>
    <d v="2010-05-07T00:00:00"/>
    <x v="582"/>
    <x v="0"/>
    <x v="0"/>
    <s v="Chicago"/>
  </r>
  <r>
    <s v="E02586"/>
    <s v="Cora Espinoza"/>
    <x v="15"/>
    <x v="6"/>
    <x v="2"/>
    <x v="1"/>
    <x v="1"/>
    <x v="6"/>
    <d v="2019-10-09T00:00:00"/>
    <x v="583"/>
    <x v="0"/>
    <x v="0"/>
    <s v="Miami"/>
  </r>
  <r>
    <s v="E02587"/>
    <s v="Naomi Moua"/>
    <x v="4"/>
    <x v="1"/>
    <x v="3"/>
    <x v="1"/>
    <x v="0"/>
    <x v="34"/>
    <d v="2010-01-13T00:00:00"/>
    <x v="584"/>
    <x v="34"/>
    <x v="0"/>
    <s v="Phoenix"/>
  </r>
  <r>
    <s v="E02588"/>
    <s v="Liam Baker"/>
    <x v="2"/>
    <x v="2"/>
    <x v="3"/>
    <x v="0"/>
    <x v="2"/>
    <x v="20"/>
    <d v="2020-01-26T00:00:00"/>
    <x v="585"/>
    <x v="0"/>
    <x v="0"/>
    <s v="Seattle"/>
  </r>
  <r>
    <s v="E02589"/>
    <s v="Christian Liu"/>
    <x v="4"/>
    <x v="3"/>
    <x v="2"/>
    <x v="0"/>
    <x v="0"/>
    <x v="37"/>
    <d v="2000-03-29T00:00:00"/>
    <x v="586"/>
    <x v="10"/>
    <x v="1"/>
    <s v="Chengdu"/>
  </r>
  <r>
    <s v="E02590"/>
    <s v="Aaron Munoz"/>
    <x v="2"/>
    <x v="2"/>
    <x v="0"/>
    <x v="0"/>
    <x v="1"/>
    <x v="12"/>
    <d v="2021-06-13T00:00:00"/>
    <x v="587"/>
    <x v="0"/>
    <x v="0"/>
    <s v="Phoenix"/>
  </r>
  <r>
    <s v="E02591"/>
    <s v="Levi Kang"/>
    <x v="25"/>
    <x v="0"/>
    <x v="0"/>
    <x v="0"/>
    <x v="0"/>
    <x v="10"/>
    <d v="2019-04-28T00:00:00"/>
    <x v="588"/>
    <x v="24"/>
    <x v="1"/>
    <s v="Chengdu"/>
  </r>
  <r>
    <s v="E02592"/>
    <s v="Isaac Foster"/>
    <x v="8"/>
    <x v="3"/>
    <x v="3"/>
    <x v="0"/>
    <x v="2"/>
    <x v="1"/>
    <d v="2001-01-06T00:00:00"/>
    <x v="589"/>
    <x v="13"/>
    <x v="0"/>
    <s v="Phoenix"/>
  </r>
  <r>
    <s v="E02593"/>
    <s v="Samantha Zhu"/>
    <x v="11"/>
    <x v="2"/>
    <x v="3"/>
    <x v="1"/>
    <x v="0"/>
    <x v="9"/>
    <d v="2001-10-27T00:00:00"/>
    <x v="590"/>
    <x v="28"/>
    <x v="1"/>
    <s v="Beijing"/>
  </r>
  <r>
    <s v="E02594"/>
    <s v="Vivian Watson"/>
    <x v="30"/>
    <x v="0"/>
    <x v="3"/>
    <x v="1"/>
    <x v="2"/>
    <x v="5"/>
    <d v="2017-07-07T00:00:00"/>
    <x v="591"/>
    <x v="0"/>
    <x v="0"/>
    <s v="Chicago"/>
  </r>
  <r>
    <s v="E02595"/>
    <s v="Emery Hernandez"/>
    <x v="30"/>
    <x v="0"/>
    <x v="2"/>
    <x v="1"/>
    <x v="1"/>
    <x v="18"/>
    <d v="2021-07-12T00:00:00"/>
    <x v="592"/>
    <x v="0"/>
    <x v="2"/>
    <s v="Manaus"/>
  </r>
  <r>
    <s v="E02596"/>
    <s v="Camila Baker"/>
    <x v="14"/>
    <x v="1"/>
    <x v="3"/>
    <x v="1"/>
    <x v="2"/>
    <x v="32"/>
    <d v="2012-09-08T00:00:00"/>
    <x v="593"/>
    <x v="0"/>
    <x v="0"/>
    <s v="Austin"/>
  </r>
  <r>
    <s v="E02597"/>
    <s v="David Bryant"/>
    <x v="22"/>
    <x v="2"/>
    <x v="3"/>
    <x v="0"/>
    <x v="2"/>
    <x v="32"/>
    <d v="2022-08-07T00:00:00"/>
    <x v="594"/>
    <x v="0"/>
    <x v="0"/>
    <s v="Miami"/>
  </r>
  <r>
    <s v="E02598"/>
    <s v="Miles Perez"/>
    <x v="8"/>
    <x v="1"/>
    <x v="0"/>
    <x v="0"/>
    <x v="1"/>
    <x v="22"/>
    <d v="2019-06-11T00:00:00"/>
    <x v="595"/>
    <x v="7"/>
    <x v="0"/>
    <s v="Miami"/>
  </r>
  <r>
    <s v="E02599"/>
    <s v="Elijah Hill"/>
    <x v="5"/>
    <x v="5"/>
    <x v="2"/>
    <x v="0"/>
    <x v="2"/>
    <x v="1"/>
    <d v="2018-12-16T00:00:00"/>
    <x v="596"/>
    <x v="0"/>
    <x v="0"/>
    <s v="Austin"/>
  </r>
  <r>
    <s v="E02600"/>
    <s v="Sofia Shin"/>
    <x v="20"/>
    <x v="2"/>
    <x v="3"/>
    <x v="1"/>
    <x v="0"/>
    <x v="22"/>
    <d v="2008-04-11T00:00:00"/>
    <x v="597"/>
    <x v="12"/>
    <x v="1"/>
    <s v="Chongqing"/>
  </r>
  <r>
    <s v="E02601"/>
    <s v="Ezekiel Lee"/>
    <x v="10"/>
    <x v="6"/>
    <x v="2"/>
    <x v="0"/>
    <x v="0"/>
    <x v="27"/>
    <d v="2019-08-22T00:00:00"/>
    <x v="598"/>
    <x v="5"/>
    <x v="1"/>
    <s v="Shanghai"/>
  </r>
  <r>
    <s v="E02602"/>
    <s v="Nevaeh Truong"/>
    <x v="28"/>
    <x v="2"/>
    <x v="3"/>
    <x v="1"/>
    <x v="0"/>
    <x v="9"/>
    <d v="2012-05-23T00:00:00"/>
    <x v="599"/>
    <x v="0"/>
    <x v="0"/>
    <s v="Austin"/>
  </r>
  <r>
    <s v="E02603"/>
    <s v="Leah Ali"/>
    <x v="24"/>
    <x v="6"/>
    <x v="3"/>
    <x v="1"/>
    <x v="0"/>
    <x v="13"/>
    <d v="1999-08-20T00:00:00"/>
    <x v="600"/>
    <x v="0"/>
    <x v="0"/>
    <s v="Seattle"/>
  </r>
  <r>
    <s v="E02604"/>
    <s v="Emma Soto"/>
    <x v="10"/>
    <x v="3"/>
    <x v="3"/>
    <x v="1"/>
    <x v="1"/>
    <x v="35"/>
    <d v="2020-09-13T00:00:00"/>
    <x v="601"/>
    <x v="26"/>
    <x v="0"/>
    <s v="Seattle"/>
  </r>
  <r>
    <s v="E02605"/>
    <s v="Lydia Marquez"/>
    <x v="10"/>
    <x v="6"/>
    <x v="1"/>
    <x v="1"/>
    <x v="1"/>
    <x v="35"/>
    <d v="2018-09-28T00:00:00"/>
    <x v="602"/>
    <x v="2"/>
    <x v="2"/>
    <s v="Rio de Janeiro"/>
  </r>
  <r>
    <s v="E02606"/>
    <s v="Cora Munoz"/>
    <x v="11"/>
    <x v="6"/>
    <x v="0"/>
    <x v="1"/>
    <x v="1"/>
    <x v="15"/>
    <d v="2004-05-17T00:00:00"/>
    <x v="603"/>
    <x v="32"/>
    <x v="0"/>
    <s v="Austin"/>
  </r>
  <r>
    <s v="E02607"/>
    <s v="Hudson Ross"/>
    <x v="1"/>
    <x v="5"/>
    <x v="0"/>
    <x v="0"/>
    <x v="2"/>
    <x v="37"/>
    <d v="2009-10-04T00:00:00"/>
    <x v="604"/>
    <x v="0"/>
    <x v="0"/>
    <s v="Austin"/>
  </r>
  <r>
    <s v="E02608"/>
    <s v="Aiden Cheng"/>
    <x v="11"/>
    <x v="5"/>
    <x v="0"/>
    <x v="0"/>
    <x v="0"/>
    <x v="12"/>
    <d v="2019-09-06T00:00:00"/>
    <x v="605"/>
    <x v="9"/>
    <x v="1"/>
    <s v="Shanghai"/>
  </r>
  <r>
    <s v="E02609"/>
    <s v="Willow Vang"/>
    <x v="5"/>
    <x v="3"/>
    <x v="0"/>
    <x v="1"/>
    <x v="0"/>
    <x v="12"/>
    <d v="2018-05-18T00:00:00"/>
    <x v="606"/>
    <x v="0"/>
    <x v="1"/>
    <s v="Shanghai"/>
  </r>
  <r>
    <s v="E02610"/>
    <s v="Jonathan Young"/>
    <x v="1"/>
    <x v="3"/>
    <x v="0"/>
    <x v="0"/>
    <x v="2"/>
    <x v="0"/>
    <d v="2015-04-28T00:00:00"/>
    <x v="607"/>
    <x v="0"/>
    <x v="0"/>
    <s v="Columbus"/>
  </r>
  <r>
    <s v="E02611"/>
    <s v="Isaac Rojas"/>
    <x v="7"/>
    <x v="2"/>
    <x v="0"/>
    <x v="0"/>
    <x v="1"/>
    <x v="23"/>
    <d v="2006-07-12T00:00:00"/>
    <x v="608"/>
    <x v="0"/>
    <x v="0"/>
    <s v="Austin"/>
  </r>
  <r>
    <s v="E02612"/>
    <s v="Dylan Guzman"/>
    <x v="31"/>
    <x v="0"/>
    <x v="2"/>
    <x v="0"/>
    <x v="1"/>
    <x v="22"/>
    <d v="2017-03-16T00:00:00"/>
    <x v="609"/>
    <x v="0"/>
    <x v="2"/>
    <s v="Sao Paulo"/>
  </r>
  <r>
    <s v="E02613"/>
    <s v="Sarah Shin"/>
    <x v="11"/>
    <x v="2"/>
    <x v="0"/>
    <x v="1"/>
    <x v="0"/>
    <x v="8"/>
    <d v="2021-12-03T00:00:00"/>
    <x v="610"/>
    <x v="15"/>
    <x v="0"/>
    <s v="Chicago"/>
  </r>
  <r>
    <s v="E02614"/>
    <s v="Michael Johnson"/>
    <x v="8"/>
    <x v="4"/>
    <x v="1"/>
    <x v="0"/>
    <x v="2"/>
    <x v="37"/>
    <d v="2011-04-18T00:00:00"/>
    <x v="611"/>
    <x v="2"/>
    <x v="0"/>
    <s v="Miami"/>
  </r>
  <r>
    <s v="E02615"/>
    <s v="Riley Vega"/>
    <x v="4"/>
    <x v="0"/>
    <x v="2"/>
    <x v="1"/>
    <x v="1"/>
    <x v="40"/>
    <d v="2022-11-11T00:00:00"/>
    <x v="612"/>
    <x v="19"/>
    <x v="2"/>
    <s v="Manaus"/>
  </r>
  <r>
    <s v="E02616"/>
    <s v="Benjamin Ali"/>
    <x v="15"/>
    <x v="6"/>
    <x v="1"/>
    <x v="0"/>
    <x v="0"/>
    <x v="6"/>
    <d v="2016-04-12T00:00:00"/>
    <x v="613"/>
    <x v="0"/>
    <x v="0"/>
    <s v="Seattle"/>
  </r>
  <r>
    <s v="E02617"/>
    <s v="Ezekiel Cooper"/>
    <x v="4"/>
    <x v="2"/>
    <x v="3"/>
    <x v="0"/>
    <x v="3"/>
    <x v="26"/>
    <d v="2003-03-15T00:00:00"/>
    <x v="614"/>
    <x v="30"/>
    <x v="0"/>
    <s v="Chicago"/>
  </r>
  <r>
    <s v="E02618"/>
    <s v="Lyla Walker"/>
    <x v="1"/>
    <x v="3"/>
    <x v="1"/>
    <x v="1"/>
    <x v="2"/>
    <x v="2"/>
    <d v="2002-02-18T00:00:00"/>
    <x v="615"/>
    <x v="0"/>
    <x v="0"/>
    <s v="Chicago"/>
  </r>
  <r>
    <s v="E02619"/>
    <s v="Aria Cheng"/>
    <x v="15"/>
    <x v="6"/>
    <x v="2"/>
    <x v="1"/>
    <x v="0"/>
    <x v="29"/>
    <d v="1996-08-26T00:00:00"/>
    <x v="616"/>
    <x v="0"/>
    <x v="0"/>
    <s v="Columbus"/>
  </r>
  <r>
    <s v="E02620"/>
    <s v="Christopher Ramirez"/>
    <x v="25"/>
    <x v="0"/>
    <x v="2"/>
    <x v="0"/>
    <x v="1"/>
    <x v="39"/>
    <d v="2010-03-15T00:00:00"/>
    <x v="617"/>
    <x v="2"/>
    <x v="0"/>
    <s v="Phoenix"/>
  </r>
  <r>
    <s v="E02621"/>
    <s v="Emily Roberts"/>
    <x v="28"/>
    <x v="2"/>
    <x v="0"/>
    <x v="1"/>
    <x v="2"/>
    <x v="31"/>
    <d v="2018-12-29T00:00:00"/>
    <x v="618"/>
    <x v="0"/>
    <x v="0"/>
    <s v="Miami"/>
  </r>
  <r>
    <s v="E02622"/>
    <s v="Nathan Parker"/>
    <x v="25"/>
    <x v="0"/>
    <x v="3"/>
    <x v="0"/>
    <x v="2"/>
    <x v="2"/>
    <d v="2002-04-24T00:00:00"/>
    <x v="619"/>
    <x v="2"/>
    <x v="0"/>
    <s v="Columbus"/>
  </r>
  <r>
    <s v="E02623"/>
    <s v="Nora Her"/>
    <x v="26"/>
    <x v="0"/>
    <x v="3"/>
    <x v="1"/>
    <x v="0"/>
    <x v="10"/>
    <d v="2014-04-24T00:00:00"/>
    <x v="620"/>
    <x v="0"/>
    <x v="1"/>
    <s v="Beijing"/>
  </r>
  <r>
    <s v="E02624"/>
    <s v="Mia Brown"/>
    <x v="6"/>
    <x v="3"/>
    <x v="1"/>
    <x v="1"/>
    <x v="2"/>
    <x v="33"/>
    <d v="2016-08-10T00:00:00"/>
    <x v="621"/>
    <x v="0"/>
    <x v="0"/>
    <s v="Seattle"/>
  </r>
  <r>
    <s v="E02625"/>
    <s v="Hunter Hu"/>
    <x v="8"/>
    <x v="4"/>
    <x v="3"/>
    <x v="0"/>
    <x v="0"/>
    <x v="38"/>
    <d v="2003-07-13T00:00:00"/>
    <x v="622"/>
    <x v="11"/>
    <x v="0"/>
    <s v="Miami"/>
  </r>
  <r>
    <s v="E02626"/>
    <s v="Luke Acosta"/>
    <x v="28"/>
    <x v="2"/>
    <x v="3"/>
    <x v="0"/>
    <x v="1"/>
    <x v="37"/>
    <d v="2022-07-20T00:00:00"/>
    <x v="623"/>
    <x v="0"/>
    <x v="2"/>
    <s v="Sao Paulo"/>
  </r>
  <r>
    <s v="E02627"/>
    <s v="Sophia Griffin"/>
    <x v="11"/>
    <x v="5"/>
    <x v="3"/>
    <x v="1"/>
    <x v="2"/>
    <x v="3"/>
    <d v="2018-06-29T00:00:00"/>
    <x v="624"/>
    <x v="27"/>
    <x v="0"/>
    <s v="Miami"/>
  </r>
  <r>
    <s v="E02628"/>
    <s v="Anthony Chu"/>
    <x v="8"/>
    <x v="1"/>
    <x v="0"/>
    <x v="0"/>
    <x v="0"/>
    <x v="29"/>
    <d v="2003-09-30T00:00:00"/>
    <x v="625"/>
    <x v="13"/>
    <x v="0"/>
    <s v="Seattle"/>
  </r>
  <r>
    <s v="E02629"/>
    <s v="Landon Ha"/>
    <x v="8"/>
    <x v="4"/>
    <x v="0"/>
    <x v="0"/>
    <x v="0"/>
    <x v="26"/>
    <d v="2006-01-30T00:00:00"/>
    <x v="626"/>
    <x v="2"/>
    <x v="1"/>
    <s v="Chongqing"/>
  </r>
  <r>
    <s v="E02630"/>
    <s v="Layla Kang"/>
    <x v="8"/>
    <x v="5"/>
    <x v="2"/>
    <x v="1"/>
    <x v="0"/>
    <x v="8"/>
    <d v="2022-03-02T00:00:00"/>
    <x v="627"/>
    <x v="13"/>
    <x v="0"/>
    <s v="Columbus"/>
  </r>
  <r>
    <s v="E02631"/>
    <s v="Cora Xu"/>
    <x v="2"/>
    <x v="2"/>
    <x v="0"/>
    <x v="1"/>
    <x v="0"/>
    <x v="11"/>
    <d v="2011-11-17T00:00:00"/>
    <x v="628"/>
    <x v="0"/>
    <x v="0"/>
    <s v="Austin"/>
  </r>
  <r>
    <s v="E02632"/>
    <s v="Rylee Campos"/>
    <x v="8"/>
    <x v="4"/>
    <x v="2"/>
    <x v="1"/>
    <x v="1"/>
    <x v="2"/>
    <d v="2005-02-09T00:00:00"/>
    <x v="629"/>
    <x v="4"/>
    <x v="0"/>
    <s v="Seattle"/>
  </r>
  <r>
    <s v="E02633"/>
    <s v="Amelia Foster"/>
    <x v="6"/>
    <x v="1"/>
    <x v="2"/>
    <x v="1"/>
    <x v="2"/>
    <x v="10"/>
    <d v="2018-02-24T00:00:00"/>
    <x v="630"/>
    <x v="0"/>
    <x v="0"/>
    <s v="Columbus"/>
  </r>
  <r>
    <s v="E02634"/>
    <s v="Hadley Rios"/>
    <x v="10"/>
    <x v="1"/>
    <x v="2"/>
    <x v="1"/>
    <x v="1"/>
    <x v="13"/>
    <d v="2009-01-11T00:00:00"/>
    <x v="631"/>
    <x v="5"/>
    <x v="0"/>
    <s v="Columbus"/>
  </r>
  <r>
    <s v="E02635"/>
    <s v="Luna Chang"/>
    <x v="17"/>
    <x v="2"/>
    <x v="3"/>
    <x v="1"/>
    <x v="0"/>
    <x v="38"/>
    <d v="2022-10-20T00:00:00"/>
    <x v="632"/>
    <x v="0"/>
    <x v="1"/>
    <s v="Chengdu"/>
  </r>
  <r>
    <s v="E02636"/>
    <s v="Mia Navarro"/>
    <x v="13"/>
    <x v="2"/>
    <x v="2"/>
    <x v="1"/>
    <x v="1"/>
    <x v="5"/>
    <d v="2011-06-19T00:00:00"/>
    <x v="633"/>
    <x v="0"/>
    <x v="2"/>
    <s v="Sao Paulo"/>
  </r>
  <r>
    <s v="E02637"/>
    <s v="Nova Rios"/>
    <x v="10"/>
    <x v="6"/>
    <x v="3"/>
    <x v="1"/>
    <x v="1"/>
    <x v="22"/>
    <d v="2019-04-15T00:00:00"/>
    <x v="634"/>
    <x v="8"/>
    <x v="0"/>
    <s v="Austin"/>
  </r>
  <r>
    <s v="E02638"/>
    <s v="Theodore Truong"/>
    <x v="24"/>
    <x v="6"/>
    <x v="1"/>
    <x v="0"/>
    <x v="0"/>
    <x v="15"/>
    <d v="2017-05-23T00:00:00"/>
    <x v="635"/>
    <x v="0"/>
    <x v="1"/>
    <s v="Beijing"/>
  </r>
  <r>
    <s v="E02639"/>
    <s v="Asher Ly"/>
    <x v="6"/>
    <x v="1"/>
    <x v="1"/>
    <x v="0"/>
    <x v="0"/>
    <x v="20"/>
    <d v="1998-01-29T00:00:00"/>
    <x v="636"/>
    <x v="0"/>
    <x v="0"/>
    <s v="Austin"/>
  </r>
  <r>
    <s v="E02640"/>
    <s v="Madeline Doan"/>
    <x v="8"/>
    <x v="6"/>
    <x v="1"/>
    <x v="1"/>
    <x v="0"/>
    <x v="25"/>
    <d v="2021-01-10T00:00:00"/>
    <x v="637"/>
    <x v="4"/>
    <x v="1"/>
    <s v="Chengdu"/>
  </r>
  <r>
    <s v="E02641"/>
    <s v="Scarlett Rodriguez"/>
    <x v="22"/>
    <x v="2"/>
    <x v="1"/>
    <x v="1"/>
    <x v="1"/>
    <x v="38"/>
    <d v="2022-11-03T00:00:00"/>
    <x v="638"/>
    <x v="0"/>
    <x v="2"/>
    <s v="Manaus"/>
  </r>
  <r>
    <s v="E02642"/>
    <s v="Zoey Lu"/>
    <x v="11"/>
    <x v="5"/>
    <x v="0"/>
    <x v="1"/>
    <x v="0"/>
    <x v="15"/>
    <d v="2007-10-31T00:00:00"/>
    <x v="639"/>
    <x v="32"/>
    <x v="0"/>
    <s v="Chicago"/>
  </r>
  <r>
    <s v="E02643"/>
    <s v="Mila Cheung"/>
    <x v="19"/>
    <x v="2"/>
    <x v="3"/>
    <x v="1"/>
    <x v="0"/>
    <x v="10"/>
    <d v="2021-12-17T00:00:00"/>
    <x v="640"/>
    <x v="0"/>
    <x v="0"/>
    <s v="Phoenix"/>
  </r>
  <r>
    <s v="E02644"/>
    <s v="Lucy Mai"/>
    <x v="4"/>
    <x v="0"/>
    <x v="1"/>
    <x v="1"/>
    <x v="0"/>
    <x v="31"/>
    <d v="2022-06-27T00:00:00"/>
    <x v="641"/>
    <x v="35"/>
    <x v="0"/>
    <s v="Chicago"/>
  </r>
  <r>
    <s v="E02645"/>
    <s v="Benjamin Luu"/>
    <x v="9"/>
    <x v="2"/>
    <x v="1"/>
    <x v="0"/>
    <x v="0"/>
    <x v="25"/>
    <d v="2011-12-15T00:00:00"/>
    <x v="642"/>
    <x v="0"/>
    <x v="0"/>
    <s v="Austin"/>
  </r>
  <r>
    <s v="E02646"/>
    <s v="Mia Navarro"/>
    <x v="11"/>
    <x v="6"/>
    <x v="1"/>
    <x v="1"/>
    <x v="1"/>
    <x v="8"/>
    <d v="2020-05-22T00:00:00"/>
    <x v="643"/>
    <x v="29"/>
    <x v="0"/>
    <s v="Chicago"/>
  </r>
  <r>
    <s v="E02647"/>
    <s v="Maya Watson"/>
    <x v="8"/>
    <x v="6"/>
    <x v="3"/>
    <x v="1"/>
    <x v="2"/>
    <x v="7"/>
    <d v="2017-01-07T00:00:00"/>
    <x v="644"/>
    <x v="7"/>
    <x v="0"/>
    <s v="Phoenix"/>
  </r>
  <r>
    <s v="E02648"/>
    <s v="Jack Adams"/>
    <x v="7"/>
    <x v="2"/>
    <x v="1"/>
    <x v="0"/>
    <x v="3"/>
    <x v="3"/>
    <d v="2018-07-18T00:00:00"/>
    <x v="645"/>
    <x v="0"/>
    <x v="0"/>
    <s v="Miami"/>
  </r>
  <r>
    <s v="E02649"/>
    <s v="Gabriella Jordan"/>
    <x v="16"/>
    <x v="0"/>
    <x v="2"/>
    <x v="1"/>
    <x v="2"/>
    <x v="10"/>
    <d v="2019-09-21T00:00:00"/>
    <x v="646"/>
    <x v="0"/>
    <x v="0"/>
    <s v="Miami"/>
  </r>
  <r>
    <s v="E02650"/>
    <s v="Jonathan Torres"/>
    <x v="1"/>
    <x v="4"/>
    <x v="0"/>
    <x v="0"/>
    <x v="1"/>
    <x v="31"/>
    <d v="2002-04-12T00:00:00"/>
    <x v="647"/>
    <x v="0"/>
    <x v="2"/>
    <s v="Manaus"/>
  </r>
  <r>
    <s v="E02651"/>
    <s v="Samuel Xu"/>
    <x v="31"/>
    <x v="0"/>
    <x v="2"/>
    <x v="0"/>
    <x v="0"/>
    <x v="10"/>
    <d v="2019-09-20T00:00:00"/>
    <x v="648"/>
    <x v="0"/>
    <x v="1"/>
    <s v="Chengdu"/>
  </r>
  <r>
    <s v="E02652"/>
    <s v="Ezekiel Lai"/>
    <x v="1"/>
    <x v="5"/>
    <x v="0"/>
    <x v="0"/>
    <x v="0"/>
    <x v="15"/>
    <d v="2005-11-26T00:00:00"/>
    <x v="649"/>
    <x v="0"/>
    <x v="1"/>
    <s v="Chengdu"/>
  </r>
  <r>
    <s v="E02653"/>
    <s v="Levi Rahman"/>
    <x v="10"/>
    <x v="5"/>
    <x v="1"/>
    <x v="0"/>
    <x v="0"/>
    <x v="26"/>
    <d v="2007-07-19T00:00:00"/>
    <x v="650"/>
    <x v="24"/>
    <x v="0"/>
    <s v="Austin"/>
  </r>
  <r>
    <s v="E02654"/>
    <s v="Madison Phan"/>
    <x v="8"/>
    <x v="2"/>
    <x v="3"/>
    <x v="1"/>
    <x v="0"/>
    <x v="15"/>
    <d v="2003-05-10T00:00:00"/>
    <x v="651"/>
    <x v="7"/>
    <x v="0"/>
    <s v="Austin"/>
  </r>
  <r>
    <s v="E02655"/>
    <s v="Andrew Pham"/>
    <x v="1"/>
    <x v="3"/>
    <x v="3"/>
    <x v="0"/>
    <x v="0"/>
    <x v="17"/>
    <d v="2013-06-29T00:00:00"/>
    <x v="652"/>
    <x v="0"/>
    <x v="0"/>
    <s v="Columbus"/>
  </r>
  <r>
    <s v="E02656"/>
    <s v="Clara Ford"/>
    <x v="6"/>
    <x v="1"/>
    <x v="2"/>
    <x v="1"/>
    <x v="2"/>
    <x v="25"/>
    <d v="2014-08-09T00:00:00"/>
    <x v="653"/>
    <x v="0"/>
    <x v="0"/>
    <s v="Seattle"/>
  </r>
  <r>
    <s v="E02657"/>
    <s v="Christopher Chau"/>
    <x v="3"/>
    <x v="2"/>
    <x v="2"/>
    <x v="0"/>
    <x v="0"/>
    <x v="8"/>
    <d v="2021-12-28T00:00:00"/>
    <x v="654"/>
    <x v="0"/>
    <x v="0"/>
    <s v="Columbus"/>
  </r>
  <r>
    <s v="E02658"/>
    <s v="Madeline Guerrero"/>
    <x v="31"/>
    <x v="0"/>
    <x v="1"/>
    <x v="1"/>
    <x v="1"/>
    <x v="18"/>
    <d v="2020-08-16T00:00:00"/>
    <x v="655"/>
    <x v="0"/>
    <x v="2"/>
    <s v="Sao Paulo"/>
  </r>
  <r>
    <s v="E02659"/>
    <s v="Harper Yee"/>
    <x v="7"/>
    <x v="2"/>
    <x v="0"/>
    <x v="1"/>
    <x v="0"/>
    <x v="1"/>
    <d v="2021-11-01T00:00:00"/>
    <x v="656"/>
    <x v="0"/>
    <x v="1"/>
    <s v="Chengdu"/>
  </r>
  <r>
    <s v="E02660"/>
    <s v="Mia Thomas"/>
    <x v="8"/>
    <x v="6"/>
    <x v="1"/>
    <x v="1"/>
    <x v="2"/>
    <x v="37"/>
    <d v="2013-05-17T00:00:00"/>
    <x v="657"/>
    <x v="7"/>
    <x v="0"/>
    <s v="Phoenix"/>
  </r>
  <r>
    <s v="E02661"/>
    <s v="Owen Nelson"/>
    <x v="25"/>
    <x v="0"/>
    <x v="3"/>
    <x v="0"/>
    <x v="2"/>
    <x v="34"/>
    <d v="2003-01-06T00:00:00"/>
    <x v="658"/>
    <x v="24"/>
    <x v="0"/>
    <s v="Chicago"/>
  </r>
  <r>
    <s v="E02662"/>
    <s v="Aiden Evans"/>
    <x v="8"/>
    <x v="4"/>
    <x v="1"/>
    <x v="0"/>
    <x v="2"/>
    <x v="1"/>
    <d v="2010-05-16T00:00:00"/>
    <x v="659"/>
    <x v="11"/>
    <x v="0"/>
    <s v="Columbus"/>
  </r>
  <r>
    <s v="E02663"/>
    <s v="Josiah Lai"/>
    <x v="10"/>
    <x v="6"/>
    <x v="2"/>
    <x v="0"/>
    <x v="0"/>
    <x v="11"/>
    <d v="1995-03-21T00:00:00"/>
    <x v="660"/>
    <x v="8"/>
    <x v="1"/>
    <s v="Chongqing"/>
  </r>
  <r>
    <s v="E02664"/>
    <s v="Jameson Yee"/>
    <x v="19"/>
    <x v="2"/>
    <x v="2"/>
    <x v="0"/>
    <x v="0"/>
    <x v="35"/>
    <d v="2020-08-03T00:00:00"/>
    <x v="661"/>
    <x v="0"/>
    <x v="0"/>
    <s v="Seattle"/>
  </r>
  <r>
    <s v="E02665"/>
    <s v="Serenity Her"/>
    <x v="4"/>
    <x v="3"/>
    <x v="3"/>
    <x v="1"/>
    <x v="0"/>
    <x v="3"/>
    <d v="1997-08-22T00:00:00"/>
    <x v="662"/>
    <x v="5"/>
    <x v="0"/>
    <s v="Austin"/>
  </r>
  <r>
    <s v="E02666"/>
    <s v="Ariana Turner"/>
    <x v="6"/>
    <x v="3"/>
    <x v="2"/>
    <x v="1"/>
    <x v="2"/>
    <x v="2"/>
    <d v="2004-06-06T00:00:00"/>
    <x v="663"/>
    <x v="0"/>
    <x v="0"/>
    <s v="Miami"/>
  </r>
  <r>
    <s v="E02667"/>
    <s v="Jacob Cooper"/>
    <x v="22"/>
    <x v="2"/>
    <x v="2"/>
    <x v="0"/>
    <x v="2"/>
    <x v="38"/>
    <d v="2018-05-18T00:00:00"/>
    <x v="664"/>
    <x v="0"/>
    <x v="0"/>
    <s v="Seattle"/>
  </r>
  <r>
    <s v="E02668"/>
    <s v="Christopher Dominguez"/>
    <x v="4"/>
    <x v="5"/>
    <x v="2"/>
    <x v="0"/>
    <x v="1"/>
    <x v="32"/>
    <d v="2015-09-17T00:00:00"/>
    <x v="665"/>
    <x v="16"/>
    <x v="2"/>
    <s v="Manaus"/>
  </r>
  <r>
    <s v="E02669"/>
    <s v="Nevaeh Lim"/>
    <x v="0"/>
    <x v="0"/>
    <x v="1"/>
    <x v="1"/>
    <x v="0"/>
    <x v="9"/>
    <d v="1999-03-29T00:00:00"/>
    <x v="666"/>
    <x v="0"/>
    <x v="1"/>
    <s v="Chongqing"/>
  </r>
  <r>
    <s v="E02670"/>
    <s v="Dominic Cheng"/>
    <x v="4"/>
    <x v="0"/>
    <x v="1"/>
    <x v="0"/>
    <x v="0"/>
    <x v="6"/>
    <d v="2015-06-19T00:00:00"/>
    <x v="667"/>
    <x v="17"/>
    <x v="1"/>
    <s v="Beijing"/>
  </r>
  <r>
    <s v="E02671"/>
    <s v="Serenity Rodriguez"/>
    <x v="4"/>
    <x v="4"/>
    <x v="1"/>
    <x v="1"/>
    <x v="1"/>
    <x v="11"/>
    <d v="1995-04-10T00:00:00"/>
    <x v="668"/>
    <x v="5"/>
    <x v="0"/>
    <s v="Columbus"/>
  </r>
  <r>
    <s v="E02672"/>
    <s v="Caleb Thompson"/>
    <x v="9"/>
    <x v="2"/>
    <x v="0"/>
    <x v="0"/>
    <x v="2"/>
    <x v="39"/>
    <d v="2012-12-17T00:00:00"/>
    <x v="669"/>
    <x v="0"/>
    <x v="0"/>
    <s v="Miami"/>
  </r>
  <r>
    <s v="E02673"/>
    <s v="Luke Avila"/>
    <x v="11"/>
    <x v="3"/>
    <x v="1"/>
    <x v="0"/>
    <x v="1"/>
    <x v="18"/>
    <d v="2020-08-21T00:00:00"/>
    <x v="670"/>
    <x v="21"/>
    <x v="2"/>
    <s v="Manaus"/>
  </r>
  <r>
    <s v="E02674"/>
    <s v="Sadie Chin"/>
    <x v="11"/>
    <x v="6"/>
    <x v="3"/>
    <x v="1"/>
    <x v="0"/>
    <x v="4"/>
    <d v="2000-07-26T00:00:00"/>
    <x v="671"/>
    <x v="27"/>
    <x v="0"/>
    <s v="Austin"/>
  </r>
  <r>
    <s v="E02675"/>
    <s v="Everett Le"/>
    <x v="11"/>
    <x v="3"/>
    <x v="1"/>
    <x v="0"/>
    <x v="0"/>
    <x v="15"/>
    <d v="2014-01-07T00:00:00"/>
    <x v="672"/>
    <x v="25"/>
    <x v="1"/>
    <s v="Shanghai"/>
  </r>
  <r>
    <s v="E02676"/>
    <s v="Carson Santos"/>
    <x v="29"/>
    <x v="1"/>
    <x v="1"/>
    <x v="0"/>
    <x v="1"/>
    <x v="19"/>
    <d v="2022-02-15T00:00:00"/>
    <x v="673"/>
    <x v="0"/>
    <x v="2"/>
    <s v="Sao Paulo"/>
  </r>
  <r>
    <s v="E02677"/>
    <s v="Natalie Ho"/>
    <x v="6"/>
    <x v="4"/>
    <x v="2"/>
    <x v="1"/>
    <x v="0"/>
    <x v="16"/>
    <d v="2020-11-22T00:00:00"/>
    <x v="674"/>
    <x v="0"/>
    <x v="1"/>
    <s v="Chongqing"/>
  </r>
  <r>
    <s v="E02678"/>
    <s v="Natalia Hall"/>
    <x v="6"/>
    <x v="3"/>
    <x v="2"/>
    <x v="1"/>
    <x v="2"/>
    <x v="27"/>
    <d v="2018-11-08T00:00:00"/>
    <x v="675"/>
    <x v="0"/>
    <x v="0"/>
    <s v="Austin"/>
  </r>
  <r>
    <s v="E02679"/>
    <s v="Zoey Ahmed"/>
    <x v="31"/>
    <x v="0"/>
    <x v="3"/>
    <x v="1"/>
    <x v="0"/>
    <x v="31"/>
    <d v="2012-04-25T00:00:00"/>
    <x v="676"/>
    <x v="0"/>
    <x v="0"/>
    <s v="Seattle"/>
  </r>
  <r>
    <s v="E02680"/>
    <s v="Santiago f Turner"/>
    <x v="29"/>
    <x v="1"/>
    <x v="2"/>
    <x v="0"/>
    <x v="2"/>
    <x v="25"/>
    <d v="2003-02-24T00:00:00"/>
    <x v="677"/>
    <x v="0"/>
    <x v="0"/>
    <s v="Phoenix"/>
  </r>
  <r>
    <s v="E02681"/>
    <s v="Jacob Alexander"/>
    <x v="15"/>
    <x v="6"/>
    <x v="3"/>
    <x v="0"/>
    <x v="2"/>
    <x v="15"/>
    <d v="2001-03-19T00:00:00"/>
    <x v="678"/>
    <x v="0"/>
    <x v="0"/>
    <s v="Miami"/>
  </r>
  <r>
    <s v="E02682"/>
    <s v="Christopher Aguilar"/>
    <x v="19"/>
    <x v="2"/>
    <x v="0"/>
    <x v="0"/>
    <x v="1"/>
    <x v="10"/>
    <d v="2021-05-14T00:00:00"/>
    <x v="679"/>
    <x v="0"/>
    <x v="0"/>
    <s v="Columbus"/>
  </r>
  <r>
    <s v="E02683"/>
    <s v="Vivian Jackson"/>
    <x v="10"/>
    <x v="3"/>
    <x v="1"/>
    <x v="1"/>
    <x v="3"/>
    <x v="4"/>
    <d v="1999-02-23T00:00:00"/>
    <x v="680"/>
    <x v="24"/>
    <x v="0"/>
    <s v="Columbus"/>
  </r>
  <r>
    <s v="E02684"/>
    <s v="Leonardo Jenkins"/>
    <x v="12"/>
    <x v="2"/>
    <x v="2"/>
    <x v="0"/>
    <x v="2"/>
    <x v="35"/>
    <d v="2018-04-09T00:00:00"/>
    <x v="681"/>
    <x v="0"/>
    <x v="0"/>
    <s v="Miami"/>
  </r>
  <r>
    <s v="E02685"/>
    <s v="Oliver Hunter"/>
    <x v="12"/>
    <x v="2"/>
    <x v="0"/>
    <x v="0"/>
    <x v="2"/>
    <x v="17"/>
    <d v="2015-12-20T00:00:00"/>
    <x v="682"/>
    <x v="0"/>
    <x v="0"/>
    <s v="Miami"/>
  </r>
  <r>
    <s v="E02686"/>
    <s v="Ayla Brooks"/>
    <x v="1"/>
    <x v="3"/>
    <x v="1"/>
    <x v="1"/>
    <x v="2"/>
    <x v="34"/>
    <d v="2001-11-21T00:00:00"/>
    <x v="683"/>
    <x v="0"/>
    <x v="0"/>
    <s v="Miami"/>
  </r>
  <r>
    <s v="E02687"/>
    <s v="Willow Chau"/>
    <x v="30"/>
    <x v="0"/>
    <x v="1"/>
    <x v="1"/>
    <x v="0"/>
    <x v="15"/>
    <d v="2011-09-09T00:00:00"/>
    <x v="684"/>
    <x v="0"/>
    <x v="0"/>
    <s v="Austin"/>
  </r>
  <r>
    <s v="E02688"/>
    <s v="Kai Shin"/>
    <x v="5"/>
    <x v="1"/>
    <x v="3"/>
    <x v="0"/>
    <x v="0"/>
    <x v="2"/>
    <d v="2015-09-13T00:00:00"/>
    <x v="685"/>
    <x v="0"/>
    <x v="0"/>
    <s v="Seattle"/>
  </r>
  <r>
    <s v="E02689"/>
    <s v="Liliana Zhao"/>
    <x v="4"/>
    <x v="6"/>
    <x v="1"/>
    <x v="1"/>
    <x v="0"/>
    <x v="3"/>
    <d v="2011-08-30T00:00:00"/>
    <x v="686"/>
    <x v="1"/>
    <x v="0"/>
    <s v="Miami"/>
  </r>
  <r>
    <s v="E02690"/>
    <s v="Aiden Carter"/>
    <x v="28"/>
    <x v="2"/>
    <x v="0"/>
    <x v="0"/>
    <x v="2"/>
    <x v="10"/>
    <d v="2021-03-05T00:00:00"/>
    <x v="687"/>
    <x v="0"/>
    <x v="0"/>
    <s v="Chicago"/>
  </r>
  <r>
    <s v="E02691"/>
    <s v="Christopher Song"/>
    <x v="21"/>
    <x v="0"/>
    <x v="0"/>
    <x v="0"/>
    <x v="0"/>
    <x v="35"/>
    <d v="2017-01-03T00:00:00"/>
    <x v="688"/>
    <x v="0"/>
    <x v="0"/>
    <s v="Phoenix"/>
  </r>
  <r>
    <s v="E02692"/>
    <s v="Charles Luu"/>
    <x v="19"/>
    <x v="2"/>
    <x v="1"/>
    <x v="0"/>
    <x v="0"/>
    <x v="19"/>
    <d v="2018-11-10T00:00:00"/>
    <x v="689"/>
    <x v="0"/>
    <x v="1"/>
    <s v="Chengdu"/>
  </r>
  <r>
    <s v="E02693"/>
    <s v="Kayden Dinh"/>
    <x v="10"/>
    <x v="6"/>
    <x v="0"/>
    <x v="0"/>
    <x v="0"/>
    <x v="3"/>
    <d v="2019-05-26T00:00:00"/>
    <x v="690"/>
    <x v="5"/>
    <x v="1"/>
    <s v="Beijing"/>
  </r>
  <r>
    <s v="E02694"/>
    <s v="Valentina Zhang"/>
    <x v="9"/>
    <x v="2"/>
    <x v="0"/>
    <x v="1"/>
    <x v="0"/>
    <x v="18"/>
    <d v="2021-03-10T00:00:00"/>
    <x v="691"/>
    <x v="0"/>
    <x v="0"/>
    <s v="Chicago"/>
  </r>
  <r>
    <s v="E02695"/>
    <s v="Alexander Perez"/>
    <x v="31"/>
    <x v="0"/>
    <x v="3"/>
    <x v="0"/>
    <x v="1"/>
    <x v="23"/>
    <d v="2008-06-25T00:00:00"/>
    <x v="692"/>
    <x v="0"/>
    <x v="2"/>
    <s v="Rio de Janeiro"/>
  </r>
  <r>
    <s v="E02696"/>
    <s v="Everleigh Kumar"/>
    <x v="8"/>
    <x v="2"/>
    <x v="0"/>
    <x v="1"/>
    <x v="0"/>
    <x v="20"/>
    <d v="1994-07-05T00:00:00"/>
    <x v="693"/>
    <x v="12"/>
    <x v="0"/>
    <s v="Seattle"/>
  </r>
  <r>
    <s v="E02697"/>
    <s v="Santiago f Xiong"/>
    <x v="8"/>
    <x v="1"/>
    <x v="0"/>
    <x v="0"/>
    <x v="0"/>
    <x v="26"/>
    <d v="2008-09-26T00:00:00"/>
    <x v="694"/>
    <x v="12"/>
    <x v="1"/>
    <s v="Shanghai"/>
  </r>
  <r>
    <s v="E02698"/>
    <s v="Elizabeth Powell"/>
    <x v="10"/>
    <x v="5"/>
    <x v="2"/>
    <x v="1"/>
    <x v="2"/>
    <x v="15"/>
    <d v="2013-09-17T00:00:00"/>
    <x v="695"/>
    <x v="18"/>
    <x v="0"/>
    <s v="Columbus"/>
  </r>
  <r>
    <s v="E02699"/>
    <s v="Lucas Yang"/>
    <x v="27"/>
    <x v="2"/>
    <x v="1"/>
    <x v="0"/>
    <x v="0"/>
    <x v="28"/>
    <d v="2021-07-04T00:00:00"/>
    <x v="696"/>
    <x v="0"/>
    <x v="0"/>
    <s v="Austin"/>
  </r>
  <r>
    <s v="E02700"/>
    <s v="John Richardson"/>
    <x v="20"/>
    <x v="2"/>
    <x v="0"/>
    <x v="0"/>
    <x v="2"/>
    <x v="19"/>
    <d v="2014-12-29T00:00:00"/>
    <x v="697"/>
    <x v="13"/>
    <x v="0"/>
    <s v="Phoenix"/>
  </r>
  <r>
    <s v="E02701"/>
    <s v="Miles Ross"/>
    <x v="17"/>
    <x v="2"/>
    <x v="3"/>
    <x v="0"/>
    <x v="3"/>
    <x v="12"/>
    <d v="2017-04-18T00:00:00"/>
    <x v="698"/>
    <x v="0"/>
    <x v="0"/>
    <s v="Miami"/>
  </r>
  <r>
    <s v="E02702"/>
    <s v="Jonathan Santos"/>
    <x v="11"/>
    <x v="1"/>
    <x v="3"/>
    <x v="0"/>
    <x v="1"/>
    <x v="35"/>
    <d v="2017-01-06T00:00:00"/>
    <x v="699"/>
    <x v="21"/>
    <x v="0"/>
    <s v="Chicago"/>
  </r>
  <r>
    <s v="E02703"/>
    <s v="Joshua Maldonado"/>
    <x v="29"/>
    <x v="1"/>
    <x v="2"/>
    <x v="0"/>
    <x v="1"/>
    <x v="2"/>
    <d v="2005-12-22T00:00:00"/>
    <x v="700"/>
    <x v="0"/>
    <x v="0"/>
    <s v="Chicago"/>
  </r>
  <r>
    <s v="E02704"/>
    <s v="Santiago f Vo"/>
    <x v="4"/>
    <x v="1"/>
    <x v="0"/>
    <x v="0"/>
    <x v="0"/>
    <x v="0"/>
    <d v="2019-07-15T00:00:00"/>
    <x v="701"/>
    <x v="3"/>
    <x v="0"/>
    <s v="Columbus"/>
  </r>
  <r>
    <s v="E02705"/>
    <s v="Leilani Martin"/>
    <x v="10"/>
    <x v="2"/>
    <x v="1"/>
    <x v="1"/>
    <x v="2"/>
    <x v="31"/>
    <d v="2002-05-06T00:00:00"/>
    <x v="702"/>
    <x v="2"/>
    <x v="0"/>
    <s v="Chicago"/>
  </r>
  <r>
    <s v="E02706"/>
    <s v="Luca Xiong"/>
    <x v="14"/>
    <x v="1"/>
    <x v="3"/>
    <x v="0"/>
    <x v="0"/>
    <x v="5"/>
    <d v="2006-12-20T00:00:00"/>
    <x v="703"/>
    <x v="0"/>
    <x v="1"/>
    <s v="Beijing"/>
  </r>
  <r>
    <s v="E02707"/>
    <s v="Valentina Campos"/>
    <x v="7"/>
    <x v="2"/>
    <x v="0"/>
    <x v="1"/>
    <x v="1"/>
    <x v="27"/>
    <d v="2020-03-06T00:00:00"/>
    <x v="704"/>
    <x v="0"/>
    <x v="0"/>
    <s v="Columbus"/>
  </r>
  <r>
    <s v="E02708"/>
    <s v="Grayson Jenkins"/>
    <x v="16"/>
    <x v="0"/>
    <x v="0"/>
    <x v="0"/>
    <x v="2"/>
    <x v="9"/>
    <d v="1998-03-06T00:00:00"/>
    <x v="705"/>
    <x v="0"/>
    <x v="0"/>
    <s v="Miami"/>
  </r>
  <r>
    <s v="E02709"/>
    <s v="Jeremiah Ross"/>
    <x v="10"/>
    <x v="5"/>
    <x v="1"/>
    <x v="0"/>
    <x v="2"/>
    <x v="18"/>
    <d v="2021-06-17T00:00:00"/>
    <x v="706"/>
    <x v="8"/>
    <x v="0"/>
    <s v="Phoenix"/>
  </r>
  <r>
    <s v="E02710"/>
    <s v="Natalie Zheng"/>
    <x v="27"/>
    <x v="2"/>
    <x v="0"/>
    <x v="1"/>
    <x v="0"/>
    <x v="28"/>
    <d v="2019-06-21T00:00:00"/>
    <x v="707"/>
    <x v="0"/>
    <x v="0"/>
    <s v="Chicago"/>
  </r>
  <r>
    <s v="E02711"/>
    <s v="Jace Mehta"/>
    <x v="1"/>
    <x v="1"/>
    <x v="0"/>
    <x v="0"/>
    <x v="0"/>
    <x v="9"/>
    <d v="2015-05-06T00:00:00"/>
    <x v="708"/>
    <x v="0"/>
    <x v="0"/>
    <s v="Seattle"/>
  </r>
  <r>
    <s v="E02712"/>
    <s v="Hannah Doan"/>
    <x v="8"/>
    <x v="6"/>
    <x v="2"/>
    <x v="1"/>
    <x v="0"/>
    <x v="36"/>
    <d v="2011-09-16T00:00:00"/>
    <x v="709"/>
    <x v="7"/>
    <x v="1"/>
    <s v="Beijing"/>
  </r>
  <r>
    <s v="E02713"/>
    <s v="Caroline Robinson"/>
    <x v="4"/>
    <x v="6"/>
    <x v="3"/>
    <x v="1"/>
    <x v="2"/>
    <x v="28"/>
    <d v="2020-01-22T00:00:00"/>
    <x v="710"/>
    <x v="20"/>
    <x v="0"/>
    <s v="Austin"/>
  </r>
  <r>
    <s v="E02714"/>
    <s v="Naomi Ma"/>
    <x v="26"/>
    <x v="0"/>
    <x v="1"/>
    <x v="1"/>
    <x v="0"/>
    <x v="9"/>
    <d v="1995-05-16T00:00:00"/>
    <x v="711"/>
    <x v="0"/>
    <x v="0"/>
    <s v="Austin"/>
  </r>
  <r>
    <s v="E02715"/>
    <s v="Adam Davis"/>
    <x v="31"/>
    <x v="0"/>
    <x v="2"/>
    <x v="0"/>
    <x v="3"/>
    <x v="36"/>
    <d v="2019-10-15T00:00:00"/>
    <x v="712"/>
    <x v="0"/>
    <x v="0"/>
    <s v="Miami"/>
  </r>
  <r>
    <s v="E02716"/>
    <s v="Ellie Ho"/>
    <x v="11"/>
    <x v="1"/>
    <x v="1"/>
    <x v="1"/>
    <x v="0"/>
    <x v="33"/>
    <d v="2019-10-09T00:00:00"/>
    <x v="713"/>
    <x v="29"/>
    <x v="0"/>
    <s v="Miami"/>
  </r>
  <r>
    <s v="E02717"/>
    <s v="Mila Liang"/>
    <x v="8"/>
    <x v="5"/>
    <x v="2"/>
    <x v="1"/>
    <x v="0"/>
    <x v="21"/>
    <d v="2005-03-28T00:00:00"/>
    <x v="714"/>
    <x v="4"/>
    <x v="0"/>
    <s v="Austin"/>
  </r>
  <r>
    <s v="E02718"/>
    <s v="Nova Doan"/>
    <x v="3"/>
    <x v="2"/>
    <x v="0"/>
    <x v="1"/>
    <x v="0"/>
    <x v="32"/>
    <d v="2018-08-28T00:00:00"/>
    <x v="715"/>
    <x v="0"/>
    <x v="1"/>
    <s v="Beijing"/>
  </r>
  <r>
    <s v="E02719"/>
    <s v="Colton Mejia"/>
    <x v="10"/>
    <x v="3"/>
    <x v="2"/>
    <x v="0"/>
    <x v="1"/>
    <x v="28"/>
    <d v="2019-04-26T00:00:00"/>
    <x v="716"/>
    <x v="8"/>
    <x v="2"/>
    <s v="Rio de Janeiro"/>
  </r>
  <r>
    <s v="E02720"/>
    <s v="Joseph Kim"/>
    <x v="6"/>
    <x v="3"/>
    <x v="2"/>
    <x v="0"/>
    <x v="0"/>
    <x v="28"/>
    <d v="2018-06-23T00:00:00"/>
    <x v="717"/>
    <x v="0"/>
    <x v="0"/>
    <s v="Seattle"/>
  </r>
  <r>
    <s v="E02721"/>
    <s v="Audrey Campos"/>
    <x v="8"/>
    <x v="4"/>
    <x v="3"/>
    <x v="1"/>
    <x v="1"/>
    <x v="18"/>
    <d v="2021-09-02T00:00:00"/>
    <x v="718"/>
    <x v="2"/>
    <x v="2"/>
    <s v="Rio de Janeiro"/>
  </r>
  <r>
    <s v="E02722"/>
    <s v="Vivian Brooks"/>
    <x v="15"/>
    <x v="6"/>
    <x v="3"/>
    <x v="1"/>
    <x v="3"/>
    <x v="19"/>
    <d v="2022-09-12T00:00:00"/>
    <x v="719"/>
    <x v="0"/>
    <x v="0"/>
    <s v="Seattle"/>
  </r>
  <r>
    <s v="E02723"/>
    <s v="Mateo Vargas"/>
    <x v="28"/>
    <x v="2"/>
    <x v="3"/>
    <x v="0"/>
    <x v="1"/>
    <x v="6"/>
    <d v="1994-04-20T00:00:00"/>
    <x v="720"/>
    <x v="0"/>
    <x v="2"/>
    <s v="Rio de Janeiro"/>
  </r>
  <r>
    <s v="E02724"/>
    <s v="David Foster"/>
    <x v="0"/>
    <x v="0"/>
    <x v="1"/>
    <x v="0"/>
    <x v="2"/>
    <x v="3"/>
    <d v="2012-01-15T00:00:00"/>
    <x v="721"/>
    <x v="0"/>
    <x v="0"/>
    <s v="Miami"/>
  </r>
  <r>
    <s v="E02725"/>
    <s v="Isaiah Ramos"/>
    <x v="22"/>
    <x v="2"/>
    <x v="0"/>
    <x v="0"/>
    <x v="1"/>
    <x v="4"/>
    <d v="2018-06-21T00:00:00"/>
    <x v="722"/>
    <x v="0"/>
    <x v="0"/>
    <s v="Phoenix"/>
  </r>
  <r>
    <s v="E02726"/>
    <s v="Samantha Do"/>
    <x v="3"/>
    <x v="2"/>
    <x v="2"/>
    <x v="1"/>
    <x v="0"/>
    <x v="18"/>
    <d v="2021-11-19T00:00:00"/>
    <x v="723"/>
    <x v="0"/>
    <x v="1"/>
    <s v="Shanghai"/>
  </r>
  <r>
    <s v="E02727"/>
    <s v="Emery Fernandez"/>
    <x v="1"/>
    <x v="3"/>
    <x v="2"/>
    <x v="1"/>
    <x v="1"/>
    <x v="16"/>
    <d v="2019-03-27T00:00:00"/>
    <x v="724"/>
    <x v="0"/>
    <x v="2"/>
    <s v="Sao Paulo"/>
  </r>
  <r>
    <s v="E02728"/>
    <s v="Santiago f Brooks"/>
    <x v="23"/>
    <x v="6"/>
    <x v="1"/>
    <x v="0"/>
    <x v="2"/>
    <x v="25"/>
    <d v="2012-01-20T00:00:00"/>
    <x v="725"/>
    <x v="0"/>
    <x v="0"/>
    <s v="Miami"/>
  </r>
  <r>
    <s v="E02729"/>
    <s v="Aubrey Lin"/>
    <x v="11"/>
    <x v="6"/>
    <x v="1"/>
    <x v="1"/>
    <x v="0"/>
    <x v="4"/>
    <d v="2005-10-17T00:00:00"/>
    <x v="726"/>
    <x v="9"/>
    <x v="0"/>
    <s v="Columbus"/>
  </r>
  <r>
    <s v="E02730"/>
    <s v="Jace Hsu"/>
    <x v="9"/>
    <x v="2"/>
    <x v="0"/>
    <x v="0"/>
    <x v="0"/>
    <x v="12"/>
    <d v="2018-10-06T00:00:00"/>
    <x v="727"/>
    <x v="0"/>
    <x v="1"/>
    <s v="Shanghai"/>
  </r>
  <r>
    <s v="E02731"/>
    <s v="Nicholas Sanders"/>
    <x v="11"/>
    <x v="1"/>
    <x v="0"/>
    <x v="0"/>
    <x v="2"/>
    <x v="15"/>
    <d v="2014-11-23T00:00:00"/>
    <x v="728"/>
    <x v="15"/>
    <x v="0"/>
    <s v="Austin"/>
  </r>
  <r>
    <s v="E02732"/>
    <s v="Joshua Sun"/>
    <x v="8"/>
    <x v="4"/>
    <x v="1"/>
    <x v="0"/>
    <x v="0"/>
    <x v="17"/>
    <d v="2011-07-13T00:00:00"/>
    <x v="729"/>
    <x v="2"/>
    <x v="1"/>
    <s v="Shanghai"/>
  </r>
  <r>
    <s v="E02733"/>
    <s v="Riley Ayala"/>
    <x v="8"/>
    <x v="3"/>
    <x v="3"/>
    <x v="1"/>
    <x v="1"/>
    <x v="22"/>
    <d v="2010-02-20T00:00:00"/>
    <x v="730"/>
    <x v="12"/>
    <x v="2"/>
    <s v="Sao Paulo"/>
  </r>
  <r>
    <s v="E02734"/>
    <s v="Isaac Santos"/>
    <x v="30"/>
    <x v="0"/>
    <x v="0"/>
    <x v="0"/>
    <x v="1"/>
    <x v="26"/>
    <d v="2018-09-13T00:00:00"/>
    <x v="731"/>
    <x v="0"/>
    <x v="0"/>
    <s v="Chicago"/>
  </r>
  <r>
    <s v="E02735"/>
    <s v="Logan Brooks"/>
    <x v="4"/>
    <x v="2"/>
    <x v="1"/>
    <x v="0"/>
    <x v="2"/>
    <x v="28"/>
    <d v="2020-05-07T00:00:00"/>
    <x v="732"/>
    <x v="1"/>
    <x v="0"/>
    <s v="Austin"/>
  </r>
  <r>
    <s v="E02736"/>
    <s v="Leilani Hu"/>
    <x v="6"/>
    <x v="4"/>
    <x v="2"/>
    <x v="1"/>
    <x v="0"/>
    <x v="37"/>
    <d v="2018-05-21T00:00:00"/>
    <x v="733"/>
    <x v="0"/>
    <x v="1"/>
    <s v="Chengdu"/>
  </r>
  <r>
    <s v="E02737"/>
    <s v="Jace Cho"/>
    <x v="4"/>
    <x v="0"/>
    <x v="2"/>
    <x v="0"/>
    <x v="0"/>
    <x v="16"/>
    <d v="2016-08-06T00:00:00"/>
    <x v="734"/>
    <x v="34"/>
    <x v="1"/>
    <s v="Chongqing"/>
  </r>
  <r>
    <s v="E02738"/>
    <s v="Jaxson Fong"/>
    <x v="10"/>
    <x v="4"/>
    <x v="1"/>
    <x v="0"/>
    <x v="0"/>
    <x v="10"/>
    <d v="2020-10-09T00:00:00"/>
    <x v="735"/>
    <x v="2"/>
    <x v="1"/>
    <s v="Shanghai"/>
  </r>
  <r>
    <s v="E02739"/>
    <s v="Wyatt Ly"/>
    <x v="31"/>
    <x v="0"/>
    <x v="1"/>
    <x v="0"/>
    <x v="0"/>
    <x v="15"/>
    <d v="2008-12-19T00:00:00"/>
    <x v="736"/>
    <x v="0"/>
    <x v="1"/>
    <s v="Beijing"/>
  </r>
  <r>
    <s v="E02740"/>
    <s v="Mia Huang"/>
    <x v="10"/>
    <x v="2"/>
    <x v="1"/>
    <x v="1"/>
    <x v="0"/>
    <x v="16"/>
    <d v="2018-09-21T00:00:00"/>
    <x v="737"/>
    <x v="8"/>
    <x v="1"/>
    <s v="Chongqing"/>
  </r>
  <r>
    <s v="E02741"/>
    <s v="Levi Her"/>
    <x v="10"/>
    <x v="2"/>
    <x v="3"/>
    <x v="0"/>
    <x v="0"/>
    <x v="26"/>
    <d v="2012-03-30T00:00:00"/>
    <x v="738"/>
    <x v="8"/>
    <x v="1"/>
    <s v="Chongqing"/>
  </r>
  <r>
    <s v="E02742"/>
    <s v="Everleigh Phillips"/>
    <x v="6"/>
    <x v="1"/>
    <x v="0"/>
    <x v="1"/>
    <x v="2"/>
    <x v="13"/>
    <d v="2015-11-08T00:00:00"/>
    <x v="739"/>
    <x v="0"/>
    <x v="0"/>
    <s v="Chicago"/>
  </r>
  <r>
    <s v="E02743"/>
    <s v="Natalie Acosta"/>
    <x v="10"/>
    <x v="5"/>
    <x v="3"/>
    <x v="1"/>
    <x v="1"/>
    <x v="32"/>
    <d v="2019-01-08T00:00:00"/>
    <x v="740"/>
    <x v="2"/>
    <x v="2"/>
    <s v="Rio de Janeiro"/>
  </r>
  <r>
    <s v="E02744"/>
    <s v="Hadley Chavez"/>
    <x v="1"/>
    <x v="1"/>
    <x v="1"/>
    <x v="1"/>
    <x v="1"/>
    <x v="32"/>
    <d v="2020-06-28T00:00:00"/>
    <x v="741"/>
    <x v="0"/>
    <x v="0"/>
    <s v="Phoenix"/>
  </r>
  <r>
    <s v="E02745"/>
    <s v="Hailey Liu"/>
    <x v="26"/>
    <x v="0"/>
    <x v="0"/>
    <x v="1"/>
    <x v="0"/>
    <x v="12"/>
    <d v="2022-07-09T00:00:00"/>
    <x v="742"/>
    <x v="0"/>
    <x v="0"/>
    <s v="Phoenix"/>
  </r>
  <r>
    <s v="E02746"/>
    <s v="Nicholas Jiang"/>
    <x v="25"/>
    <x v="0"/>
    <x v="0"/>
    <x v="0"/>
    <x v="0"/>
    <x v="13"/>
    <d v="2003-12-13T00:00:00"/>
    <x v="743"/>
    <x v="18"/>
    <x v="1"/>
    <s v="Chongqing"/>
  </r>
  <r>
    <s v="E02747"/>
    <s v="Gabriel Xu"/>
    <x v="1"/>
    <x v="3"/>
    <x v="2"/>
    <x v="0"/>
    <x v="0"/>
    <x v="33"/>
    <d v="2018-10-13T00:00:00"/>
    <x v="744"/>
    <x v="0"/>
    <x v="1"/>
    <s v="Chengdu"/>
  </r>
  <r>
    <s v="E02748"/>
    <s v="Sophia Collins"/>
    <x v="18"/>
    <x v="2"/>
    <x v="3"/>
    <x v="1"/>
    <x v="2"/>
    <x v="25"/>
    <d v="2022-01-08T00:00:00"/>
    <x v="745"/>
    <x v="0"/>
    <x v="0"/>
    <s v="Seattle"/>
  </r>
  <r>
    <s v="E02749"/>
    <s v="Evelyn Vasquez"/>
    <x v="13"/>
    <x v="2"/>
    <x v="0"/>
    <x v="1"/>
    <x v="1"/>
    <x v="17"/>
    <d v="2013-02-24T00:00:00"/>
    <x v="746"/>
    <x v="0"/>
    <x v="2"/>
    <s v="Sao Paulo"/>
  </r>
  <r>
    <s v="E02750"/>
    <s v="Paisley Baker"/>
    <x v="16"/>
    <x v="0"/>
    <x v="0"/>
    <x v="1"/>
    <x v="2"/>
    <x v="34"/>
    <d v="2002-12-23T00:00:00"/>
    <x v="747"/>
    <x v="0"/>
    <x v="0"/>
    <s v="Columbus"/>
  </r>
  <r>
    <s v="E02751"/>
    <s v="Eloise Griffin"/>
    <x v="19"/>
    <x v="2"/>
    <x v="3"/>
    <x v="1"/>
    <x v="2"/>
    <x v="18"/>
    <d v="2022-05-06T00:00:00"/>
    <x v="748"/>
    <x v="0"/>
    <x v="0"/>
    <s v="Miami"/>
  </r>
  <r>
    <s v="E02752"/>
    <s v="Samuel Cruz"/>
    <x v="10"/>
    <x v="6"/>
    <x v="3"/>
    <x v="0"/>
    <x v="1"/>
    <x v="29"/>
    <d v="1993-04-30T00:00:00"/>
    <x v="749"/>
    <x v="26"/>
    <x v="0"/>
    <s v="Miami"/>
  </r>
  <r>
    <s v="E02753"/>
    <s v="Gabriel Cheung"/>
    <x v="1"/>
    <x v="4"/>
    <x v="3"/>
    <x v="0"/>
    <x v="0"/>
    <x v="38"/>
    <d v="2016-11-29T00:00:00"/>
    <x v="750"/>
    <x v="0"/>
    <x v="1"/>
    <s v="Chongqing"/>
  </r>
  <r>
    <s v="E02754"/>
    <s v="Kai Green"/>
    <x v="7"/>
    <x v="2"/>
    <x v="1"/>
    <x v="0"/>
    <x v="2"/>
    <x v="20"/>
    <d v="2015-06-15T00:00:00"/>
    <x v="751"/>
    <x v="0"/>
    <x v="0"/>
    <s v="Seattle"/>
  </r>
  <r>
    <s v="E02755"/>
    <s v="Julia Moore"/>
    <x v="10"/>
    <x v="2"/>
    <x v="0"/>
    <x v="1"/>
    <x v="2"/>
    <x v="27"/>
    <d v="2021-11-18T00:00:00"/>
    <x v="752"/>
    <x v="24"/>
    <x v="0"/>
    <s v="Seattle"/>
  </r>
  <r>
    <s v="E02756"/>
    <s v="Roman Mendoza"/>
    <x v="11"/>
    <x v="3"/>
    <x v="3"/>
    <x v="0"/>
    <x v="1"/>
    <x v="11"/>
    <d v="1994-09-04T00:00:00"/>
    <x v="753"/>
    <x v="25"/>
    <x v="2"/>
    <s v="Rio de Janeiro"/>
  </r>
  <r>
    <s v="E02757"/>
    <s v="Levi Rahman"/>
    <x v="7"/>
    <x v="2"/>
    <x v="3"/>
    <x v="0"/>
    <x v="0"/>
    <x v="11"/>
    <d v="2009-01-30T00:00:00"/>
    <x v="754"/>
    <x v="0"/>
    <x v="0"/>
    <s v="Seattle"/>
  </r>
  <r>
    <s v="E02758"/>
    <s v="Sadie Pham"/>
    <x v="6"/>
    <x v="4"/>
    <x v="3"/>
    <x v="1"/>
    <x v="0"/>
    <x v="8"/>
    <d v="2022-12-25T00:00:00"/>
    <x v="755"/>
    <x v="0"/>
    <x v="1"/>
    <s v="Chengdu"/>
  </r>
  <r>
    <s v="E02759"/>
    <s v="Chloe Contreras"/>
    <x v="11"/>
    <x v="5"/>
    <x v="1"/>
    <x v="1"/>
    <x v="1"/>
    <x v="35"/>
    <d v="2021-02-10T00:00:00"/>
    <x v="756"/>
    <x v="9"/>
    <x v="0"/>
    <s v="Phoenix"/>
  </r>
  <r>
    <s v="E02760"/>
    <s v="Owen Ford"/>
    <x v="11"/>
    <x v="6"/>
    <x v="1"/>
    <x v="0"/>
    <x v="2"/>
    <x v="27"/>
    <d v="2015-02-10T00:00:00"/>
    <x v="757"/>
    <x v="14"/>
    <x v="0"/>
    <s v="Chicago"/>
  </r>
  <r>
    <s v="E02761"/>
    <s v="Audrey Powell"/>
    <x v="4"/>
    <x v="3"/>
    <x v="2"/>
    <x v="1"/>
    <x v="3"/>
    <x v="27"/>
    <d v="2011-05-01T00:00:00"/>
    <x v="758"/>
    <x v="17"/>
    <x v="0"/>
    <s v="Chicago"/>
  </r>
  <r>
    <s v="E02762"/>
    <s v="Greyson Munoz"/>
    <x v="10"/>
    <x v="5"/>
    <x v="2"/>
    <x v="0"/>
    <x v="1"/>
    <x v="13"/>
    <d v="2000-06-23T00:00:00"/>
    <x v="759"/>
    <x v="18"/>
    <x v="2"/>
    <s v="Rio de Janeiro"/>
  </r>
  <r>
    <s v="E02763"/>
    <s v="Isaiah Vang"/>
    <x v="31"/>
    <x v="0"/>
    <x v="1"/>
    <x v="0"/>
    <x v="0"/>
    <x v="6"/>
    <d v="1998-11-30T00:00:00"/>
    <x v="760"/>
    <x v="0"/>
    <x v="0"/>
    <s v="Chicago"/>
  </r>
  <r>
    <s v="E02764"/>
    <s v="Lincoln Alvarado"/>
    <x v="5"/>
    <x v="5"/>
    <x v="0"/>
    <x v="0"/>
    <x v="1"/>
    <x v="20"/>
    <d v="2004-12-08T00:00:00"/>
    <x v="761"/>
    <x v="0"/>
    <x v="0"/>
    <s v="Phoenix"/>
  </r>
  <r>
    <s v="E02765"/>
    <s v="Carter Sandoval"/>
    <x v="11"/>
    <x v="2"/>
    <x v="0"/>
    <x v="0"/>
    <x v="1"/>
    <x v="32"/>
    <d v="2021-03-11T00:00:00"/>
    <x v="762"/>
    <x v="25"/>
    <x v="2"/>
    <s v="Rio de Janeiro"/>
  </r>
  <r>
    <s v="E02766"/>
    <s v="Julia Jimenez"/>
    <x v="5"/>
    <x v="5"/>
    <x v="3"/>
    <x v="1"/>
    <x v="1"/>
    <x v="25"/>
    <d v="2010-11-17T00:00:00"/>
    <x v="763"/>
    <x v="0"/>
    <x v="2"/>
    <s v="Rio de Janeiro"/>
  </r>
  <r>
    <s v="E02767"/>
    <s v="Savannah Cortez"/>
    <x v="12"/>
    <x v="2"/>
    <x v="3"/>
    <x v="1"/>
    <x v="1"/>
    <x v="9"/>
    <d v="2018-12-15T00:00:00"/>
    <x v="764"/>
    <x v="0"/>
    <x v="2"/>
    <s v="Manaus"/>
  </r>
  <r>
    <s v="E02768"/>
    <s v="Everly Brown"/>
    <x v="31"/>
    <x v="0"/>
    <x v="3"/>
    <x v="1"/>
    <x v="3"/>
    <x v="21"/>
    <d v="2013-10-04T00:00:00"/>
    <x v="765"/>
    <x v="0"/>
    <x v="0"/>
    <s v="Miami"/>
  </r>
  <r>
    <s v="E02769"/>
    <s v="Charlotte Pham"/>
    <x v="26"/>
    <x v="0"/>
    <x v="2"/>
    <x v="1"/>
    <x v="0"/>
    <x v="11"/>
    <d v="2003-02-25T00:00:00"/>
    <x v="766"/>
    <x v="0"/>
    <x v="1"/>
    <s v="Shanghai"/>
  </r>
  <r>
    <s v="E02770"/>
    <s v="Iris Bailey"/>
    <x v="17"/>
    <x v="2"/>
    <x v="2"/>
    <x v="1"/>
    <x v="2"/>
    <x v="8"/>
    <d v="2020-02-18T00:00:00"/>
    <x v="767"/>
    <x v="0"/>
    <x v="0"/>
    <s v="Miami"/>
  </r>
  <r>
    <s v="E02771"/>
    <s v="Logan Daniels"/>
    <x v="5"/>
    <x v="3"/>
    <x v="1"/>
    <x v="0"/>
    <x v="2"/>
    <x v="8"/>
    <d v="2022-05-07T00:00:00"/>
    <x v="768"/>
    <x v="0"/>
    <x v="0"/>
    <s v="Columbus"/>
  </r>
  <r>
    <s v="E02772"/>
    <s v="Autumn Molina"/>
    <x v="6"/>
    <x v="1"/>
    <x v="1"/>
    <x v="1"/>
    <x v="1"/>
    <x v="19"/>
    <d v="2012-04-08T00:00:00"/>
    <x v="769"/>
    <x v="0"/>
    <x v="2"/>
    <s v="Manaus"/>
  </r>
  <r>
    <s v="E02773"/>
    <s v="Emma Mehta"/>
    <x v="11"/>
    <x v="0"/>
    <x v="0"/>
    <x v="1"/>
    <x v="0"/>
    <x v="1"/>
    <d v="2009-04-09T00:00:00"/>
    <x v="770"/>
    <x v="6"/>
    <x v="1"/>
    <s v="Shanghai"/>
  </r>
  <r>
    <s v="E02774"/>
    <s v="Julian Joseph"/>
    <x v="19"/>
    <x v="2"/>
    <x v="0"/>
    <x v="0"/>
    <x v="2"/>
    <x v="5"/>
    <d v="2018-09-20T00:00:00"/>
    <x v="771"/>
    <x v="0"/>
    <x v="0"/>
    <s v="Austin"/>
  </r>
  <r>
    <s v="E02775"/>
    <s v="Eleanor Munoz"/>
    <x v="1"/>
    <x v="3"/>
    <x v="3"/>
    <x v="1"/>
    <x v="1"/>
    <x v="15"/>
    <d v="2004-04-07T00:00:00"/>
    <x v="772"/>
    <x v="0"/>
    <x v="2"/>
    <s v="Rio de Janeiro"/>
  </r>
  <r>
    <s v="E02776"/>
    <s v="Caroline Sandoval"/>
    <x v="8"/>
    <x v="4"/>
    <x v="3"/>
    <x v="1"/>
    <x v="1"/>
    <x v="4"/>
    <d v="2012-09-10T00:00:00"/>
    <x v="773"/>
    <x v="4"/>
    <x v="0"/>
    <s v="Phoenix"/>
  </r>
  <r>
    <s v="E02777"/>
    <s v="Eliza Zhu"/>
    <x v="14"/>
    <x v="1"/>
    <x v="3"/>
    <x v="1"/>
    <x v="0"/>
    <x v="26"/>
    <d v="2006-09-30T00:00:00"/>
    <x v="774"/>
    <x v="0"/>
    <x v="0"/>
    <s v="Miami"/>
  </r>
  <r>
    <s v="E02778"/>
    <s v="Greyson Moore"/>
    <x v="4"/>
    <x v="3"/>
    <x v="1"/>
    <x v="0"/>
    <x v="2"/>
    <x v="11"/>
    <d v="2004-02-12T00:00:00"/>
    <x v="775"/>
    <x v="19"/>
    <x v="0"/>
    <s v="Austin"/>
  </r>
  <r>
    <s v="E02779"/>
    <s v="Lyla Clark"/>
    <x v="5"/>
    <x v="1"/>
    <x v="2"/>
    <x v="1"/>
    <x v="2"/>
    <x v="11"/>
    <d v="2018-12-12T00:00:00"/>
    <x v="776"/>
    <x v="0"/>
    <x v="0"/>
    <s v="Columbus"/>
  </r>
  <r>
    <s v="E02780"/>
    <s v="Samuel Patterson"/>
    <x v="11"/>
    <x v="3"/>
    <x v="3"/>
    <x v="0"/>
    <x v="2"/>
    <x v="40"/>
    <d v="2022-10-07T00:00:00"/>
    <x v="777"/>
    <x v="6"/>
    <x v="0"/>
    <s v="Seattle"/>
  </r>
  <r>
    <s v="E02781"/>
    <s v="Robert Padilla"/>
    <x v="6"/>
    <x v="3"/>
    <x v="0"/>
    <x v="0"/>
    <x v="1"/>
    <x v="20"/>
    <d v="1998-02-16T00:00:00"/>
    <x v="778"/>
    <x v="0"/>
    <x v="2"/>
    <s v="Rio de Janeiro"/>
  </r>
  <r>
    <s v="E02782"/>
    <s v="Landon Munoz"/>
    <x v="0"/>
    <x v="0"/>
    <x v="0"/>
    <x v="0"/>
    <x v="1"/>
    <x v="30"/>
    <d v="2014-07-11T00:00:00"/>
    <x v="779"/>
    <x v="0"/>
    <x v="0"/>
    <s v="Miami"/>
  </r>
  <r>
    <s v="E02783"/>
    <s v="Josiah Yi"/>
    <x v="32"/>
    <x v="0"/>
    <x v="1"/>
    <x v="0"/>
    <x v="0"/>
    <x v="12"/>
    <d v="2015-04-12T00:00:00"/>
    <x v="780"/>
    <x v="0"/>
    <x v="1"/>
    <s v="Beijing"/>
  </r>
  <r>
    <s v="E02784"/>
    <s v="Owen Scott"/>
    <x v="22"/>
    <x v="2"/>
    <x v="2"/>
    <x v="0"/>
    <x v="3"/>
    <x v="15"/>
    <d v="2005-07-17T00:00:00"/>
    <x v="781"/>
    <x v="0"/>
    <x v="0"/>
    <s v="Austin"/>
  </r>
  <r>
    <s v="E02785"/>
    <s v="Matthew Parker"/>
    <x v="1"/>
    <x v="1"/>
    <x v="2"/>
    <x v="0"/>
    <x v="2"/>
    <x v="30"/>
    <d v="2021-09-15T00:00:00"/>
    <x v="782"/>
    <x v="0"/>
    <x v="0"/>
    <s v="Austin"/>
  </r>
  <r>
    <s v="E02786"/>
    <s v="Daniel Huynh"/>
    <x v="8"/>
    <x v="5"/>
    <x v="0"/>
    <x v="0"/>
    <x v="0"/>
    <x v="40"/>
    <d v="2021-12-08T00:00:00"/>
    <x v="783"/>
    <x v="7"/>
    <x v="1"/>
    <s v="Chengdu"/>
  </r>
  <r>
    <s v="E02787"/>
    <s v="Matthew Vargas"/>
    <x v="10"/>
    <x v="2"/>
    <x v="2"/>
    <x v="0"/>
    <x v="1"/>
    <x v="6"/>
    <d v="1999-05-24T00:00:00"/>
    <x v="784"/>
    <x v="24"/>
    <x v="0"/>
    <s v="Chicago"/>
  </r>
  <r>
    <s v="E02788"/>
    <s v="Ella Herrera"/>
    <x v="4"/>
    <x v="5"/>
    <x v="1"/>
    <x v="1"/>
    <x v="1"/>
    <x v="2"/>
    <d v="2013-02-08T00:00:00"/>
    <x v="785"/>
    <x v="10"/>
    <x v="0"/>
    <s v="Austin"/>
  </r>
  <r>
    <s v="E02789"/>
    <s v="Everly Hwang"/>
    <x v="11"/>
    <x v="3"/>
    <x v="2"/>
    <x v="1"/>
    <x v="0"/>
    <x v="12"/>
    <d v="2022-10-27T00:00:00"/>
    <x v="786"/>
    <x v="29"/>
    <x v="0"/>
    <s v="Miami"/>
  </r>
  <r>
    <s v="E02790"/>
    <s v="Hazel Mitchell"/>
    <x v="27"/>
    <x v="2"/>
    <x v="3"/>
    <x v="1"/>
    <x v="2"/>
    <x v="16"/>
    <d v="2020-11-04T00:00:00"/>
    <x v="787"/>
    <x v="0"/>
    <x v="0"/>
    <s v="Miami"/>
  </r>
  <r>
    <s v="E02791"/>
    <s v="Ian Hernandez"/>
    <x v="4"/>
    <x v="3"/>
    <x v="1"/>
    <x v="0"/>
    <x v="1"/>
    <x v="30"/>
    <d v="2021-12-01T00:00:00"/>
    <x v="788"/>
    <x v="30"/>
    <x v="0"/>
    <s v="Austin"/>
  </r>
  <r>
    <s v="E02792"/>
    <s v="Charlotte Lam"/>
    <x v="12"/>
    <x v="2"/>
    <x v="0"/>
    <x v="1"/>
    <x v="0"/>
    <x v="35"/>
    <d v="2020-08-26T00:00:00"/>
    <x v="789"/>
    <x v="0"/>
    <x v="0"/>
    <s v="Columbus"/>
  </r>
  <r>
    <s v="E02793"/>
    <s v="Jonathan Ali"/>
    <x v="21"/>
    <x v="0"/>
    <x v="3"/>
    <x v="0"/>
    <x v="0"/>
    <x v="4"/>
    <d v="2004-07-20T00:00:00"/>
    <x v="790"/>
    <x v="0"/>
    <x v="1"/>
    <s v="Chongqing"/>
  </r>
  <r>
    <s v="E02794"/>
    <s v="Violet He"/>
    <x v="1"/>
    <x v="1"/>
    <x v="0"/>
    <x v="1"/>
    <x v="0"/>
    <x v="12"/>
    <d v="2021-11-19T00:00:00"/>
    <x v="791"/>
    <x v="0"/>
    <x v="0"/>
    <s v="Chicago"/>
  </r>
  <r>
    <s v="E02795"/>
    <s v="Hannah Truong"/>
    <x v="5"/>
    <x v="3"/>
    <x v="3"/>
    <x v="1"/>
    <x v="0"/>
    <x v="36"/>
    <d v="2009-03-25T00:00:00"/>
    <x v="792"/>
    <x v="0"/>
    <x v="0"/>
    <s v="Chicago"/>
  </r>
  <r>
    <s v="E02796"/>
    <s v="Hannah Nelson"/>
    <x v="14"/>
    <x v="1"/>
    <x v="0"/>
    <x v="1"/>
    <x v="2"/>
    <x v="17"/>
    <d v="2022-05-24T00:00:00"/>
    <x v="793"/>
    <x v="0"/>
    <x v="0"/>
    <s v="Seattle"/>
  </r>
  <r>
    <s v="E02797"/>
    <s v="Autumn Kaur"/>
    <x v="8"/>
    <x v="3"/>
    <x v="1"/>
    <x v="1"/>
    <x v="0"/>
    <x v="35"/>
    <d v="2022-02-01T00:00:00"/>
    <x v="794"/>
    <x v="4"/>
    <x v="1"/>
    <s v="Beijing"/>
  </r>
  <r>
    <s v="E02798"/>
    <s v="Serenity Ngo"/>
    <x v="1"/>
    <x v="3"/>
    <x v="1"/>
    <x v="1"/>
    <x v="0"/>
    <x v="2"/>
    <d v="2021-02-11T00:00:00"/>
    <x v="795"/>
    <x v="0"/>
    <x v="0"/>
    <s v="Seattle"/>
  </r>
  <r>
    <s v="E02799"/>
    <s v="Raelynn Her"/>
    <x v="10"/>
    <x v="1"/>
    <x v="2"/>
    <x v="1"/>
    <x v="0"/>
    <x v="36"/>
    <d v="2018-05-09T00:00:00"/>
    <x v="796"/>
    <x v="5"/>
    <x v="0"/>
    <s v="Columbus"/>
  </r>
  <r>
    <s v="E02800"/>
    <s v="Jameson Salazar"/>
    <x v="0"/>
    <x v="0"/>
    <x v="3"/>
    <x v="0"/>
    <x v="1"/>
    <x v="15"/>
    <d v="2003-03-12T00:00:00"/>
    <x v="797"/>
    <x v="0"/>
    <x v="0"/>
    <s v="Phoenix"/>
  </r>
  <r>
    <s v="E02801"/>
    <s v="Luke Luna"/>
    <x v="1"/>
    <x v="1"/>
    <x v="3"/>
    <x v="0"/>
    <x v="1"/>
    <x v="34"/>
    <d v="2007-05-21T00:00:00"/>
    <x v="798"/>
    <x v="0"/>
    <x v="0"/>
    <s v="Miami"/>
  </r>
  <r>
    <s v="E02802"/>
    <s v="Hunter Moua"/>
    <x v="5"/>
    <x v="3"/>
    <x v="3"/>
    <x v="0"/>
    <x v="0"/>
    <x v="35"/>
    <d v="2019-11-29T00:00:00"/>
    <x v="799"/>
    <x v="0"/>
    <x v="1"/>
    <s v="Chongqing"/>
  </r>
  <r>
    <s v="E02803"/>
    <s v="Athena Aguilar"/>
    <x v="6"/>
    <x v="5"/>
    <x v="1"/>
    <x v="1"/>
    <x v="1"/>
    <x v="40"/>
    <d v="2021-08-24T00:00:00"/>
    <x v="800"/>
    <x v="0"/>
    <x v="2"/>
    <s v="Manaus"/>
  </r>
  <r>
    <s v="E02804"/>
    <s v="Ariana Sanders"/>
    <x v="4"/>
    <x v="0"/>
    <x v="0"/>
    <x v="1"/>
    <x v="2"/>
    <x v="13"/>
    <d v="1994-12-26T00:00:00"/>
    <x v="801"/>
    <x v="23"/>
    <x v="0"/>
    <s v="Austin"/>
  </r>
  <r>
    <s v="E02805"/>
    <s v="Easton Cruz"/>
    <x v="8"/>
    <x v="4"/>
    <x v="0"/>
    <x v="0"/>
    <x v="1"/>
    <x v="16"/>
    <d v="2016-11-21T00:00:00"/>
    <x v="802"/>
    <x v="7"/>
    <x v="0"/>
    <s v="Columbus"/>
  </r>
  <r>
    <s v="E02806"/>
    <s v="Josiah Vega"/>
    <x v="8"/>
    <x v="3"/>
    <x v="0"/>
    <x v="0"/>
    <x v="1"/>
    <x v="31"/>
    <d v="2015-12-26T00:00:00"/>
    <x v="803"/>
    <x v="4"/>
    <x v="0"/>
    <s v="Columbus"/>
  </r>
  <r>
    <s v="E02807"/>
    <s v="Isla Chavez"/>
    <x v="8"/>
    <x v="4"/>
    <x v="1"/>
    <x v="1"/>
    <x v="1"/>
    <x v="15"/>
    <d v="2010-09-29T00:00:00"/>
    <x v="804"/>
    <x v="11"/>
    <x v="0"/>
    <s v="Chicago"/>
  </r>
  <r>
    <s v="E02808"/>
    <s v="Willow Estrada"/>
    <x v="8"/>
    <x v="6"/>
    <x v="2"/>
    <x v="1"/>
    <x v="1"/>
    <x v="28"/>
    <d v="2021-03-11T00:00:00"/>
    <x v="805"/>
    <x v="11"/>
    <x v="2"/>
    <s v="Rio de Janeiro"/>
  </r>
  <r>
    <s v="E02809"/>
    <s v="Nevaeh Ng"/>
    <x v="10"/>
    <x v="6"/>
    <x v="0"/>
    <x v="1"/>
    <x v="0"/>
    <x v="33"/>
    <d v="2019-03-18T00:00:00"/>
    <x v="806"/>
    <x v="26"/>
    <x v="0"/>
    <s v="Seattle"/>
  </r>
  <r>
    <s v="E02810"/>
    <s v="Jade Hu"/>
    <x v="1"/>
    <x v="5"/>
    <x v="2"/>
    <x v="1"/>
    <x v="0"/>
    <x v="15"/>
    <d v="2001-12-15T00:00:00"/>
    <x v="807"/>
    <x v="0"/>
    <x v="0"/>
    <s v="Seattle"/>
  </r>
  <r>
    <s v="E02811"/>
    <s v="Henry Vazquez"/>
    <x v="3"/>
    <x v="2"/>
    <x v="3"/>
    <x v="0"/>
    <x v="1"/>
    <x v="16"/>
    <d v="2016-12-03T00:00:00"/>
    <x v="808"/>
    <x v="0"/>
    <x v="0"/>
    <s v="Columbus"/>
  </r>
  <r>
    <s v="E02812"/>
    <s v="Nathan Jackson"/>
    <x v="11"/>
    <x v="3"/>
    <x v="0"/>
    <x v="0"/>
    <x v="2"/>
    <x v="39"/>
    <d v="2011-03-25T00:00:00"/>
    <x v="809"/>
    <x v="31"/>
    <x v="0"/>
    <s v="Chicago"/>
  </r>
  <r>
    <s v="E02813"/>
    <s v="Anthony Lam"/>
    <x v="10"/>
    <x v="1"/>
    <x v="3"/>
    <x v="0"/>
    <x v="0"/>
    <x v="16"/>
    <d v="2015-02-07T00:00:00"/>
    <x v="810"/>
    <x v="5"/>
    <x v="0"/>
    <s v="Chicago"/>
  </r>
  <r>
    <s v="E02814"/>
    <s v="Nevaeh Ali"/>
    <x v="8"/>
    <x v="5"/>
    <x v="0"/>
    <x v="1"/>
    <x v="0"/>
    <x v="1"/>
    <d v="2013-03-22T00:00:00"/>
    <x v="811"/>
    <x v="12"/>
    <x v="0"/>
    <s v="Miami"/>
  </r>
  <r>
    <s v="E02815"/>
    <s v="Mila Vasquez"/>
    <x v="11"/>
    <x v="6"/>
    <x v="1"/>
    <x v="1"/>
    <x v="1"/>
    <x v="1"/>
    <d v="2013-07-26T00:00:00"/>
    <x v="812"/>
    <x v="32"/>
    <x v="0"/>
    <s v="Phoenix"/>
  </r>
  <r>
    <s v="E02816"/>
    <s v="Madelyn Henry"/>
    <x v="11"/>
    <x v="6"/>
    <x v="3"/>
    <x v="1"/>
    <x v="2"/>
    <x v="39"/>
    <d v="2007-05-10T00:00:00"/>
    <x v="813"/>
    <x v="6"/>
    <x v="0"/>
    <s v="Seattle"/>
  </r>
  <r>
    <s v="E02817"/>
    <s v="Emilia Alexander"/>
    <x v="32"/>
    <x v="0"/>
    <x v="3"/>
    <x v="1"/>
    <x v="2"/>
    <x v="27"/>
    <d v="2022-09-11T00:00:00"/>
    <x v="814"/>
    <x v="0"/>
    <x v="0"/>
    <s v="Seattle"/>
  </r>
  <r>
    <s v="E02818"/>
    <s v="Christian Ayala"/>
    <x v="29"/>
    <x v="1"/>
    <x v="2"/>
    <x v="0"/>
    <x v="1"/>
    <x v="9"/>
    <d v="2003-09-28T00:00:00"/>
    <x v="815"/>
    <x v="0"/>
    <x v="2"/>
    <s v="Manaus"/>
  </r>
  <r>
    <s v="E02819"/>
    <s v="Willow Xiong"/>
    <x v="10"/>
    <x v="5"/>
    <x v="1"/>
    <x v="1"/>
    <x v="0"/>
    <x v="27"/>
    <d v="2021-05-04T00:00:00"/>
    <x v="816"/>
    <x v="8"/>
    <x v="0"/>
    <s v="Miami"/>
  </r>
  <r>
    <s v="E02820"/>
    <s v="Avery Valdez"/>
    <x v="24"/>
    <x v="6"/>
    <x v="2"/>
    <x v="1"/>
    <x v="1"/>
    <x v="34"/>
    <d v="2000-01-29T00:00:00"/>
    <x v="817"/>
    <x v="0"/>
    <x v="0"/>
    <s v="Phoenix"/>
  </r>
  <r>
    <s v="E02821"/>
    <s v="Abigail Carter"/>
    <x v="4"/>
    <x v="6"/>
    <x v="2"/>
    <x v="1"/>
    <x v="3"/>
    <x v="4"/>
    <d v="2015-01-12T00:00:00"/>
    <x v="818"/>
    <x v="17"/>
    <x v="0"/>
    <s v="Miami"/>
  </r>
  <r>
    <s v="E02822"/>
    <s v="Madison Patel"/>
    <x v="16"/>
    <x v="0"/>
    <x v="1"/>
    <x v="1"/>
    <x v="0"/>
    <x v="27"/>
    <d v="2013-10-26T00:00:00"/>
    <x v="819"/>
    <x v="0"/>
    <x v="0"/>
    <s v="Austin"/>
  </r>
  <r>
    <s v="E02823"/>
    <s v="Paisley Hsu"/>
    <x v="4"/>
    <x v="4"/>
    <x v="3"/>
    <x v="1"/>
    <x v="0"/>
    <x v="26"/>
    <d v="2006-01-07T00:00:00"/>
    <x v="820"/>
    <x v="1"/>
    <x v="1"/>
    <s v="Beijing"/>
  </r>
  <r>
    <s v="E02824"/>
    <s v="Kinsley Hill"/>
    <x v="14"/>
    <x v="1"/>
    <x v="2"/>
    <x v="1"/>
    <x v="2"/>
    <x v="8"/>
    <d v="2022-06-16T00:00:00"/>
    <x v="821"/>
    <x v="0"/>
    <x v="0"/>
    <s v="Columbus"/>
  </r>
  <r>
    <s v="E02825"/>
    <s v="Kai Barnes"/>
    <x v="14"/>
    <x v="1"/>
    <x v="2"/>
    <x v="0"/>
    <x v="2"/>
    <x v="14"/>
    <d v="2016-08-24T00:00:00"/>
    <x v="822"/>
    <x v="0"/>
    <x v="0"/>
    <s v="Miami"/>
  </r>
  <r>
    <s v="E02826"/>
    <s v="Lincoln Cheng"/>
    <x v="5"/>
    <x v="3"/>
    <x v="1"/>
    <x v="0"/>
    <x v="0"/>
    <x v="29"/>
    <d v="1997-10-14T00:00:00"/>
    <x v="823"/>
    <x v="0"/>
    <x v="1"/>
    <s v="Shanghai"/>
  </r>
  <r>
    <s v="E02827"/>
    <s v="Noah Sharma"/>
    <x v="4"/>
    <x v="4"/>
    <x v="3"/>
    <x v="0"/>
    <x v="0"/>
    <x v="7"/>
    <d v="2008-02-09T00:00:00"/>
    <x v="824"/>
    <x v="28"/>
    <x v="0"/>
    <s v="Phoenix"/>
  </r>
  <r>
    <s v="E02828"/>
    <s v="Nevaeh Jiang"/>
    <x v="5"/>
    <x v="4"/>
    <x v="0"/>
    <x v="1"/>
    <x v="0"/>
    <x v="20"/>
    <d v="1997-07-10T00:00:00"/>
    <x v="825"/>
    <x v="0"/>
    <x v="1"/>
    <s v="Chengdu"/>
  </r>
  <r>
    <s v="E02829"/>
    <s v="Ariana Hall"/>
    <x v="8"/>
    <x v="6"/>
    <x v="1"/>
    <x v="1"/>
    <x v="2"/>
    <x v="9"/>
    <d v="2005-01-17T00:00:00"/>
    <x v="826"/>
    <x v="11"/>
    <x v="0"/>
    <s v="Phoenix"/>
  </r>
  <r>
    <s v="E02830"/>
    <s v="Samuel Cao"/>
    <x v="14"/>
    <x v="1"/>
    <x v="3"/>
    <x v="0"/>
    <x v="0"/>
    <x v="4"/>
    <d v="1999-05-22T00:00:00"/>
    <x v="827"/>
    <x v="0"/>
    <x v="1"/>
    <s v="Shanghai"/>
  </r>
  <r>
    <s v="E02831"/>
    <s v="Brooks Mitchell"/>
    <x v="8"/>
    <x v="3"/>
    <x v="3"/>
    <x v="0"/>
    <x v="2"/>
    <x v="6"/>
    <d v="2014-08-10T00:00:00"/>
    <x v="828"/>
    <x v="7"/>
    <x v="0"/>
    <s v="Austin"/>
  </r>
  <r>
    <s v="E02832"/>
    <s v="Kinsley Gonzalez"/>
    <x v="8"/>
    <x v="2"/>
    <x v="2"/>
    <x v="1"/>
    <x v="1"/>
    <x v="0"/>
    <d v="2000-01-27T00:00:00"/>
    <x v="829"/>
    <x v="11"/>
    <x v="0"/>
    <s v="Seattle"/>
  </r>
  <r>
    <s v="E02833"/>
    <s v="Dominic Tang"/>
    <x v="8"/>
    <x v="3"/>
    <x v="1"/>
    <x v="0"/>
    <x v="0"/>
    <x v="6"/>
    <d v="1993-12-08T00:00:00"/>
    <x v="830"/>
    <x v="2"/>
    <x v="1"/>
    <s v="Beijing"/>
  </r>
  <r>
    <s v="E02834"/>
    <s v="Colton Le"/>
    <x v="24"/>
    <x v="6"/>
    <x v="3"/>
    <x v="0"/>
    <x v="0"/>
    <x v="17"/>
    <d v="2010-01-12T00:00:00"/>
    <x v="831"/>
    <x v="0"/>
    <x v="1"/>
    <s v="Chongqing"/>
  </r>
  <r>
    <s v="E02835"/>
    <s v="Kai Huang"/>
    <x v="23"/>
    <x v="6"/>
    <x v="1"/>
    <x v="0"/>
    <x v="0"/>
    <x v="28"/>
    <d v="2021-01-15T00:00:00"/>
    <x v="832"/>
    <x v="0"/>
    <x v="0"/>
    <s v="Austin"/>
  </r>
  <r>
    <s v="E02836"/>
    <s v="Addison Cruz"/>
    <x v="1"/>
    <x v="1"/>
    <x v="1"/>
    <x v="1"/>
    <x v="1"/>
    <x v="10"/>
    <d v="2014-09-08T00:00:00"/>
    <x v="833"/>
    <x v="0"/>
    <x v="2"/>
    <s v="Rio de Janeiro"/>
  </r>
  <r>
    <s v="E02837"/>
    <s v="Natalie Thao"/>
    <x v="9"/>
    <x v="2"/>
    <x v="3"/>
    <x v="1"/>
    <x v="0"/>
    <x v="5"/>
    <d v="2022-10-23T00:00:00"/>
    <x v="834"/>
    <x v="0"/>
    <x v="1"/>
    <s v="Chongqing"/>
  </r>
  <r>
    <s v="E02838"/>
    <s v="Maria Barnes"/>
    <x v="5"/>
    <x v="5"/>
    <x v="1"/>
    <x v="1"/>
    <x v="2"/>
    <x v="38"/>
    <d v="2003-05-13T00:00:00"/>
    <x v="835"/>
    <x v="0"/>
    <x v="0"/>
    <s v="Austin"/>
  </r>
  <r>
    <s v="E02839"/>
    <s v="Everett Le"/>
    <x v="8"/>
    <x v="3"/>
    <x v="0"/>
    <x v="0"/>
    <x v="0"/>
    <x v="9"/>
    <d v="2007-03-03T00:00:00"/>
    <x v="836"/>
    <x v="12"/>
    <x v="1"/>
    <s v="Chengdu"/>
  </r>
  <r>
    <s v="E02840"/>
    <s v="Mia Vang"/>
    <x v="11"/>
    <x v="4"/>
    <x v="1"/>
    <x v="1"/>
    <x v="0"/>
    <x v="17"/>
    <d v="2014-04-19T00:00:00"/>
    <x v="837"/>
    <x v="31"/>
    <x v="1"/>
    <s v="Shanghai"/>
  </r>
  <r>
    <s v="E02841"/>
    <s v="Zoey Mendoza"/>
    <x v="32"/>
    <x v="0"/>
    <x v="3"/>
    <x v="1"/>
    <x v="1"/>
    <x v="33"/>
    <d v="2020-02-16T00:00:00"/>
    <x v="838"/>
    <x v="0"/>
    <x v="2"/>
    <s v="Rio de Janeiro"/>
  </r>
  <r>
    <s v="E02842"/>
    <s v="Parker Desai"/>
    <x v="5"/>
    <x v="1"/>
    <x v="2"/>
    <x v="0"/>
    <x v="0"/>
    <x v="26"/>
    <d v="2018-11-08T00:00:00"/>
    <x v="839"/>
    <x v="0"/>
    <x v="1"/>
    <s v="Shanghai"/>
  </r>
  <r>
    <s v="E02843"/>
    <s v="Alexander Liang"/>
    <x v="11"/>
    <x v="4"/>
    <x v="0"/>
    <x v="0"/>
    <x v="0"/>
    <x v="30"/>
    <d v="2010-03-05T00:00:00"/>
    <x v="840"/>
    <x v="6"/>
    <x v="1"/>
    <s v="Beijing"/>
  </r>
  <r>
    <s v="E02844"/>
    <s v="Adam Jordan"/>
    <x v="21"/>
    <x v="0"/>
    <x v="1"/>
    <x v="0"/>
    <x v="2"/>
    <x v="9"/>
    <d v="2015-03-12T00:00:00"/>
    <x v="841"/>
    <x v="0"/>
    <x v="0"/>
    <s v="Chicago"/>
  </r>
  <r>
    <s v="E02845"/>
    <s v="Leah Stewart"/>
    <x v="18"/>
    <x v="2"/>
    <x v="2"/>
    <x v="1"/>
    <x v="2"/>
    <x v="32"/>
    <d v="2010-06-04T00:00:00"/>
    <x v="842"/>
    <x v="0"/>
    <x v="0"/>
    <s v="Austin"/>
  </r>
  <r>
    <s v="E02846"/>
    <s v="Robert Santos"/>
    <x v="10"/>
    <x v="6"/>
    <x v="2"/>
    <x v="0"/>
    <x v="1"/>
    <x v="0"/>
    <d v="2000-12-29T00:00:00"/>
    <x v="843"/>
    <x v="8"/>
    <x v="0"/>
    <s v="Austin"/>
  </r>
  <r>
    <s v="E02847"/>
    <s v="Addison Ma"/>
    <x v="9"/>
    <x v="2"/>
    <x v="2"/>
    <x v="1"/>
    <x v="0"/>
    <x v="7"/>
    <d v="2008-05-21T00:00:00"/>
    <x v="844"/>
    <x v="0"/>
    <x v="0"/>
    <s v="Phoenix"/>
  </r>
  <r>
    <s v="E02848"/>
    <s v="Clara Collins"/>
    <x v="27"/>
    <x v="2"/>
    <x v="0"/>
    <x v="1"/>
    <x v="2"/>
    <x v="30"/>
    <d v="2008-03-03T00:00:00"/>
    <x v="845"/>
    <x v="0"/>
    <x v="0"/>
    <s v="Seattle"/>
  </r>
  <r>
    <s v="E02849"/>
    <s v="Stella Castro"/>
    <x v="16"/>
    <x v="0"/>
    <x v="1"/>
    <x v="1"/>
    <x v="1"/>
    <x v="6"/>
    <d v="2009-04-17T00:00:00"/>
    <x v="846"/>
    <x v="0"/>
    <x v="0"/>
    <s v="Columbus"/>
  </r>
  <r>
    <s v="E02850"/>
    <s v="Lucy Chin"/>
    <x v="4"/>
    <x v="2"/>
    <x v="0"/>
    <x v="1"/>
    <x v="0"/>
    <x v="3"/>
    <d v="2011-04-22T00:00:00"/>
    <x v="847"/>
    <x v="23"/>
    <x v="1"/>
    <s v="Beijing"/>
  </r>
  <r>
    <s v="E02851"/>
    <s v="Piper Evans"/>
    <x v="20"/>
    <x v="2"/>
    <x v="3"/>
    <x v="1"/>
    <x v="2"/>
    <x v="5"/>
    <d v="2014-01-28T00:00:00"/>
    <x v="848"/>
    <x v="2"/>
    <x v="0"/>
    <s v="Seattle"/>
  </r>
  <r>
    <s v="E02852"/>
    <s v="Cora Coleman"/>
    <x v="0"/>
    <x v="0"/>
    <x v="1"/>
    <x v="1"/>
    <x v="3"/>
    <x v="30"/>
    <d v="2011-04-09T00:00:00"/>
    <x v="849"/>
    <x v="0"/>
    <x v="0"/>
    <s v="Phoenix"/>
  </r>
  <r>
    <s v="E02853"/>
    <s v="Cora Holmes"/>
    <x v="11"/>
    <x v="5"/>
    <x v="2"/>
    <x v="1"/>
    <x v="2"/>
    <x v="24"/>
    <d v="2021-10-05T00:00:00"/>
    <x v="850"/>
    <x v="6"/>
    <x v="0"/>
    <s v="Seattle"/>
  </r>
  <r>
    <s v="E02854"/>
    <s v="Leo Figueroa"/>
    <x v="13"/>
    <x v="2"/>
    <x v="1"/>
    <x v="0"/>
    <x v="1"/>
    <x v="12"/>
    <d v="2015-01-21T00:00:00"/>
    <x v="851"/>
    <x v="0"/>
    <x v="2"/>
    <s v="Manaus"/>
  </r>
  <r>
    <s v="E02855"/>
    <s v="Allison Wang"/>
    <x v="8"/>
    <x v="3"/>
    <x v="0"/>
    <x v="1"/>
    <x v="0"/>
    <x v="33"/>
    <d v="2018-12-16T00:00:00"/>
    <x v="852"/>
    <x v="11"/>
    <x v="0"/>
    <s v="Austin"/>
  </r>
  <r>
    <s v="E02856"/>
    <s v="Levi Cruz"/>
    <x v="5"/>
    <x v="3"/>
    <x v="2"/>
    <x v="0"/>
    <x v="1"/>
    <x v="0"/>
    <d v="2007-09-22T00:00:00"/>
    <x v="853"/>
    <x v="0"/>
    <x v="0"/>
    <s v="Miami"/>
  </r>
  <r>
    <s v="E02857"/>
    <s v="Iris Phillips"/>
    <x v="16"/>
    <x v="0"/>
    <x v="2"/>
    <x v="1"/>
    <x v="2"/>
    <x v="25"/>
    <d v="2019-11-28T00:00:00"/>
    <x v="854"/>
    <x v="0"/>
    <x v="0"/>
    <s v="Miami"/>
  </r>
  <r>
    <s v="E02858"/>
    <s v="Madelyn Chavez"/>
    <x v="15"/>
    <x v="6"/>
    <x v="1"/>
    <x v="1"/>
    <x v="1"/>
    <x v="26"/>
    <d v="2006-09-11T00:00:00"/>
    <x v="855"/>
    <x v="0"/>
    <x v="2"/>
    <s v="Rio de Janeiro"/>
  </r>
  <r>
    <s v="E02859"/>
    <s v="Caroline Smith"/>
    <x v="8"/>
    <x v="5"/>
    <x v="1"/>
    <x v="1"/>
    <x v="2"/>
    <x v="28"/>
    <d v="2020-04-27T00:00:00"/>
    <x v="856"/>
    <x v="2"/>
    <x v="0"/>
    <s v="Columbus"/>
  </r>
  <r>
    <s v="E02860"/>
    <s v="Grayson Lai"/>
    <x v="22"/>
    <x v="2"/>
    <x v="3"/>
    <x v="0"/>
    <x v="0"/>
    <x v="0"/>
    <d v="2005-09-12T00:00:00"/>
    <x v="857"/>
    <x v="0"/>
    <x v="1"/>
    <s v="Beijing"/>
  </r>
  <r>
    <s v="E02861"/>
    <s v="Anna Guerrero"/>
    <x v="11"/>
    <x v="2"/>
    <x v="2"/>
    <x v="1"/>
    <x v="1"/>
    <x v="26"/>
    <d v="2012-11-24T00:00:00"/>
    <x v="858"/>
    <x v="14"/>
    <x v="2"/>
    <s v="Manaus"/>
  </r>
  <r>
    <s v="E02862"/>
    <s v="Paisley Bell"/>
    <x v="8"/>
    <x v="4"/>
    <x v="0"/>
    <x v="1"/>
    <x v="3"/>
    <x v="22"/>
    <d v="2012-01-10T00:00:00"/>
    <x v="859"/>
    <x v="13"/>
    <x v="0"/>
    <s v="Miami"/>
  </r>
  <r>
    <s v="E02863"/>
    <s v="Jose Park"/>
    <x v="4"/>
    <x v="2"/>
    <x v="2"/>
    <x v="0"/>
    <x v="0"/>
    <x v="15"/>
    <d v="2009-10-11T00:00:00"/>
    <x v="860"/>
    <x v="28"/>
    <x v="1"/>
    <s v="Chongqing"/>
  </r>
  <r>
    <s v="E02864"/>
    <s v="Eliza Parker"/>
    <x v="30"/>
    <x v="0"/>
    <x v="1"/>
    <x v="1"/>
    <x v="2"/>
    <x v="27"/>
    <d v="2010-03-24T00:00:00"/>
    <x v="861"/>
    <x v="0"/>
    <x v="0"/>
    <s v="Chicago"/>
  </r>
  <r>
    <s v="E02865"/>
    <s v="Harper Castillo"/>
    <x v="11"/>
    <x v="2"/>
    <x v="1"/>
    <x v="1"/>
    <x v="1"/>
    <x v="25"/>
    <d v="2020-09-02T00:00:00"/>
    <x v="862"/>
    <x v="14"/>
    <x v="2"/>
    <s v="Rio de Janeiro"/>
  </r>
  <r>
    <s v="E02866"/>
    <s v="Melody Yoon"/>
    <x v="15"/>
    <x v="6"/>
    <x v="3"/>
    <x v="1"/>
    <x v="0"/>
    <x v="2"/>
    <d v="2014-10-15T00:00:00"/>
    <x v="863"/>
    <x v="0"/>
    <x v="1"/>
    <s v="Beijing"/>
  </r>
  <r>
    <s v="E02867"/>
    <s v="Avery Smith"/>
    <x v="10"/>
    <x v="6"/>
    <x v="1"/>
    <x v="1"/>
    <x v="2"/>
    <x v="6"/>
    <d v="2008-06-27T00:00:00"/>
    <x v="864"/>
    <x v="24"/>
    <x v="0"/>
    <s v="Chicago"/>
  </r>
  <r>
    <s v="E02868"/>
    <s v="Madeline Vu"/>
    <x v="7"/>
    <x v="2"/>
    <x v="0"/>
    <x v="1"/>
    <x v="0"/>
    <x v="29"/>
    <d v="2010-06-05T00:00:00"/>
    <x v="865"/>
    <x v="0"/>
    <x v="1"/>
    <s v="Chengdu"/>
  </r>
  <r>
    <s v="E02869"/>
    <s v="Aubrey Cheng"/>
    <x v="6"/>
    <x v="3"/>
    <x v="0"/>
    <x v="1"/>
    <x v="0"/>
    <x v="25"/>
    <d v="2001-06-17T00:00:00"/>
    <x v="866"/>
    <x v="0"/>
    <x v="0"/>
    <s v="Chicago"/>
  </r>
  <r>
    <s v="E02870"/>
    <s v="Clara Henderson"/>
    <x v="11"/>
    <x v="1"/>
    <x v="0"/>
    <x v="1"/>
    <x v="2"/>
    <x v="34"/>
    <d v="2016-10-23T00:00:00"/>
    <x v="867"/>
    <x v="28"/>
    <x v="0"/>
    <s v="Miami"/>
  </r>
  <r>
    <s v="E02871"/>
    <s v="Jace Henderson"/>
    <x v="4"/>
    <x v="0"/>
    <x v="2"/>
    <x v="0"/>
    <x v="2"/>
    <x v="19"/>
    <d v="2022-03-16T00:00:00"/>
    <x v="868"/>
    <x v="34"/>
    <x v="0"/>
    <s v="Phoenix"/>
  </r>
  <r>
    <s v="E02872"/>
    <s v="Caroline Martin"/>
    <x v="20"/>
    <x v="2"/>
    <x v="0"/>
    <x v="1"/>
    <x v="3"/>
    <x v="11"/>
    <d v="2000-10-15T00:00:00"/>
    <x v="869"/>
    <x v="11"/>
    <x v="0"/>
    <s v="Chicago"/>
  </r>
  <r>
    <s v="E02873"/>
    <s v="Asher Bui"/>
    <x v="29"/>
    <x v="1"/>
    <x v="3"/>
    <x v="0"/>
    <x v="0"/>
    <x v="39"/>
    <d v="2009-01-27T00:00:00"/>
    <x v="870"/>
    <x v="0"/>
    <x v="1"/>
    <s v="Shanghai"/>
  </r>
  <r>
    <s v="E02874"/>
    <s v="Samantha Chau"/>
    <x v="28"/>
    <x v="2"/>
    <x v="3"/>
    <x v="1"/>
    <x v="0"/>
    <x v="28"/>
    <d v="2021-11-10T00:00:00"/>
    <x v="871"/>
    <x v="0"/>
    <x v="1"/>
    <s v="Chengdu"/>
  </r>
  <r>
    <s v="E02875"/>
    <s v="Charles Robinson"/>
    <x v="30"/>
    <x v="0"/>
    <x v="1"/>
    <x v="0"/>
    <x v="3"/>
    <x v="13"/>
    <d v="2006-06-30T00:00:00"/>
    <x v="872"/>
    <x v="0"/>
    <x v="0"/>
    <s v="Phoenix"/>
  </r>
  <r>
    <s v="E02876"/>
    <s v="Jonathan Nelson"/>
    <x v="4"/>
    <x v="6"/>
    <x v="0"/>
    <x v="0"/>
    <x v="2"/>
    <x v="7"/>
    <d v="2022-07-02T00:00:00"/>
    <x v="873"/>
    <x v="22"/>
    <x v="0"/>
    <s v="Chicago"/>
  </r>
  <r>
    <s v="E02877"/>
    <s v="Liliana Simmons"/>
    <x v="4"/>
    <x v="5"/>
    <x v="0"/>
    <x v="1"/>
    <x v="2"/>
    <x v="14"/>
    <d v="2012-06-07T00:00:00"/>
    <x v="874"/>
    <x v="17"/>
    <x v="0"/>
    <s v="Phoenix"/>
  </r>
  <r>
    <s v="E02878"/>
    <s v="Logan Ortega"/>
    <x v="6"/>
    <x v="5"/>
    <x v="0"/>
    <x v="0"/>
    <x v="1"/>
    <x v="12"/>
    <d v="2020-05-19T00:00:00"/>
    <x v="875"/>
    <x v="0"/>
    <x v="0"/>
    <s v="Seattle"/>
  </r>
  <r>
    <s v="E02879"/>
    <s v="Isaac Jung"/>
    <x v="8"/>
    <x v="2"/>
    <x v="3"/>
    <x v="0"/>
    <x v="0"/>
    <x v="9"/>
    <d v="1994-07-12T00:00:00"/>
    <x v="876"/>
    <x v="4"/>
    <x v="1"/>
    <s v="Shanghai"/>
  </r>
  <r>
    <s v="E02880"/>
    <s v="Christopher Desai"/>
    <x v="21"/>
    <x v="0"/>
    <x v="2"/>
    <x v="0"/>
    <x v="0"/>
    <x v="25"/>
    <d v="2000-12-29T00:00:00"/>
    <x v="877"/>
    <x v="0"/>
    <x v="1"/>
    <s v="Chengdu"/>
  </r>
  <r>
    <s v="E02881"/>
    <s v="Levi Gonzalez"/>
    <x v="0"/>
    <x v="0"/>
    <x v="1"/>
    <x v="0"/>
    <x v="1"/>
    <x v="32"/>
    <d v="2012-04-27T00:00:00"/>
    <x v="878"/>
    <x v="0"/>
    <x v="0"/>
    <s v="Austin"/>
  </r>
  <r>
    <s v="E02882"/>
    <s v="Santiago f Wang"/>
    <x v="10"/>
    <x v="1"/>
    <x v="2"/>
    <x v="0"/>
    <x v="0"/>
    <x v="18"/>
    <d v="2021-08-09T00:00:00"/>
    <x v="879"/>
    <x v="8"/>
    <x v="0"/>
    <s v="Phoenix"/>
  </r>
  <r>
    <s v="E02883"/>
    <s v="Julia Kim"/>
    <x v="14"/>
    <x v="1"/>
    <x v="3"/>
    <x v="1"/>
    <x v="0"/>
    <x v="3"/>
    <d v="2016-12-04T00:00:00"/>
    <x v="880"/>
    <x v="0"/>
    <x v="1"/>
    <s v="Chongqing"/>
  </r>
  <r>
    <s v="E02884"/>
    <s v="Noah Allen"/>
    <x v="1"/>
    <x v="3"/>
    <x v="1"/>
    <x v="0"/>
    <x v="2"/>
    <x v="18"/>
    <d v="2022-01-06T00:00:00"/>
    <x v="881"/>
    <x v="0"/>
    <x v="0"/>
    <s v="Columbus"/>
  </r>
  <r>
    <s v="E02885"/>
    <s v="Colton Adams"/>
    <x v="8"/>
    <x v="5"/>
    <x v="3"/>
    <x v="0"/>
    <x v="2"/>
    <x v="40"/>
    <d v="2022-11-19T00:00:00"/>
    <x v="882"/>
    <x v="4"/>
    <x v="0"/>
    <s v="Columbus"/>
  </r>
  <r>
    <s v="E02886"/>
    <s v="Colton Mehta"/>
    <x v="1"/>
    <x v="3"/>
    <x v="0"/>
    <x v="0"/>
    <x v="0"/>
    <x v="22"/>
    <d v="2014-12-07T00:00:00"/>
    <x v="883"/>
    <x v="0"/>
    <x v="1"/>
    <s v="Beijing"/>
  </r>
  <r>
    <s v="E02887"/>
    <s v="Caroline Gomez"/>
    <x v="29"/>
    <x v="1"/>
    <x v="3"/>
    <x v="1"/>
    <x v="1"/>
    <x v="20"/>
    <d v="1997-11-19T00:00:00"/>
    <x v="884"/>
    <x v="0"/>
    <x v="2"/>
    <s v="Sao Paulo"/>
  </r>
  <r>
    <s v="E02888"/>
    <s v="Kayden Tang"/>
    <x v="10"/>
    <x v="6"/>
    <x v="3"/>
    <x v="0"/>
    <x v="0"/>
    <x v="37"/>
    <d v="2012-03-11T00:00:00"/>
    <x v="885"/>
    <x v="26"/>
    <x v="0"/>
    <s v="Austin"/>
  </r>
  <r>
    <s v="E02889"/>
    <s v="Hadley Parker"/>
    <x v="8"/>
    <x v="3"/>
    <x v="0"/>
    <x v="1"/>
    <x v="2"/>
    <x v="36"/>
    <d v="2010-01-09T00:00:00"/>
    <x v="886"/>
    <x v="7"/>
    <x v="0"/>
    <s v="Austin"/>
  </r>
  <r>
    <s v="E02890"/>
    <s v="Elizabeth Estrada"/>
    <x v="17"/>
    <x v="2"/>
    <x v="1"/>
    <x v="1"/>
    <x v="1"/>
    <x v="27"/>
    <d v="2016-12-20T00:00:00"/>
    <x v="887"/>
    <x v="0"/>
    <x v="0"/>
    <s v="Miami"/>
  </r>
  <r>
    <s v="E02891"/>
    <s v="Sofia Yee"/>
    <x v="7"/>
    <x v="2"/>
    <x v="2"/>
    <x v="1"/>
    <x v="0"/>
    <x v="5"/>
    <d v="2018-12-25T00:00:00"/>
    <x v="888"/>
    <x v="0"/>
    <x v="0"/>
    <s v="Miami"/>
  </r>
  <r>
    <s v="E02892"/>
    <s v="Asher Mendoza"/>
    <x v="10"/>
    <x v="6"/>
    <x v="1"/>
    <x v="0"/>
    <x v="1"/>
    <x v="2"/>
    <d v="2014-02-21T00:00:00"/>
    <x v="889"/>
    <x v="2"/>
    <x v="2"/>
    <s v="Rio de Janeiro"/>
  </r>
  <r>
    <s v="E02893"/>
    <s v="Jordan Hernandez"/>
    <x v="9"/>
    <x v="2"/>
    <x v="2"/>
    <x v="0"/>
    <x v="1"/>
    <x v="0"/>
    <d v="2003-12-15T00:00:00"/>
    <x v="890"/>
    <x v="0"/>
    <x v="2"/>
    <s v="Sao Paulo"/>
  </r>
  <r>
    <s v="E02894"/>
    <s v="Everleigh Tan"/>
    <x v="1"/>
    <x v="3"/>
    <x v="0"/>
    <x v="1"/>
    <x v="0"/>
    <x v="22"/>
    <d v="2019-03-28T00:00:00"/>
    <x v="891"/>
    <x v="0"/>
    <x v="1"/>
    <s v="Chengdu"/>
  </r>
  <r>
    <s v="E02895"/>
    <s v="Joshua Hall"/>
    <x v="9"/>
    <x v="2"/>
    <x v="0"/>
    <x v="0"/>
    <x v="3"/>
    <x v="29"/>
    <d v="2011-12-07T00:00:00"/>
    <x v="892"/>
    <x v="0"/>
    <x v="0"/>
    <s v="Chicago"/>
  </r>
  <r>
    <s v="E02896"/>
    <s v="Stella Gupta"/>
    <x v="5"/>
    <x v="3"/>
    <x v="1"/>
    <x v="1"/>
    <x v="0"/>
    <x v="16"/>
    <d v="2020-02-18T00:00:00"/>
    <x v="893"/>
    <x v="0"/>
    <x v="1"/>
    <s v="Beijing"/>
  </r>
  <r>
    <s v="E02897"/>
    <s v="Levi White"/>
    <x v="8"/>
    <x v="6"/>
    <x v="0"/>
    <x v="0"/>
    <x v="3"/>
    <x v="15"/>
    <d v="2018-07-19T00:00:00"/>
    <x v="894"/>
    <x v="13"/>
    <x v="0"/>
    <s v="Columbus"/>
  </r>
  <r>
    <s v="E02898"/>
    <s v="Matthew Jackson"/>
    <x v="8"/>
    <x v="5"/>
    <x v="3"/>
    <x v="0"/>
    <x v="2"/>
    <x v="33"/>
    <d v="2019-10-13T00:00:00"/>
    <x v="895"/>
    <x v="7"/>
    <x v="0"/>
    <s v="Seattle"/>
  </r>
  <r>
    <s v="E02899"/>
    <s v="Dominic Martinez"/>
    <x v="20"/>
    <x v="2"/>
    <x v="1"/>
    <x v="0"/>
    <x v="1"/>
    <x v="6"/>
    <d v="2018-04-17T00:00:00"/>
    <x v="896"/>
    <x v="12"/>
    <x v="2"/>
    <s v="Rio de Janeiro"/>
  </r>
  <r>
    <s v="E02900"/>
    <s v="Aiden Aguilar"/>
    <x v="8"/>
    <x v="4"/>
    <x v="2"/>
    <x v="0"/>
    <x v="1"/>
    <x v="13"/>
    <d v="1997-12-12T00:00:00"/>
    <x v="897"/>
    <x v="2"/>
    <x v="0"/>
    <s v="Seattle"/>
  </r>
  <r>
    <s v="E02901"/>
    <s v="Victoria Hu"/>
    <x v="26"/>
    <x v="0"/>
    <x v="0"/>
    <x v="1"/>
    <x v="0"/>
    <x v="27"/>
    <d v="2017-04-21T00:00:00"/>
    <x v="898"/>
    <x v="0"/>
    <x v="1"/>
    <s v="Chongqing"/>
  </r>
  <r>
    <s v="E02902"/>
    <s v="Eloise Campos"/>
    <x v="27"/>
    <x v="2"/>
    <x v="2"/>
    <x v="1"/>
    <x v="1"/>
    <x v="13"/>
    <d v="1993-06-25T00:00:00"/>
    <x v="899"/>
    <x v="0"/>
    <x v="0"/>
    <s v="Phoenix"/>
  </r>
  <r>
    <s v="E02903"/>
    <s v="Emilia Alvarado"/>
    <x v="15"/>
    <x v="6"/>
    <x v="2"/>
    <x v="1"/>
    <x v="1"/>
    <x v="21"/>
    <d v="2001-06-29T00:00:00"/>
    <x v="900"/>
    <x v="0"/>
    <x v="2"/>
    <s v="Manaus"/>
  </r>
  <r>
    <s v="E02904"/>
    <s v="Lydia Ahmed"/>
    <x v="11"/>
    <x v="4"/>
    <x v="1"/>
    <x v="1"/>
    <x v="0"/>
    <x v="24"/>
    <d v="2017-04-24T00:00:00"/>
    <x v="901"/>
    <x v="31"/>
    <x v="1"/>
    <s v="Chengdu"/>
  </r>
  <r>
    <s v="E02905"/>
    <s v="Dylan Simmons"/>
    <x v="8"/>
    <x v="3"/>
    <x v="0"/>
    <x v="0"/>
    <x v="3"/>
    <x v="5"/>
    <d v="2002-05-23T00:00:00"/>
    <x v="902"/>
    <x v="13"/>
    <x v="0"/>
    <s v="Miami"/>
  </r>
  <r>
    <s v="E02906"/>
    <s v="Jaxson Chu"/>
    <x v="4"/>
    <x v="5"/>
    <x v="3"/>
    <x v="0"/>
    <x v="0"/>
    <x v="11"/>
    <d v="2010-10-10T00:00:00"/>
    <x v="903"/>
    <x v="10"/>
    <x v="1"/>
    <s v="Chongqing"/>
  </r>
  <r>
    <s v="E02907"/>
    <s v="Ariana Griffin"/>
    <x v="11"/>
    <x v="5"/>
    <x v="1"/>
    <x v="1"/>
    <x v="2"/>
    <x v="10"/>
    <d v="2015-03-04T00:00:00"/>
    <x v="904"/>
    <x v="21"/>
    <x v="0"/>
    <s v="Chicago"/>
  </r>
  <r>
    <s v="E02908"/>
    <s v="Hudson Bailey"/>
    <x v="22"/>
    <x v="2"/>
    <x v="1"/>
    <x v="0"/>
    <x v="2"/>
    <x v="31"/>
    <d v="2018-03-12T00:00:00"/>
    <x v="905"/>
    <x v="0"/>
    <x v="0"/>
    <s v="Seattle"/>
  </r>
  <r>
    <s v="E02909"/>
    <s v="Colton Grant"/>
    <x v="5"/>
    <x v="1"/>
    <x v="0"/>
    <x v="0"/>
    <x v="2"/>
    <x v="0"/>
    <d v="2011-01-07T00:00:00"/>
    <x v="906"/>
    <x v="0"/>
    <x v="0"/>
    <s v="Miami"/>
  </r>
  <r>
    <s v="E02910"/>
    <s v="Emery Flores"/>
    <x v="5"/>
    <x v="1"/>
    <x v="2"/>
    <x v="1"/>
    <x v="1"/>
    <x v="15"/>
    <d v="2005-11-18T00:00:00"/>
    <x v="907"/>
    <x v="0"/>
    <x v="0"/>
    <s v="Phoenix"/>
  </r>
  <r>
    <s v="E02911"/>
    <s v="Gabriella Wong"/>
    <x v="10"/>
    <x v="4"/>
    <x v="1"/>
    <x v="1"/>
    <x v="0"/>
    <x v="31"/>
    <d v="1995-05-01T00:00:00"/>
    <x v="908"/>
    <x v="24"/>
    <x v="0"/>
    <s v="Seattle"/>
  </r>
  <r>
    <s v="E02912"/>
    <s v="Ian Gonzales"/>
    <x v="10"/>
    <x v="4"/>
    <x v="1"/>
    <x v="0"/>
    <x v="1"/>
    <x v="17"/>
    <d v="2018-12-29T00:00:00"/>
    <x v="909"/>
    <x v="8"/>
    <x v="0"/>
    <s v="Miami"/>
  </r>
  <r>
    <s v="E02913"/>
    <s v="Jaxon Wright"/>
    <x v="8"/>
    <x v="6"/>
    <x v="2"/>
    <x v="0"/>
    <x v="2"/>
    <x v="0"/>
    <d v="2004-08-30T00:00:00"/>
    <x v="910"/>
    <x v="11"/>
    <x v="0"/>
    <s v="Austin"/>
  </r>
  <r>
    <s v="E02914"/>
    <s v="Ethan Cruz"/>
    <x v="23"/>
    <x v="6"/>
    <x v="3"/>
    <x v="0"/>
    <x v="1"/>
    <x v="4"/>
    <d v="2000-04-28T00:00:00"/>
    <x v="911"/>
    <x v="0"/>
    <x v="0"/>
    <s v="Miami"/>
  </r>
  <r>
    <s v="E02915"/>
    <s v="Adrian James"/>
    <x v="19"/>
    <x v="2"/>
    <x v="2"/>
    <x v="0"/>
    <x v="2"/>
    <x v="5"/>
    <d v="1994-08-15T00:00:00"/>
    <x v="912"/>
    <x v="0"/>
    <x v="0"/>
    <s v="Chicago"/>
  </r>
  <r>
    <s v="E02916"/>
    <s v="Isabella Mejia"/>
    <x v="11"/>
    <x v="3"/>
    <x v="1"/>
    <x v="1"/>
    <x v="1"/>
    <x v="31"/>
    <d v="2018-10-07T00:00:00"/>
    <x v="913"/>
    <x v="14"/>
    <x v="2"/>
    <s v="Manaus"/>
  </r>
  <r>
    <s v="E02917"/>
    <s v="Christopher Miller"/>
    <x v="11"/>
    <x v="4"/>
    <x v="1"/>
    <x v="0"/>
    <x v="3"/>
    <x v="27"/>
    <d v="2009-05-16T00:00:00"/>
    <x v="914"/>
    <x v="27"/>
    <x v="0"/>
    <s v="Austin"/>
  </r>
  <r>
    <s v="E02918"/>
    <s v="Samuel Watson"/>
    <x v="28"/>
    <x v="2"/>
    <x v="1"/>
    <x v="0"/>
    <x v="2"/>
    <x v="35"/>
    <d v="2022-04-09T00:00:00"/>
    <x v="915"/>
    <x v="0"/>
    <x v="0"/>
    <s v="Miami"/>
  </r>
  <r>
    <s v="E02919"/>
    <s v="Lucy Phan"/>
    <x v="5"/>
    <x v="1"/>
    <x v="2"/>
    <x v="1"/>
    <x v="0"/>
    <x v="7"/>
    <d v="2021-02-18T00:00:00"/>
    <x v="916"/>
    <x v="0"/>
    <x v="1"/>
    <s v="Chongqing"/>
  </r>
  <r>
    <s v="E02920"/>
    <s v="Dominic Thao"/>
    <x v="5"/>
    <x v="5"/>
    <x v="3"/>
    <x v="0"/>
    <x v="0"/>
    <x v="3"/>
    <d v="1996-09-08T00:00:00"/>
    <x v="917"/>
    <x v="0"/>
    <x v="0"/>
    <s v="Miami"/>
  </r>
  <r>
    <s v="E02921"/>
    <s v="Jaxon Shin"/>
    <x v="17"/>
    <x v="2"/>
    <x v="3"/>
    <x v="0"/>
    <x v="0"/>
    <x v="1"/>
    <d v="2010-12-27T00:00:00"/>
    <x v="918"/>
    <x v="0"/>
    <x v="1"/>
    <s v="Chengdu"/>
  </r>
  <r>
    <s v="E02922"/>
    <s v="Nevaeh Diaz"/>
    <x v="4"/>
    <x v="5"/>
    <x v="0"/>
    <x v="1"/>
    <x v="1"/>
    <x v="36"/>
    <d v="2018-03-03T00:00:00"/>
    <x v="919"/>
    <x v="33"/>
    <x v="2"/>
    <s v="Sao Paulo"/>
  </r>
  <r>
    <s v="E02923"/>
    <s v="Isaac Jenkins"/>
    <x v="1"/>
    <x v="1"/>
    <x v="3"/>
    <x v="0"/>
    <x v="2"/>
    <x v="35"/>
    <d v="2021-07-18T00:00:00"/>
    <x v="920"/>
    <x v="0"/>
    <x v="0"/>
    <s v="Seattle"/>
  </r>
  <r>
    <s v="E02924"/>
    <s v="Jace Barnes"/>
    <x v="10"/>
    <x v="2"/>
    <x v="0"/>
    <x v="0"/>
    <x v="2"/>
    <x v="23"/>
    <d v="1996-07-09T00:00:00"/>
    <x v="921"/>
    <x v="24"/>
    <x v="0"/>
    <s v="Austin"/>
  </r>
  <r>
    <s v="E02925"/>
    <s v="Carson Liu"/>
    <x v="11"/>
    <x v="2"/>
    <x v="2"/>
    <x v="0"/>
    <x v="0"/>
    <x v="31"/>
    <d v="2011-03-11T00:00:00"/>
    <x v="922"/>
    <x v="21"/>
    <x v="0"/>
    <s v="Austin"/>
  </r>
  <r>
    <s v="E02926"/>
    <s v="Sofia Gutierrez"/>
    <x v="8"/>
    <x v="5"/>
    <x v="0"/>
    <x v="1"/>
    <x v="1"/>
    <x v="12"/>
    <d v="2015-10-19T00:00:00"/>
    <x v="923"/>
    <x v="12"/>
    <x v="2"/>
    <s v="Manaus"/>
  </r>
  <r>
    <s v="E02927"/>
    <s v="Jeremiah Chang"/>
    <x v="10"/>
    <x v="4"/>
    <x v="1"/>
    <x v="0"/>
    <x v="0"/>
    <x v="6"/>
    <d v="2015-03-09T00:00:00"/>
    <x v="924"/>
    <x v="26"/>
    <x v="1"/>
    <s v="Chengdu"/>
  </r>
  <r>
    <s v="E02928"/>
    <s v="Connor Ruiz"/>
    <x v="8"/>
    <x v="3"/>
    <x v="0"/>
    <x v="0"/>
    <x v="1"/>
    <x v="8"/>
    <d v="2022-12-19T00:00:00"/>
    <x v="925"/>
    <x v="2"/>
    <x v="0"/>
    <s v="Austin"/>
  </r>
  <r>
    <s v="E02929"/>
    <s v="Easton Truong"/>
    <x v="11"/>
    <x v="5"/>
    <x v="2"/>
    <x v="0"/>
    <x v="0"/>
    <x v="12"/>
    <d v="2021-05-13T00:00:00"/>
    <x v="926"/>
    <x v="9"/>
    <x v="0"/>
    <s v="Seattle"/>
  </r>
  <r>
    <s v="E02930"/>
    <s v="Sebastian Vargas"/>
    <x v="10"/>
    <x v="5"/>
    <x v="1"/>
    <x v="0"/>
    <x v="1"/>
    <x v="1"/>
    <d v="2019-07-12T00:00:00"/>
    <x v="927"/>
    <x v="8"/>
    <x v="0"/>
    <s v="Austin"/>
  </r>
  <r>
    <s v="E02931"/>
    <s v="Joseph Dang"/>
    <x v="11"/>
    <x v="5"/>
    <x v="2"/>
    <x v="0"/>
    <x v="0"/>
    <x v="29"/>
    <d v="2014-04-20T00:00:00"/>
    <x v="928"/>
    <x v="25"/>
    <x v="1"/>
    <s v="Shanghai"/>
  </r>
  <r>
    <s v="E02932"/>
    <s v="Madison White"/>
    <x v="11"/>
    <x v="2"/>
    <x v="2"/>
    <x v="1"/>
    <x v="2"/>
    <x v="22"/>
    <d v="2011-07-09T00:00:00"/>
    <x v="929"/>
    <x v="25"/>
    <x v="0"/>
    <s v="Phoenix"/>
  </r>
  <r>
    <s v="E02933"/>
    <s v="Valentina Nelson"/>
    <x v="2"/>
    <x v="2"/>
    <x v="0"/>
    <x v="1"/>
    <x v="2"/>
    <x v="3"/>
    <d v="2013-12-16T00:00:00"/>
    <x v="930"/>
    <x v="0"/>
    <x v="0"/>
    <s v="Miami"/>
  </r>
  <r>
    <s v="E02934"/>
    <s v="Everleigh Coleman"/>
    <x v="18"/>
    <x v="2"/>
    <x v="3"/>
    <x v="1"/>
    <x v="2"/>
    <x v="25"/>
    <d v="2012-03-20T00:00:00"/>
    <x v="931"/>
    <x v="0"/>
    <x v="0"/>
    <s v="Phoenix"/>
  </r>
  <r>
    <s v="E02935"/>
    <s v="Everleigh Castillo"/>
    <x v="12"/>
    <x v="2"/>
    <x v="3"/>
    <x v="1"/>
    <x v="1"/>
    <x v="3"/>
    <d v="2007-11-12T00:00:00"/>
    <x v="932"/>
    <x v="0"/>
    <x v="0"/>
    <s v="Chicago"/>
  </r>
  <r>
    <s v="E02936"/>
    <s v="Valentina Fernandez"/>
    <x v="4"/>
    <x v="1"/>
    <x v="1"/>
    <x v="1"/>
    <x v="1"/>
    <x v="13"/>
    <d v="2012-01-23T00:00:00"/>
    <x v="933"/>
    <x v="23"/>
    <x v="0"/>
    <s v="Phoenix"/>
  </r>
  <r>
    <s v="E02937"/>
    <s v="Serenity Richardson"/>
    <x v="4"/>
    <x v="0"/>
    <x v="3"/>
    <x v="1"/>
    <x v="2"/>
    <x v="15"/>
    <d v="2019-03-14T00:00:00"/>
    <x v="934"/>
    <x v="35"/>
    <x v="0"/>
    <s v="Miami"/>
  </r>
  <r>
    <s v="E02938"/>
    <s v="Cooper Ramirez"/>
    <x v="4"/>
    <x v="3"/>
    <x v="3"/>
    <x v="0"/>
    <x v="1"/>
    <x v="19"/>
    <d v="2012-02-07T00:00:00"/>
    <x v="935"/>
    <x v="3"/>
    <x v="0"/>
    <s v="Chicago"/>
  </r>
  <r>
    <s v="E02939"/>
    <s v="Penelope Avila"/>
    <x v="1"/>
    <x v="5"/>
    <x v="1"/>
    <x v="1"/>
    <x v="1"/>
    <x v="14"/>
    <d v="2012-05-22T00:00:00"/>
    <x v="936"/>
    <x v="0"/>
    <x v="0"/>
    <s v="Austin"/>
  </r>
  <r>
    <s v="E02940"/>
    <s v="David Barnes"/>
    <x v="3"/>
    <x v="2"/>
    <x v="1"/>
    <x v="0"/>
    <x v="2"/>
    <x v="39"/>
    <d v="2006-08-19T00:00:00"/>
    <x v="937"/>
    <x v="0"/>
    <x v="0"/>
    <s v="Miami"/>
  </r>
  <r>
    <s v="E02941"/>
    <s v="Ivy Luong"/>
    <x v="18"/>
    <x v="2"/>
    <x v="1"/>
    <x v="1"/>
    <x v="0"/>
    <x v="31"/>
    <d v="1993-07-05T00:00:00"/>
    <x v="938"/>
    <x v="0"/>
    <x v="0"/>
    <s v="Austin"/>
  </r>
  <r>
    <s v="E02942"/>
    <s v="Aurora Bailey"/>
    <x v="30"/>
    <x v="0"/>
    <x v="2"/>
    <x v="1"/>
    <x v="2"/>
    <x v="12"/>
    <d v="2020-05-23T00:00:00"/>
    <x v="939"/>
    <x v="0"/>
    <x v="0"/>
    <s v="Miami"/>
  </r>
  <r>
    <s v="E02943"/>
    <s v="Valentina Valdez"/>
    <x v="10"/>
    <x v="4"/>
    <x v="2"/>
    <x v="1"/>
    <x v="1"/>
    <x v="30"/>
    <d v="2008-05-01T00:00:00"/>
    <x v="940"/>
    <x v="18"/>
    <x v="2"/>
    <s v="Manaus"/>
  </r>
  <r>
    <s v="E02944"/>
    <s v="Parker Dinh"/>
    <x v="11"/>
    <x v="3"/>
    <x v="3"/>
    <x v="0"/>
    <x v="0"/>
    <x v="4"/>
    <d v="2006-06-28T00:00:00"/>
    <x v="941"/>
    <x v="9"/>
    <x v="1"/>
    <s v="Beijing"/>
  </r>
  <r>
    <s v="E02945"/>
    <s v="Eliana Hsu"/>
    <x v="32"/>
    <x v="0"/>
    <x v="3"/>
    <x v="1"/>
    <x v="0"/>
    <x v="2"/>
    <d v="2021-06-09T00:00:00"/>
    <x v="942"/>
    <x v="0"/>
    <x v="0"/>
    <s v="Phoenix"/>
  </r>
  <r>
    <s v="E02946"/>
    <s v="Logan Parker"/>
    <x v="24"/>
    <x v="6"/>
    <x v="2"/>
    <x v="0"/>
    <x v="2"/>
    <x v="19"/>
    <d v="2019-01-13T00:00:00"/>
    <x v="943"/>
    <x v="0"/>
    <x v="0"/>
    <s v="Austin"/>
  </r>
  <r>
    <s v="E02947"/>
    <s v="Liliana Green"/>
    <x v="2"/>
    <x v="2"/>
    <x v="1"/>
    <x v="1"/>
    <x v="2"/>
    <x v="1"/>
    <d v="2000-05-19T00:00:00"/>
    <x v="944"/>
    <x v="0"/>
    <x v="0"/>
    <s v="Chicago"/>
  </r>
  <r>
    <s v="E02948"/>
    <s v="Victoria Vazquez"/>
    <x v="16"/>
    <x v="0"/>
    <x v="2"/>
    <x v="1"/>
    <x v="1"/>
    <x v="15"/>
    <d v="2007-05-08T00:00:00"/>
    <x v="945"/>
    <x v="0"/>
    <x v="0"/>
    <s v="Phoenix"/>
  </r>
  <r>
    <s v="E02949"/>
    <s v="Kinsley Huynh"/>
    <x v="11"/>
    <x v="6"/>
    <x v="3"/>
    <x v="1"/>
    <x v="0"/>
    <x v="6"/>
    <d v="2009-04-22T00:00:00"/>
    <x v="946"/>
    <x v="9"/>
    <x v="0"/>
    <s v="Phoenix"/>
  </r>
  <r>
    <s v="E02950"/>
    <s v="Anna Carrillo"/>
    <x v="30"/>
    <x v="0"/>
    <x v="1"/>
    <x v="1"/>
    <x v="1"/>
    <x v="9"/>
    <d v="2003-02-21T00:00:00"/>
    <x v="947"/>
    <x v="0"/>
    <x v="2"/>
    <s v="Rio de Janeiro"/>
  </r>
  <r>
    <s v="E02951"/>
    <s v="Isla Singh"/>
    <x v="31"/>
    <x v="0"/>
    <x v="1"/>
    <x v="1"/>
    <x v="0"/>
    <x v="31"/>
    <d v="2022-01-01T00:00:00"/>
    <x v="948"/>
    <x v="0"/>
    <x v="1"/>
    <s v="Shanghai"/>
  </r>
  <r>
    <s v="E02952"/>
    <s v="Emma Yu"/>
    <x v="30"/>
    <x v="0"/>
    <x v="2"/>
    <x v="1"/>
    <x v="0"/>
    <x v="39"/>
    <d v="2005-08-13T00:00:00"/>
    <x v="949"/>
    <x v="0"/>
    <x v="1"/>
    <s v="Shanghai"/>
  </r>
  <r>
    <s v="E02953"/>
    <s v="Jonathan Dominguez"/>
    <x v="1"/>
    <x v="1"/>
    <x v="3"/>
    <x v="0"/>
    <x v="1"/>
    <x v="9"/>
    <d v="2002-07-14T00:00:00"/>
    <x v="950"/>
    <x v="0"/>
    <x v="2"/>
    <s v="Sao Paulo"/>
  </r>
  <r>
    <s v="E02954"/>
    <s v="Caleb Mehta"/>
    <x v="31"/>
    <x v="0"/>
    <x v="3"/>
    <x v="0"/>
    <x v="0"/>
    <x v="22"/>
    <d v="2015-05-14T00:00:00"/>
    <x v="951"/>
    <x v="0"/>
    <x v="0"/>
    <s v="Miami"/>
  </r>
  <r>
    <s v="E02955"/>
    <s v="Connor Simmons"/>
    <x v="5"/>
    <x v="1"/>
    <x v="2"/>
    <x v="0"/>
    <x v="3"/>
    <x v="33"/>
    <d v="2022-01-17T00:00:00"/>
    <x v="952"/>
    <x v="0"/>
    <x v="0"/>
    <s v="Chicago"/>
  </r>
  <r>
    <s v="E02956"/>
    <s v="Jaxon Lai"/>
    <x v="2"/>
    <x v="2"/>
    <x v="2"/>
    <x v="0"/>
    <x v="0"/>
    <x v="36"/>
    <d v="2004-03-08T00:00:00"/>
    <x v="953"/>
    <x v="0"/>
    <x v="1"/>
    <s v="Chongqing"/>
  </r>
  <r>
    <s v="E02957"/>
    <s v="Madelyn Yee"/>
    <x v="5"/>
    <x v="3"/>
    <x v="2"/>
    <x v="1"/>
    <x v="0"/>
    <x v="2"/>
    <d v="1999-10-15T00:00:00"/>
    <x v="954"/>
    <x v="0"/>
    <x v="0"/>
    <s v="Austin"/>
  </r>
  <r>
    <s v="E02958"/>
    <s v="Elena Jimenez"/>
    <x v="11"/>
    <x v="0"/>
    <x v="3"/>
    <x v="1"/>
    <x v="1"/>
    <x v="26"/>
    <d v="2011-11-11T00:00:00"/>
    <x v="955"/>
    <x v="31"/>
    <x v="2"/>
    <s v="Sao Paulo"/>
  </r>
  <r>
    <s v="E02959"/>
    <s v="Sadie Ali"/>
    <x v="8"/>
    <x v="5"/>
    <x v="3"/>
    <x v="1"/>
    <x v="0"/>
    <x v="6"/>
    <d v="2014-04-05T00:00:00"/>
    <x v="956"/>
    <x v="4"/>
    <x v="1"/>
    <s v="Chengdu"/>
  </r>
  <r>
    <s v="E02960"/>
    <s v="Lucas Sandoval"/>
    <x v="5"/>
    <x v="1"/>
    <x v="0"/>
    <x v="0"/>
    <x v="1"/>
    <x v="39"/>
    <d v="2011-05-19T00:00:00"/>
    <x v="957"/>
    <x v="0"/>
    <x v="2"/>
    <s v="Manaus"/>
  </r>
  <r>
    <s v="E02961"/>
    <s v="Brooks Ngo"/>
    <x v="11"/>
    <x v="0"/>
    <x v="1"/>
    <x v="0"/>
    <x v="0"/>
    <x v="8"/>
    <d v="2020-03-02T00:00:00"/>
    <x v="958"/>
    <x v="28"/>
    <x v="0"/>
    <s v="Miami"/>
  </r>
  <r>
    <s v="E02962"/>
    <s v="Piper Oh"/>
    <x v="5"/>
    <x v="5"/>
    <x v="2"/>
    <x v="1"/>
    <x v="0"/>
    <x v="37"/>
    <d v="1996-01-23T00:00:00"/>
    <x v="959"/>
    <x v="0"/>
    <x v="0"/>
    <s v="Columbus"/>
  </r>
  <r>
    <s v="E02963"/>
    <s v="Hunter Molina"/>
    <x v="1"/>
    <x v="5"/>
    <x v="3"/>
    <x v="0"/>
    <x v="1"/>
    <x v="39"/>
    <d v="2018-02-20T00:00:00"/>
    <x v="960"/>
    <x v="0"/>
    <x v="0"/>
    <s v="Austin"/>
  </r>
  <r>
    <s v="E02964"/>
    <s v="Michael Hoang"/>
    <x v="4"/>
    <x v="2"/>
    <x v="3"/>
    <x v="0"/>
    <x v="0"/>
    <x v="7"/>
    <d v="2017-05-04T00:00:00"/>
    <x v="961"/>
    <x v="16"/>
    <x v="1"/>
    <s v="Beijing"/>
  </r>
  <r>
    <s v="E02965"/>
    <s v="Eloise Sun"/>
    <x v="4"/>
    <x v="2"/>
    <x v="3"/>
    <x v="1"/>
    <x v="0"/>
    <x v="7"/>
    <d v="2005-06-01T00:00:00"/>
    <x v="962"/>
    <x v="30"/>
    <x v="0"/>
    <s v="Phoenix"/>
  </r>
  <r>
    <s v="E02966"/>
    <s v="Gianna Jimenez"/>
    <x v="15"/>
    <x v="6"/>
    <x v="0"/>
    <x v="1"/>
    <x v="1"/>
    <x v="11"/>
    <d v="2015-11-26T00:00:00"/>
    <x v="963"/>
    <x v="0"/>
    <x v="2"/>
    <s v="Sao Paulo"/>
  </r>
  <r>
    <s v="E02967"/>
    <s v="Ava Chan"/>
    <x v="10"/>
    <x v="6"/>
    <x v="1"/>
    <x v="1"/>
    <x v="0"/>
    <x v="36"/>
    <d v="2022-10-12T00:00:00"/>
    <x v="964"/>
    <x v="18"/>
    <x v="1"/>
    <s v="Chongqing"/>
  </r>
  <r>
    <s v="E02968"/>
    <s v="Leilani Navarro"/>
    <x v="8"/>
    <x v="5"/>
    <x v="3"/>
    <x v="1"/>
    <x v="1"/>
    <x v="9"/>
    <d v="2022-07-08T00:00:00"/>
    <x v="965"/>
    <x v="11"/>
    <x v="2"/>
    <s v="Rio de Janeiro"/>
  </r>
  <r>
    <s v="E02969"/>
    <s v="Lydia Chu"/>
    <x v="4"/>
    <x v="2"/>
    <x v="2"/>
    <x v="1"/>
    <x v="0"/>
    <x v="33"/>
    <d v="2021-10-03T00:00:00"/>
    <x v="966"/>
    <x v="5"/>
    <x v="1"/>
    <s v="Chongqing"/>
  </r>
  <r>
    <s v="E02970"/>
    <s v="Liam Salazar"/>
    <x v="14"/>
    <x v="1"/>
    <x v="3"/>
    <x v="0"/>
    <x v="1"/>
    <x v="36"/>
    <d v="2020-10-25T00:00:00"/>
    <x v="967"/>
    <x v="0"/>
    <x v="2"/>
    <s v="Sao Paulo"/>
  </r>
  <r>
    <s v="E02971"/>
    <s v="Hailey Henderson"/>
    <x v="1"/>
    <x v="5"/>
    <x v="3"/>
    <x v="1"/>
    <x v="2"/>
    <x v="37"/>
    <d v="2008-08-13T00:00:00"/>
    <x v="968"/>
    <x v="0"/>
    <x v="0"/>
    <s v="Columbus"/>
  </r>
  <r>
    <s v="E02972"/>
    <s v="Austin Espinoza"/>
    <x v="32"/>
    <x v="0"/>
    <x v="1"/>
    <x v="0"/>
    <x v="1"/>
    <x v="34"/>
    <d v="2006-03-17T00:00:00"/>
    <x v="969"/>
    <x v="0"/>
    <x v="0"/>
    <s v="Seattle"/>
  </r>
  <r>
    <s v="E02973"/>
    <s v="Delilah Ng"/>
    <x v="32"/>
    <x v="0"/>
    <x v="0"/>
    <x v="1"/>
    <x v="0"/>
    <x v="7"/>
    <d v="2008-08-20T00:00:00"/>
    <x v="970"/>
    <x v="0"/>
    <x v="0"/>
    <s v="Chicago"/>
  </r>
  <r>
    <s v="E02974"/>
    <s v="Gabriella Han"/>
    <x v="7"/>
    <x v="2"/>
    <x v="0"/>
    <x v="1"/>
    <x v="0"/>
    <x v="23"/>
    <d v="2000-01-22T00:00:00"/>
    <x v="971"/>
    <x v="0"/>
    <x v="0"/>
    <s v="Columbus"/>
  </r>
  <r>
    <s v="E02975"/>
    <s v="Aria Miller"/>
    <x v="2"/>
    <x v="2"/>
    <x v="2"/>
    <x v="1"/>
    <x v="3"/>
    <x v="10"/>
    <d v="2019-06-07T00:00:00"/>
    <x v="972"/>
    <x v="0"/>
    <x v="0"/>
    <s v="Columbus"/>
  </r>
  <r>
    <s v="E02976"/>
    <s v="Sofia Dixon"/>
    <x v="21"/>
    <x v="0"/>
    <x v="0"/>
    <x v="1"/>
    <x v="2"/>
    <x v="39"/>
    <d v="2011-09-13T00:00:00"/>
    <x v="973"/>
    <x v="0"/>
    <x v="0"/>
    <s v="Columbus"/>
  </r>
  <r>
    <s v="E02977"/>
    <s v="Ethan Xiong"/>
    <x v="27"/>
    <x v="2"/>
    <x v="3"/>
    <x v="0"/>
    <x v="0"/>
    <x v="24"/>
    <d v="2012-05-05T00:00:00"/>
    <x v="974"/>
    <x v="0"/>
    <x v="0"/>
    <s v="Columbus"/>
  </r>
  <r>
    <s v="E02978"/>
    <s v="Gabriella Cruz"/>
    <x v="5"/>
    <x v="5"/>
    <x v="3"/>
    <x v="1"/>
    <x v="1"/>
    <x v="24"/>
    <d v="2020-08-13T00:00:00"/>
    <x v="975"/>
    <x v="0"/>
    <x v="0"/>
    <s v="Miami"/>
  </r>
  <r>
    <s v="E02979"/>
    <s v="Christopher Kang"/>
    <x v="25"/>
    <x v="0"/>
    <x v="2"/>
    <x v="0"/>
    <x v="0"/>
    <x v="12"/>
    <d v="2016-09-07T00:00:00"/>
    <x v="976"/>
    <x v="24"/>
    <x v="0"/>
    <s v="Phoenix"/>
  </r>
  <r>
    <s v="E02980"/>
    <s v="Ariana Pham"/>
    <x v="5"/>
    <x v="1"/>
    <x v="2"/>
    <x v="1"/>
    <x v="0"/>
    <x v="10"/>
    <d v="2015-10-17T00:00:00"/>
    <x v="977"/>
    <x v="0"/>
    <x v="1"/>
    <s v="Beijing"/>
  </r>
  <r>
    <s v="E02981"/>
    <s v="Colton Bui"/>
    <x v="10"/>
    <x v="3"/>
    <x v="2"/>
    <x v="0"/>
    <x v="0"/>
    <x v="25"/>
    <d v="2018-12-20T00:00:00"/>
    <x v="978"/>
    <x v="24"/>
    <x v="1"/>
    <s v="Shanghai"/>
  </r>
  <r>
    <s v="E02982"/>
    <s v="Caroline Cortez"/>
    <x v="8"/>
    <x v="2"/>
    <x v="3"/>
    <x v="1"/>
    <x v="1"/>
    <x v="38"/>
    <d v="2014-10-04T00:00:00"/>
    <x v="979"/>
    <x v="4"/>
    <x v="0"/>
    <s v="Miami"/>
  </r>
  <r>
    <s v="E02983"/>
    <s v="Nora Richardson"/>
    <x v="4"/>
    <x v="6"/>
    <x v="3"/>
    <x v="1"/>
    <x v="2"/>
    <x v="6"/>
    <d v="1999-01-08T00:00:00"/>
    <x v="980"/>
    <x v="16"/>
    <x v="0"/>
    <s v="Miami"/>
  </r>
  <r>
    <s v="E02984"/>
    <s v="Alexander Sanchez"/>
    <x v="5"/>
    <x v="1"/>
    <x v="0"/>
    <x v="0"/>
    <x v="1"/>
    <x v="19"/>
    <d v="2018-11-06T00:00:00"/>
    <x v="981"/>
    <x v="0"/>
    <x v="0"/>
    <s v="Miami"/>
  </r>
  <r>
    <s v="E02985"/>
    <s v="Logan Rahman"/>
    <x v="8"/>
    <x v="6"/>
    <x v="3"/>
    <x v="0"/>
    <x v="0"/>
    <x v="24"/>
    <d v="2008-07-27T00:00:00"/>
    <x v="982"/>
    <x v="11"/>
    <x v="0"/>
    <s v="Austin"/>
  </r>
  <r>
    <s v="E02986"/>
    <s v="Henry Rogers"/>
    <x v="29"/>
    <x v="1"/>
    <x v="1"/>
    <x v="0"/>
    <x v="2"/>
    <x v="40"/>
    <d v="2021-05-05T00:00:00"/>
    <x v="983"/>
    <x v="0"/>
    <x v="0"/>
    <s v="Seattle"/>
  </r>
  <r>
    <s v="E02987"/>
    <s v="Delilah Cheng"/>
    <x v="22"/>
    <x v="2"/>
    <x v="3"/>
    <x v="1"/>
    <x v="0"/>
    <x v="15"/>
    <d v="2015-03-15T00:00:00"/>
    <x v="984"/>
    <x v="0"/>
    <x v="1"/>
    <s v="Chongqing"/>
  </r>
  <r>
    <s v="E02988"/>
    <s v="Caroline Rodriguez"/>
    <x v="10"/>
    <x v="4"/>
    <x v="1"/>
    <x v="1"/>
    <x v="1"/>
    <x v="29"/>
    <d v="1997-04-17T00:00:00"/>
    <x v="985"/>
    <x v="24"/>
    <x v="2"/>
    <s v="Manaus"/>
  </r>
  <r>
    <s v="E02989"/>
    <s v="Jack Chin"/>
    <x v="10"/>
    <x v="3"/>
    <x v="1"/>
    <x v="0"/>
    <x v="0"/>
    <x v="36"/>
    <d v="2007-08-24T00:00:00"/>
    <x v="986"/>
    <x v="24"/>
    <x v="0"/>
    <s v="Phoenix"/>
  </r>
  <r>
    <s v="E02990"/>
    <s v="Luna Collins"/>
    <x v="18"/>
    <x v="2"/>
    <x v="0"/>
    <x v="1"/>
    <x v="3"/>
    <x v="7"/>
    <d v="1993-11-19T00:00:00"/>
    <x v="987"/>
    <x v="0"/>
    <x v="0"/>
    <s v="Chicago"/>
  </r>
  <r>
    <s v="E02991"/>
    <s v="John Campos"/>
    <x v="32"/>
    <x v="0"/>
    <x v="0"/>
    <x v="0"/>
    <x v="1"/>
    <x v="19"/>
    <d v="2021-02-25T00:00:00"/>
    <x v="988"/>
    <x v="0"/>
    <x v="2"/>
    <s v="Sao Paulo"/>
  </r>
  <r>
    <s v="E02992"/>
    <s v="Charlotte Banks"/>
    <x v="14"/>
    <x v="1"/>
    <x v="1"/>
    <x v="1"/>
    <x v="3"/>
    <x v="15"/>
    <d v="2002-12-23T00:00:00"/>
    <x v="989"/>
    <x v="0"/>
    <x v="0"/>
    <s v="Phoenix"/>
  </r>
  <r>
    <s v="E02993"/>
    <s v="Miles Liu"/>
    <x v="1"/>
    <x v="1"/>
    <x v="2"/>
    <x v="0"/>
    <x v="0"/>
    <x v="14"/>
    <d v="2021-05-25T00:00:00"/>
    <x v="990"/>
    <x v="0"/>
    <x v="0"/>
    <s v="Columbus"/>
  </r>
  <r>
    <s v="E02994"/>
    <s v="Violet Duong"/>
    <x v="11"/>
    <x v="5"/>
    <x v="3"/>
    <x v="1"/>
    <x v="0"/>
    <x v="22"/>
    <d v="2014-09-22T00:00:00"/>
    <x v="991"/>
    <x v="15"/>
    <x v="0"/>
    <s v="Austin"/>
  </r>
  <r>
    <s v="E02995"/>
    <s v="Isaac Xiong"/>
    <x v="10"/>
    <x v="4"/>
    <x v="3"/>
    <x v="0"/>
    <x v="0"/>
    <x v="17"/>
    <d v="2012-10-28T00:00:00"/>
    <x v="992"/>
    <x v="8"/>
    <x v="0"/>
    <s v="Seattle"/>
  </r>
  <r>
    <s v="E02996"/>
    <s v="Ian Le"/>
    <x v="11"/>
    <x v="0"/>
    <x v="3"/>
    <x v="0"/>
    <x v="0"/>
    <x v="25"/>
    <d v="2007-08-28T00:00:00"/>
    <x v="993"/>
    <x v="9"/>
    <x v="0"/>
    <s v="Phoenix"/>
  </r>
  <r>
    <s v="E02997"/>
    <s v="Melody Delgado"/>
    <x v="28"/>
    <x v="2"/>
    <x v="3"/>
    <x v="1"/>
    <x v="1"/>
    <x v="1"/>
    <d v="2012-11-28T00:00:00"/>
    <x v="994"/>
    <x v="0"/>
    <x v="2"/>
    <s v="Rio de Janeiro"/>
  </r>
  <r>
    <s v="E02998"/>
    <s v="Eliza Bui"/>
    <x v="1"/>
    <x v="4"/>
    <x v="1"/>
    <x v="1"/>
    <x v="0"/>
    <x v="21"/>
    <d v="2010-06-13T00:00:00"/>
    <x v="995"/>
    <x v="0"/>
    <x v="0"/>
    <s v="Seattle"/>
  </r>
  <r>
    <s v="E02999"/>
    <s v="Layla Wu"/>
    <x v="29"/>
    <x v="1"/>
    <x v="2"/>
    <x v="1"/>
    <x v="0"/>
    <x v="12"/>
    <d v="2018-08-27T00:00:00"/>
    <x v="996"/>
    <x v="0"/>
    <x v="0"/>
    <s v="Miami"/>
  </r>
  <r>
    <s v="E03000"/>
    <s v="Thomas Lam"/>
    <x v="0"/>
    <x v="0"/>
    <x v="0"/>
    <x v="0"/>
    <x v="0"/>
    <x v="5"/>
    <d v="2022-11-18T00:00:00"/>
    <x v="997"/>
    <x v="0"/>
    <x v="0"/>
    <s v="Seattle"/>
  </r>
  <r>
    <s v="E03001"/>
    <s v="Willow Taylor"/>
    <x v="14"/>
    <x v="1"/>
    <x v="1"/>
    <x v="1"/>
    <x v="3"/>
    <x v="18"/>
    <d v="2021-02-08T00:00:00"/>
    <x v="998"/>
    <x v="0"/>
    <x v="0"/>
    <s v="Seattle"/>
  </r>
  <r>
    <m/>
    <m/>
    <x v="33"/>
    <x v="7"/>
    <x v="4"/>
    <x v="2"/>
    <x v="4"/>
    <x v="41"/>
    <m/>
    <x v="999"/>
    <x v="37"/>
    <x v="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002"/>
    <s v="Kai Le"/>
    <s v="Controls Engineer"/>
    <x v="0"/>
    <s v="Manufacturing"/>
    <x v="0"/>
    <x v="0"/>
    <n v="47"/>
    <d v="2022-02-05T00:00:00"/>
    <x v="0"/>
    <n v="0"/>
    <x v="0"/>
    <s v="Columbus"/>
    <s v=""/>
    <m/>
    <s v="MIDDLE AGE"/>
    <n v="1463976"/>
    <m/>
  </r>
  <r>
    <s v="E02003"/>
    <s v="Robert Patel"/>
    <s v="Analyst"/>
    <x v="1"/>
    <s v="Corporate"/>
    <x v="0"/>
    <x v="0"/>
    <n v="48"/>
    <d v="2013-10-23T00:00:00"/>
    <x v="1"/>
    <n v="0"/>
    <x v="0"/>
    <s v="Chicago"/>
    <s v=""/>
    <m/>
    <s v="MIDDLE AGE"/>
    <m/>
    <d v="2024-03-25T00:00:00"/>
  </r>
  <r>
    <s v="E02004"/>
    <s v="Cameron Lo"/>
    <s v="Network Administrator"/>
    <x v="2"/>
    <s v="Research &amp; Development"/>
    <x v="0"/>
    <x v="0"/>
    <n v="49"/>
    <d v="2019-03-24T00:00:00"/>
    <x v="2"/>
    <n v="0"/>
    <x v="1"/>
    <s v="Shanghai"/>
    <s v=""/>
    <m/>
    <s v="MIDDLE AGE"/>
    <n v="124"/>
    <m/>
  </r>
  <r>
    <s v="E02005"/>
    <s v="Harper Castillo"/>
    <s v="IT Systems Architect"/>
    <x v="2"/>
    <s v="Corporate"/>
    <x v="1"/>
    <x v="1"/>
    <n v="50"/>
    <d v="2018-04-07T00:00:00"/>
    <x v="3"/>
    <n v="0"/>
    <x v="0"/>
    <s v="Seattle"/>
    <s v=""/>
    <m/>
    <s v="MIDDLE AGE"/>
    <n v="15"/>
    <m/>
  </r>
  <r>
    <s v="E02006"/>
    <s v="Harper Dominguez"/>
    <s v="Director"/>
    <x v="0"/>
    <s v="Corporate"/>
    <x v="1"/>
    <x v="1"/>
    <n v="51"/>
    <d v="2005-06-18T00:00:00"/>
    <x v="4"/>
    <n v="0.24"/>
    <x v="0"/>
    <s v="Austin"/>
    <s v=""/>
    <m/>
    <s v="MIDDLE AGE"/>
    <m/>
    <s v="Cameron Lo"/>
  </r>
  <r>
    <s v="E02007"/>
    <s v="Ezra Vu"/>
    <s v="Network Administrator"/>
    <x v="2"/>
    <s v="Manufacturing"/>
    <x v="0"/>
    <x v="0"/>
    <n v="52"/>
    <d v="2004-04-22T00:00:00"/>
    <x v="5"/>
    <n v="0"/>
    <x v="0"/>
    <s v="Phoenix"/>
    <d v="2014-02-14T00:00:00"/>
    <m/>
    <s v="MIDDLE AGE"/>
    <m/>
    <s v="Harper Castillo"/>
  </r>
  <r>
    <s v="E02008"/>
    <s v="Jade Hu"/>
    <s v="Sr. Analyst"/>
    <x v="3"/>
    <s v="Specialty Products"/>
    <x v="1"/>
    <x v="0"/>
    <n v="53"/>
    <d v="2009-06-27T00:00:00"/>
    <x v="6"/>
    <n v="0"/>
    <x v="1"/>
    <s v="Chongqing"/>
    <s v=""/>
    <m/>
    <s v="MIDDLE AGE"/>
    <m/>
    <m/>
  </r>
  <r>
    <s v="E02009"/>
    <s v="Miles Chang"/>
    <s v="Analyst II"/>
    <x v="4"/>
    <s v="Corporate"/>
    <x v="0"/>
    <x v="0"/>
    <n v="47"/>
    <d v="1999-02-19T00:00:00"/>
    <x v="7"/>
    <n v="0"/>
    <x v="1"/>
    <s v="Chengdu"/>
    <s v=""/>
    <m/>
    <s v="MIDDLE AGE"/>
    <m/>
    <m/>
  </r>
  <r>
    <s v="E02010"/>
    <s v="Gianna Holmes"/>
    <s v="System Administrator "/>
    <x v="2"/>
    <s v="Manufacturing"/>
    <x v="1"/>
    <x v="2"/>
    <n v="48"/>
    <d v="2011-09-09T00:00:00"/>
    <x v="8"/>
    <n v="0"/>
    <x v="0"/>
    <s v="Seattle"/>
    <s v=""/>
    <m/>
    <s v="MIDDLE AGE"/>
    <m/>
    <m/>
  </r>
  <r>
    <s v="E02011"/>
    <s v="Jameson Thomas"/>
    <s v="Manager"/>
    <x v="4"/>
    <s v="Specialty Products"/>
    <x v="0"/>
    <x v="2"/>
    <n v="49"/>
    <d v="2015-02-05T00:00:00"/>
    <x v="9"/>
    <n v="0.1"/>
    <x v="0"/>
    <s v="Miami"/>
    <s v=""/>
    <m/>
    <s v="MIDDLE AGE"/>
    <m/>
    <m/>
  </r>
  <r>
    <s v="E02012"/>
    <s v="Jameson Pena"/>
    <s v="Systems Analyst"/>
    <x v="2"/>
    <s v="Manufacturing"/>
    <x v="0"/>
    <x v="1"/>
    <n v="50"/>
    <d v="2003-10-12T00:00:00"/>
    <x v="10"/>
    <n v="0"/>
    <x v="0"/>
    <s v="Miami"/>
    <s v=""/>
    <m/>
    <s v="MIDDLE AGE"/>
    <m/>
    <m/>
  </r>
  <r>
    <s v="E02013"/>
    <s v="Bella Wu"/>
    <s v="Sr. Analyst"/>
    <x v="4"/>
    <s v="Specialty Products"/>
    <x v="1"/>
    <x v="0"/>
    <n v="51"/>
    <d v="2014-08-03T00:00:00"/>
    <x v="11"/>
    <n v="0"/>
    <x v="0"/>
    <s v="Phoenix"/>
    <s v=""/>
    <m/>
    <s v="MIDDLE AGE"/>
    <m/>
    <m/>
  </r>
  <r>
    <s v="E02014"/>
    <s v="Jose Wong"/>
    <s v="Director"/>
    <x v="2"/>
    <s v="Manufacturing"/>
    <x v="0"/>
    <x v="0"/>
    <n v="52"/>
    <d v="2017-11-15T00:00:00"/>
    <x v="12"/>
    <n v="0.23"/>
    <x v="1"/>
    <s v="Chongqing"/>
    <s v=""/>
    <m/>
    <s v="MIDDLE AGE"/>
    <m/>
    <m/>
  </r>
  <r>
    <s v="E02015"/>
    <s v="Lucas Richardson"/>
    <s v="Manager"/>
    <x v="5"/>
    <s v="Corporate"/>
    <x v="0"/>
    <x v="2"/>
    <n v="53"/>
    <d v="2018-07-22T00:00:00"/>
    <x v="13"/>
    <n v="0.08"/>
    <x v="0"/>
    <s v="Miami"/>
    <s v=""/>
    <m/>
    <s v="MIDDLE AGE"/>
    <m/>
    <m/>
  </r>
  <r>
    <s v="E02016"/>
    <s v="Jacob Moore"/>
    <s v="Sr. Manager"/>
    <x v="5"/>
    <s v="Corporate"/>
    <x v="0"/>
    <x v="3"/>
    <n v="47"/>
    <d v="2021-03-24T00:00:00"/>
    <x v="14"/>
    <n v="0.15"/>
    <x v="0"/>
    <s v="Phoenix"/>
    <s v=""/>
    <m/>
    <s v="MIDDLE AGE"/>
    <m/>
    <m/>
  </r>
  <r>
    <s v="E02017"/>
    <s v="Luna Lu"/>
    <s v="IT Systems Architect"/>
    <x v="2"/>
    <s v="Corporate"/>
    <x v="1"/>
    <x v="0"/>
    <n v="47"/>
    <d v="1997-07-26T00:00:00"/>
    <x v="15"/>
    <n v="0"/>
    <x v="0"/>
    <s v="Miami"/>
    <s v=""/>
    <m/>
    <s v="MIDDLE AGE"/>
    <m/>
    <m/>
  </r>
  <r>
    <s v="E02018"/>
    <s v="Bella Tran"/>
    <s v="Vice President"/>
    <x v="0"/>
    <s v="Specialty Products"/>
    <x v="1"/>
    <x v="0"/>
    <n v="48"/>
    <d v="2010-08-05T00:00:00"/>
    <x v="16"/>
    <n v="0.33"/>
    <x v="1"/>
    <s v="Chengdu"/>
    <s v=""/>
    <m/>
    <s v="MIDDLE AGE"/>
    <m/>
    <m/>
  </r>
  <r>
    <s v="E02019"/>
    <s v="Ivy Chau"/>
    <s v="Analyst"/>
    <x v="1"/>
    <s v="Specialty Products"/>
    <x v="1"/>
    <x v="0"/>
    <n v="49"/>
    <d v="2019-03-03T00:00:00"/>
    <x v="17"/>
    <n v="0"/>
    <x v="1"/>
    <s v="Chongqing"/>
    <s v=""/>
    <m/>
    <s v="MIDDLE AGE"/>
    <m/>
    <m/>
  </r>
  <r>
    <s v="E02020"/>
    <s v="Jordan Kumar"/>
    <s v="Service Desk Analyst"/>
    <x v="2"/>
    <s v="Specialty Products"/>
    <x v="0"/>
    <x v="0"/>
    <n v="50"/>
    <d v="2017-11-11T00:00:00"/>
    <x v="18"/>
    <n v="0"/>
    <x v="0"/>
    <s v="Seattle"/>
    <s v=""/>
    <m/>
    <s v="MIDDLE AGE"/>
    <m/>
    <m/>
  </r>
  <r>
    <s v="E02021"/>
    <s v="Sophia Gutierrez"/>
    <s v="Manager"/>
    <x v="3"/>
    <s v="Specialty Products"/>
    <x v="1"/>
    <x v="1"/>
    <n v="51"/>
    <d v="2009-02-08T00:00:00"/>
    <x v="19"/>
    <n v="0.06"/>
    <x v="0"/>
    <s v="Austin"/>
    <s v=""/>
    <m/>
    <s v="MIDDLE AGE"/>
    <m/>
    <m/>
  </r>
  <r>
    <s v="E02022"/>
    <s v="Eli Dang"/>
    <s v="Sr. Manager"/>
    <x v="3"/>
    <s v="Specialty Products"/>
    <x v="0"/>
    <x v="0"/>
    <n v="52"/>
    <d v="2015-11-16T00:00:00"/>
    <x v="20"/>
    <n v="0.12"/>
    <x v="0"/>
    <s v="Chicago"/>
    <s v=""/>
    <m/>
    <s v="MIDDLE AGE"/>
    <m/>
    <m/>
  </r>
  <r>
    <s v="E02023"/>
    <s v="Lillian Lewis"/>
    <s v="Technical Architect"/>
    <x v="2"/>
    <s v="Research &amp; Development"/>
    <x v="1"/>
    <x v="3"/>
    <n v="53"/>
    <d v="2013-08-14T00:00:00"/>
    <x v="21"/>
    <n v="0"/>
    <x v="0"/>
    <s v="Phoenix"/>
    <d v="2019-03-31T00:00:00"/>
    <m/>
    <s v="MIDDLE AGE"/>
    <m/>
    <m/>
  </r>
  <r>
    <s v="E02024"/>
    <s v="Serenity Cao"/>
    <s v="Account Representative"/>
    <x v="1"/>
    <s v="Manufacturing"/>
    <x v="1"/>
    <x v="0"/>
    <n v="47"/>
    <d v="2018-10-21T00:00:00"/>
    <x v="22"/>
    <n v="0"/>
    <x v="1"/>
    <s v="Shanghai"/>
    <s v=""/>
    <m/>
    <s v="MIDDLE AGE"/>
    <m/>
    <m/>
  </r>
  <r>
    <s v="E02025"/>
    <s v="Parker Lai"/>
    <s v="Vice President"/>
    <x v="3"/>
    <s v="Specialty Products"/>
    <x v="0"/>
    <x v="0"/>
    <n v="48"/>
    <d v="2006-11-29T00:00:00"/>
    <x v="23"/>
    <n v="0.36"/>
    <x v="1"/>
    <s v="Chongqing"/>
    <s v=""/>
    <m/>
    <s v="MIDDLE AGE"/>
    <m/>
    <m/>
  </r>
  <r>
    <s v="E02026"/>
    <s v="Charles Simmons"/>
    <s v="Manager"/>
    <x v="1"/>
    <s v="Specialty Products"/>
    <x v="0"/>
    <x v="2"/>
    <n v="49"/>
    <d v="1997-10-27T00:00:00"/>
    <x v="24"/>
    <n v="0.06"/>
    <x v="0"/>
    <s v="Miami"/>
    <s v=""/>
    <m/>
    <s v="MIDDLE AGE"/>
    <m/>
    <m/>
  </r>
  <r>
    <s v="E02027"/>
    <s v="Jayden Luu"/>
    <s v="Director"/>
    <x v="3"/>
    <s v="Manufacturing"/>
    <x v="0"/>
    <x v="0"/>
    <n v="50"/>
    <d v="2004-05-13T00:00:00"/>
    <x v="25"/>
    <n v="0.22"/>
    <x v="1"/>
    <s v="Beijing"/>
    <s v=""/>
    <m/>
    <s v="MIDDLE AGE"/>
    <m/>
    <m/>
  </r>
  <r>
    <s v="E02028"/>
    <s v="Brooks Richardson"/>
    <s v="Director"/>
    <x v="5"/>
    <s v="Specialty Products"/>
    <x v="0"/>
    <x v="2"/>
    <n v="51"/>
    <d v="2020-11-24T00:00:00"/>
    <x v="26"/>
    <n v="0.22"/>
    <x v="0"/>
    <s v="Seattle"/>
    <s v=""/>
    <m/>
    <s v="MIDDLE AGE"/>
    <m/>
    <m/>
  </r>
  <r>
    <s v="E02029"/>
    <s v="Ivy Thompson"/>
    <s v="Manager"/>
    <x v="5"/>
    <s v="Manufacturing"/>
    <x v="1"/>
    <x v="2"/>
    <n v="52"/>
    <d v="2004-08-11T00:00:00"/>
    <x v="27"/>
    <n v="0.05"/>
    <x v="0"/>
    <s v="Seattle"/>
    <s v=""/>
    <m/>
    <s v="MIDDLE AGE"/>
    <m/>
    <m/>
  </r>
  <r>
    <s v="E02030"/>
    <s v="Peyton Wright"/>
    <s v="Sr. Manager"/>
    <x v="5"/>
    <s v="Corporate"/>
    <x v="1"/>
    <x v="3"/>
    <n v="53"/>
    <d v="2017-05-13T00:00:00"/>
    <x v="28"/>
    <n v="0.1"/>
    <x v="0"/>
    <s v="Chicago"/>
    <s v=""/>
    <m/>
    <s v="MIDDLE AGE"/>
    <m/>
    <m/>
  </r>
  <r>
    <s v="E02031"/>
    <s v="Wyatt Dinh"/>
    <s v="System Administrator "/>
    <x v="2"/>
    <s v="Specialty Products"/>
    <x v="0"/>
    <x v="0"/>
    <n v="50"/>
    <d v="2002-03-15T00:00:00"/>
    <x v="29"/>
    <n v="0"/>
    <x v="1"/>
    <s v="Shanghai"/>
    <s v=""/>
    <m/>
    <s v="MIDDLE AGE"/>
    <m/>
    <m/>
  </r>
  <r>
    <s v="E02032"/>
    <s v="Ruby Alexander"/>
    <s v="Vice President"/>
    <x v="4"/>
    <s v="Research &amp; Development"/>
    <x v="1"/>
    <x v="2"/>
    <n v="59"/>
    <d v="2001-08-13T00:00:00"/>
    <x v="30"/>
    <n v="0.36"/>
    <x v="0"/>
    <s v="Phoenix"/>
    <s v=""/>
    <m/>
    <s v="MIDDLE AGE"/>
    <m/>
    <m/>
  </r>
  <r>
    <s v="E02033"/>
    <s v="Axel Oh"/>
    <s v="Sr. Analyst"/>
    <x v="1"/>
    <s v="Corporate"/>
    <x v="0"/>
    <x v="0"/>
    <n v="26"/>
    <d v="2020-10-24T00:00:00"/>
    <x v="31"/>
    <n v="0"/>
    <x v="1"/>
    <s v="Chengdu"/>
    <s v=""/>
    <m/>
    <s v="YOUNG"/>
    <m/>
    <m/>
  </r>
  <r>
    <s v="E02034"/>
    <s v="Axel Ramirez"/>
    <s v="Manager"/>
    <x v="6"/>
    <s v="Specialty Products"/>
    <x v="0"/>
    <x v="1"/>
    <n v="55"/>
    <d v="2017-12-04T00:00:00"/>
    <x v="32"/>
    <n v="7.0000000000000007E-2"/>
    <x v="0"/>
    <s v="Seattle"/>
    <s v=""/>
    <m/>
    <s v="MIDDLE AGE"/>
    <m/>
    <m/>
  </r>
  <r>
    <s v="E02035"/>
    <s v="Liliana Chang"/>
    <s v="Service Desk Analyst"/>
    <x v="2"/>
    <s v="Corporate"/>
    <x v="1"/>
    <x v="0"/>
    <n v="32"/>
    <d v="2018-01-11T00:00:00"/>
    <x v="33"/>
    <n v="0"/>
    <x v="1"/>
    <s v="Shanghai"/>
    <s v=""/>
    <m/>
    <s v="YOUNG"/>
    <m/>
    <m/>
  </r>
  <r>
    <s v="E02036"/>
    <s v="Leonardo Carter"/>
    <s v="Business Partner"/>
    <x v="6"/>
    <s v="Specialty Products"/>
    <x v="0"/>
    <x v="2"/>
    <n v="50"/>
    <d v="2022-09-07T00:00:00"/>
    <x v="34"/>
    <n v="0"/>
    <x v="0"/>
    <s v="Austin"/>
    <s v=""/>
    <m/>
    <s v="MIDDLE AGE"/>
    <m/>
    <m/>
  </r>
  <r>
    <s v="E02037"/>
    <s v="Landon Gonzales"/>
    <s v="Test Engineer"/>
    <x v="0"/>
    <s v="Specialty Products"/>
    <x v="0"/>
    <x v="1"/>
    <n v="54"/>
    <d v="2009-08-30T00:00:00"/>
    <x v="35"/>
    <n v="0"/>
    <x v="0"/>
    <s v="Phoenix"/>
    <s v=""/>
    <m/>
    <s v="MIDDLE AGE"/>
    <m/>
    <m/>
  </r>
  <r>
    <s v="E02038"/>
    <s v="Amelia Dominguez"/>
    <s v="Sr. Manager"/>
    <x v="3"/>
    <s v="Corporate"/>
    <x v="1"/>
    <x v="1"/>
    <n v="31"/>
    <d v="2015-09-23T00:00:00"/>
    <x v="36"/>
    <n v="0.15"/>
    <x v="2"/>
    <s v="Rio de Janeiro"/>
    <d v="2018-07-27T00:00:00"/>
    <m/>
    <s v="YOUNG"/>
    <m/>
    <m/>
  </r>
  <r>
    <s v="E02039"/>
    <s v="Silas Ross"/>
    <s v="Analyst"/>
    <x v="5"/>
    <s v="Research &amp; Development"/>
    <x v="0"/>
    <x v="2"/>
    <n v="47"/>
    <d v="2016-02-10T00:00:00"/>
    <x v="37"/>
    <n v="0"/>
    <x v="0"/>
    <s v="Austin"/>
    <s v=""/>
    <m/>
    <s v="MIDDLE AGE"/>
    <m/>
    <m/>
  </r>
  <r>
    <s v="E02040"/>
    <s v="Jeremiah Cheng"/>
    <s v="Sr. Analyst"/>
    <x v="5"/>
    <s v="Specialty Products"/>
    <x v="0"/>
    <x v="0"/>
    <n v="26"/>
    <d v="2022-02-05T00:00:00"/>
    <x v="38"/>
    <n v="0"/>
    <x v="1"/>
    <s v="Shanghai"/>
    <s v=""/>
    <m/>
    <s v="YOUNG"/>
    <m/>
    <m/>
  </r>
  <r>
    <s v="E02041"/>
    <s v="Chloe Chin"/>
    <s v="Sr. Manager"/>
    <x v="4"/>
    <s v="Specialty Products"/>
    <x v="1"/>
    <x v="0"/>
    <n v="62"/>
    <d v="2021-11-13T00:00:00"/>
    <x v="39"/>
    <n v="0.1"/>
    <x v="0"/>
    <s v="Seattle"/>
    <s v=""/>
    <m/>
    <s v="OLD"/>
    <m/>
    <m/>
  </r>
  <r>
    <s v="E02042"/>
    <s v="Ella Martinez"/>
    <s v="Sr. Analyst"/>
    <x v="4"/>
    <s v="Research &amp; Development"/>
    <x v="1"/>
    <x v="1"/>
    <n v="35"/>
    <d v="2012-04-06T00:00:00"/>
    <x v="40"/>
    <n v="0"/>
    <x v="0"/>
    <s v="Chicago"/>
    <s v=""/>
    <m/>
    <s v="YOUNG"/>
    <m/>
    <m/>
  </r>
  <r>
    <s v="E02043"/>
    <s v="Gianna Jones"/>
    <s v="Manager"/>
    <x v="3"/>
    <s v="Research &amp; Development"/>
    <x v="1"/>
    <x v="2"/>
    <n v="48"/>
    <d v="1998-09-26T00:00:00"/>
    <x v="41"/>
    <n v="0.09"/>
    <x v="0"/>
    <s v="Columbus"/>
    <d v="2016-11-02T00:00:00"/>
    <m/>
    <s v="MIDDLE AGE"/>
    <m/>
    <m/>
  </r>
  <r>
    <s v="E02044"/>
    <s v="Austin Chow"/>
    <s v="Vice President"/>
    <x v="3"/>
    <s v="Manufacturing"/>
    <x v="0"/>
    <x v="0"/>
    <n v="35"/>
    <d v="2021-04-11T00:00:00"/>
    <x v="42"/>
    <n v="0.32"/>
    <x v="1"/>
    <s v="Chongqing"/>
    <s v=""/>
    <m/>
    <s v="YOUNG"/>
    <m/>
    <m/>
  </r>
  <r>
    <s v="E02045"/>
    <s v="Ella Chen"/>
    <s v="Manager"/>
    <x v="3"/>
    <s v="Specialty Products"/>
    <x v="1"/>
    <x v="0"/>
    <n v="45"/>
    <d v="2005-11-10T00:00:00"/>
    <x v="43"/>
    <n v="0.08"/>
    <x v="0"/>
    <s v="Phoenix"/>
    <s v=""/>
    <m/>
    <s v="MIDDLE AGE"/>
    <m/>
    <m/>
  </r>
  <r>
    <s v="E02046"/>
    <s v="Ruby Kaur"/>
    <s v="Test Engineer"/>
    <x v="0"/>
    <s v="Research &amp; Development"/>
    <x v="1"/>
    <x v="0"/>
    <n v="26"/>
    <d v="2021-06-26T00:00:00"/>
    <x v="44"/>
    <n v="0"/>
    <x v="1"/>
    <s v="Beijing"/>
    <s v=""/>
    <m/>
    <s v="YOUNG"/>
    <m/>
    <m/>
  </r>
  <r>
    <s v="E02047"/>
    <s v="Savannah Morales"/>
    <s v="Analyst II"/>
    <x v="5"/>
    <s v="Corporate"/>
    <x v="1"/>
    <x v="1"/>
    <n v="48"/>
    <d v="2005-01-26T00:00:00"/>
    <x v="45"/>
    <n v="0"/>
    <x v="0"/>
    <s v="Chicago"/>
    <s v=""/>
    <m/>
    <s v="MIDDLE AGE"/>
    <m/>
    <m/>
  </r>
  <r>
    <s v="E02048"/>
    <s v="Luca Powell"/>
    <s v="IT Coordinator"/>
    <x v="2"/>
    <s v="Specialty Products"/>
    <x v="0"/>
    <x v="2"/>
    <n v="33"/>
    <d v="2016-12-18T00:00:00"/>
    <x v="46"/>
    <n v="0"/>
    <x v="0"/>
    <s v="Miami"/>
    <s v=""/>
    <m/>
    <s v="YOUNG"/>
    <m/>
    <m/>
  </r>
  <r>
    <s v="E02049"/>
    <s v="Parker Thao"/>
    <s v="Analyst II"/>
    <x v="1"/>
    <s v="Corporate"/>
    <x v="0"/>
    <x v="0"/>
    <n v="55"/>
    <d v="2011-05-08T00:00:00"/>
    <x v="47"/>
    <n v="0"/>
    <x v="1"/>
    <s v="Chongqing"/>
    <s v=""/>
    <m/>
    <s v="MIDDLE AGE"/>
    <m/>
    <m/>
  </r>
  <r>
    <s v="E02050"/>
    <s v="Ryan Vo"/>
    <s v="Cloud Infrastructure Architect"/>
    <x v="2"/>
    <s v="Research &amp; Development"/>
    <x v="0"/>
    <x v="0"/>
    <n v="38"/>
    <d v="2011-04-12T00:00:00"/>
    <x v="48"/>
    <n v="0"/>
    <x v="0"/>
    <s v="Phoenix"/>
    <s v=""/>
    <m/>
    <s v="YOUNG"/>
    <m/>
    <m/>
  </r>
  <r>
    <s v="E02051"/>
    <s v="Isabella Ngo"/>
    <s v="Manager"/>
    <x v="3"/>
    <s v="Specialty Products"/>
    <x v="1"/>
    <x v="0"/>
    <n v="49"/>
    <d v="2022-01-01T00:00:00"/>
    <x v="49"/>
    <n v="0.09"/>
    <x v="0"/>
    <s v="Miami"/>
    <s v=""/>
    <m/>
    <s v="MIDDLE AGE"/>
    <m/>
    <m/>
  </r>
  <r>
    <s v="E02052"/>
    <s v="Leah Vega"/>
    <s v="Cloud Infrastructure Architect"/>
    <x v="2"/>
    <s v="Corporate"/>
    <x v="1"/>
    <x v="1"/>
    <n v="52"/>
    <d v="2018-06-07T00:00:00"/>
    <x v="50"/>
    <n v="0"/>
    <x v="0"/>
    <s v="Miami"/>
    <s v=""/>
    <m/>
    <s v="MIDDLE AGE"/>
    <m/>
    <m/>
  </r>
  <r>
    <s v="E02053"/>
    <s v="Jaxson Liu"/>
    <s v="Vice President"/>
    <x v="4"/>
    <s v="Corporate"/>
    <x v="0"/>
    <x v="0"/>
    <n v="27"/>
    <d v="2021-05-18T00:00:00"/>
    <x v="51"/>
    <n v="0.36"/>
    <x v="0"/>
    <s v="Chicago"/>
    <s v=""/>
    <m/>
    <s v="YOUNG"/>
    <m/>
    <m/>
  </r>
  <r>
    <s v="E02054"/>
    <s v="Santiago f Ross"/>
    <s v="Enterprise Architect"/>
    <x v="2"/>
    <s v="Specialty Products"/>
    <x v="0"/>
    <x v="2"/>
    <n v="34"/>
    <d v="2012-12-13T00:00:00"/>
    <x v="52"/>
    <n v="0"/>
    <x v="0"/>
    <s v="Columbus"/>
    <s v=""/>
    <m/>
    <s v="YOUNG"/>
    <m/>
    <m/>
  </r>
  <r>
    <s v="E02055"/>
    <s v="Layla Bell"/>
    <s v="Vice President"/>
    <x v="0"/>
    <s v="Corporate"/>
    <x v="1"/>
    <x v="2"/>
    <n v="65"/>
    <d v="2001-07-26T00:00:00"/>
    <x v="53"/>
    <n v="0.31"/>
    <x v="0"/>
    <s v="Chicago"/>
    <s v=""/>
    <m/>
    <s v="OLD"/>
    <m/>
    <m/>
  </r>
  <r>
    <s v="E02056"/>
    <s v="Bella Morales"/>
    <s v="Director"/>
    <x v="1"/>
    <s v="Specialty Products"/>
    <x v="1"/>
    <x v="1"/>
    <n v="38"/>
    <d v="2016-05-10T00:00:00"/>
    <x v="54"/>
    <n v="0.24"/>
    <x v="0"/>
    <s v="Austin"/>
    <s v=""/>
    <m/>
    <s v="YOUNG"/>
    <m/>
    <m/>
  </r>
  <r>
    <s v="E02057"/>
    <s v="Eliza Kang"/>
    <s v="Computer Systems Manager"/>
    <x v="2"/>
    <s v="Manufacturing"/>
    <x v="1"/>
    <x v="0"/>
    <n v="63"/>
    <d v="2002-01-27T00:00:00"/>
    <x v="55"/>
    <n v="0.05"/>
    <x v="0"/>
    <s v="Phoenix"/>
    <s v=""/>
    <m/>
    <s v="OLD"/>
    <m/>
    <m/>
  </r>
  <r>
    <s v="E02058"/>
    <s v="Gabriel Reyes"/>
    <s v="Manager"/>
    <x v="1"/>
    <s v="Corporate"/>
    <x v="0"/>
    <x v="1"/>
    <n v="42"/>
    <d v="2005-06-10T00:00:00"/>
    <x v="56"/>
    <n v="0.08"/>
    <x v="2"/>
    <s v="Sao Paulo"/>
    <s v=""/>
    <m/>
    <s v="MIDDLE AGE"/>
    <m/>
    <m/>
  </r>
  <r>
    <s v="E02059"/>
    <s v="Piper Garcia"/>
    <s v="Sr. Manager"/>
    <x v="1"/>
    <s v="Research &amp; Development"/>
    <x v="1"/>
    <x v="1"/>
    <n v="60"/>
    <d v="1993-11-24T00:00:00"/>
    <x v="57"/>
    <n v="0.12"/>
    <x v="2"/>
    <s v="Sao Paulo"/>
    <s v=""/>
    <m/>
    <s v="MIDDLE AGE"/>
    <m/>
    <m/>
  </r>
  <r>
    <s v="E02060"/>
    <s v="Jacob Cheng"/>
    <s v="Director"/>
    <x v="1"/>
    <s v="Manufacturing"/>
    <x v="0"/>
    <x v="0"/>
    <n v="47"/>
    <d v="1999-11-26T00:00:00"/>
    <x v="58"/>
    <n v="0.17"/>
    <x v="0"/>
    <s v="Columbus"/>
    <d v="2003-11-27T00:00:00"/>
    <m/>
    <s v="MIDDLE AGE"/>
    <m/>
    <m/>
  </r>
  <r>
    <s v="E02061"/>
    <s v="Nathan Hong"/>
    <s v="Director"/>
    <x v="4"/>
    <s v="Corporate"/>
    <x v="0"/>
    <x v="0"/>
    <n v="50"/>
    <d v="2019-10-02T00:00:00"/>
    <x v="59"/>
    <n v="0.17"/>
    <x v="0"/>
    <s v="Phoenix"/>
    <s v=""/>
    <m/>
    <s v="MIDDLE AGE"/>
    <m/>
    <m/>
  </r>
  <r>
    <s v="E02062"/>
    <s v="Chloe Kim"/>
    <s v="Sr. Analyst"/>
    <x v="1"/>
    <s v="Specialty Products"/>
    <x v="1"/>
    <x v="0"/>
    <n v="39"/>
    <d v="2012-07-06T00:00:00"/>
    <x v="60"/>
    <n v="0"/>
    <x v="0"/>
    <s v="Miami"/>
    <s v=""/>
    <m/>
    <s v="YOUNG"/>
    <m/>
    <m/>
  </r>
  <r>
    <s v="E02063"/>
    <s v="Isaac Guzman"/>
    <s v="Account Representative"/>
    <x v="1"/>
    <s v="Corporate"/>
    <x v="0"/>
    <x v="1"/>
    <n v="46"/>
    <d v="2010-08-18T00:00:00"/>
    <x v="61"/>
    <n v="0"/>
    <x v="0"/>
    <s v="Phoenix"/>
    <s v=""/>
    <m/>
    <s v="MIDDLE AGE"/>
    <m/>
    <m/>
  </r>
  <r>
    <s v="E02064"/>
    <s v="Julian Ford"/>
    <s v="Analyst II"/>
    <x v="1"/>
    <s v="Manufacturing"/>
    <x v="0"/>
    <x v="2"/>
    <n v="50"/>
    <d v="2010-07-29T00:00:00"/>
    <x v="62"/>
    <n v="0"/>
    <x v="0"/>
    <s v="Miami"/>
    <s v=""/>
    <m/>
    <s v="MIDDLE AGE"/>
    <m/>
    <m/>
  </r>
  <r>
    <s v="E02065"/>
    <s v="Kinsley Liang"/>
    <s v="Automation Engineer"/>
    <x v="0"/>
    <s v="Manufacturing"/>
    <x v="1"/>
    <x v="0"/>
    <n v="55"/>
    <d v="2008-08-25T00:00:00"/>
    <x v="63"/>
    <n v="0"/>
    <x v="1"/>
    <s v="Shanghai"/>
    <s v=""/>
    <m/>
    <s v="MIDDLE AGE"/>
    <m/>
    <m/>
  </r>
  <r>
    <s v="E02066"/>
    <s v="Wesley Yu"/>
    <s v="Sr. Manager"/>
    <x v="1"/>
    <s v="Specialty Products"/>
    <x v="0"/>
    <x v="0"/>
    <n v="43"/>
    <d v="2003-09-24T00:00:00"/>
    <x v="64"/>
    <n v="0.12"/>
    <x v="0"/>
    <s v="Seattle"/>
    <s v=""/>
    <m/>
    <s v="MIDDLE AGE"/>
    <m/>
    <m/>
  </r>
  <r>
    <s v="E02067"/>
    <s v="Serenity Martin"/>
    <s v="Sr. Analyst"/>
    <x v="4"/>
    <s v="Manufacturing"/>
    <x v="1"/>
    <x v="3"/>
    <n v="26"/>
    <d v="2021-05-16T00:00:00"/>
    <x v="65"/>
    <n v="0"/>
    <x v="0"/>
    <s v="Phoenix"/>
    <s v=""/>
    <m/>
    <s v="YOUNG"/>
    <m/>
    <m/>
  </r>
  <r>
    <s v="E02068"/>
    <s v="Ethan Sanchez"/>
    <s v="Sr. Analyst"/>
    <x v="5"/>
    <s v="Research &amp; Development"/>
    <x v="0"/>
    <x v="1"/>
    <n v="34"/>
    <d v="2019-05-15T00:00:00"/>
    <x v="66"/>
    <n v="0"/>
    <x v="0"/>
    <s v="Phoenix"/>
    <s v=""/>
    <m/>
    <s v="YOUNG"/>
    <m/>
    <m/>
  </r>
  <r>
    <s v="E02069"/>
    <s v="David Sanchez"/>
    <s v="Director"/>
    <x v="1"/>
    <s v="Specialty Products"/>
    <x v="0"/>
    <x v="1"/>
    <n v="38"/>
    <d v="2009-07-05T00:00:00"/>
    <x v="67"/>
    <n v="0.27"/>
    <x v="2"/>
    <s v="Rio de Janeiro"/>
    <s v=""/>
    <m/>
    <s v="YOUNG"/>
    <m/>
    <m/>
  </r>
  <r>
    <s v="E02070"/>
    <s v="Elias Hsu"/>
    <s v="Sr. Analyst"/>
    <x v="5"/>
    <s v="Specialty Products"/>
    <x v="0"/>
    <x v="0"/>
    <n v="35"/>
    <d v="2022-01-23T00:00:00"/>
    <x v="68"/>
    <n v="0"/>
    <x v="1"/>
    <s v="Chengdu"/>
    <s v=""/>
    <m/>
    <s v="YOUNG"/>
    <m/>
    <m/>
  </r>
  <r>
    <s v="E02071"/>
    <s v="Luca Phan"/>
    <s v="Manager"/>
    <x v="5"/>
    <s v="Corporate"/>
    <x v="0"/>
    <x v="0"/>
    <n v="39"/>
    <d v="2015-06-17T00:00:00"/>
    <x v="69"/>
    <n v="0.09"/>
    <x v="1"/>
    <s v="Beijing"/>
    <s v=""/>
    <m/>
    <s v="YOUNG"/>
    <m/>
    <m/>
  </r>
  <r>
    <s v="E02072"/>
    <s v="Olivia Xi"/>
    <s v="Manager"/>
    <x v="1"/>
    <s v="Specialty Products"/>
    <x v="1"/>
    <x v="0"/>
    <n v="26"/>
    <d v="2020-08-19T00:00:00"/>
    <x v="70"/>
    <n v="0.06"/>
    <x v="0"/>
    <s v="Chicago"/>
    <s v=""/>
    <m/>
    <s v="YOUNG"/>
    <m/>
    <m/>
  </r>
  <r>
    <s v="E02073"/>
    <s v="Alice Luu"/>
    <s v="System Administrator "/>
    <x v="2"/>
    <s v="Research &amp; Development"/>
    <x v="1"/>
    <x v="0"/>
    <n v="60"/>
    <d v="1993-07-17T00:00:00"/>
    <x v="71"/>
    <n v="0"/>
    <x v="0"/>
    <s v="Columbus"/>
    <s v=""/>
    <m/>
    <s v="MIDDLE AGE"/>
    <m/>
    <m/>
  </r>
  <r>
    <s v="E02074"/>
    <s v="Leonardo Ng"/>
    <s v="Analyst"/>
    <x v="5"/>
    <s v="Corporate"/>
    <x v="0"/>
    <x v="0"/>
    <n v="32"/>
    <d v="2019-06-10T00:00:00"/>
    <x v="72"/>
    <n v="0"/>
    <x v="1"/>
    <s v="Chengdu"/>
    <s v=""/>
    <m/>
    <s v="YOUNG"/>
    <m/>
    <m/>
  </r>
  <r>
    <s v="E02075"/>
    <s v="Peyton Edwards"/>
    <s v="Analyst II"/>
    <x v="4"/>
    <s v="Manufacturing"/>
    <x v="1"/>
    <x v="2"/>
    <n v="65"/>
    <d v="2020-07-11T00:00:00"/>
    <x v="73"/>
    <n v="0"/>
    <x v="0"/>
    <s v="Columbus"/>
    <s v=""/>
    <m/>
    <s v="OLD"/>
    <m/>
    <m/>
  </r>
  <r>
    <s v="E02076"/>
    <s v="Axel Patel"/>
    <s v="Sr. Analyst"/>
    <x v="1"/>
    <s v="Research &amp; Development"/>
    <x v="0"/>
    <x v="0"/>
    <n v="27"/>
    <d v="2022-09-13T00:00:00"/>
    <x v="74"/>
    <n v="0"/>
    <x v="0"/>
    <s v="Miami"/>
    <s v=""/>
    <m/>
    <s v="YOUNG"/>
    <m/>
    <m/>
  </r>
  <r>
    <s v="E02077"/>
    <s v="Eva Chavez"/>
    <s v="IT Systems Architect"/>
    <x v="2"/>
    <s v="Specialty Products"/>
    <x v="1"/>
    <x v="1"/>
    <n v="63"/>
    <d v="2004-01-17T00:00:00"/>
    <x v="75"/>
    <n v="0"/>
    <x v="2"/>
    <s v="Sao Paulo"/>
    <s v=""/>
    <m/>
    <s v="OLD"/>
    <m/>
    <m/>
  </r>
  <r>
    <s v="E02078"/>
    <s v="Savannah Lee"/>
    <s v="Manager"/>
    <x v="6"/>
    <s v="Research &amp; Development"/>
    <x v="1"/>
    <x v="0"/>
    <n v="51"/>
    <d v="2020-07-22T00:00:00"/>
    <x v="76"/>
    <n v="0.1"/>
    <x v="1"/>
    <s v="Beijing"/>
    <s v=""/>
    <m/>
    <s v="MIDDLE AGE"/>
    <m/>
    <m/>
  </r>
  <r>
    <s v="E02079"/>
    <s v="Mia Grant"/>
    <s v="Solutions Architect"/>
    <x v="2"/>
    <s v="Corporate"/>
    <x v="1"/>
    <x v="2"/>
    <n v="43"/>
    <d v="2007-02-16T00:00:00"/>
    <x v="77"/>
    <n v="0"/>
    <x v="0"/>
    <s v="Columbus"/>
    <s v=""/>
    <m/>
    <s v="MIDDLE AGE"/>
    <m/>
    <m/>
  </r>
  <r>
    <s v="E02080"/>
    <s v="Eli Richardson"/>
    <s v="Sr. Manager"/>
    <x v="5"/>
    <s v="Specialty Products"/>
    <x v="0"/>
    <x v="3"/>
    <n v="31"/>
    <d v="2018-04-08T00:00:00"/>
    <x v="78"/>
    <n v="0.14000000000000001"/>
    <x v="0"/>
    <s v="Phoenix"/>
    <s v=""/>
    <m/>
    <s v="YOUNG"/>
    <m/>
    <m/>
  </r>
  <r>
    <s v="E02081"/>
    <s v="Eloise Perry"/>
    <s v="Sr. Business Partner"/>
    <x v="6"/>
    <s v="Research &amp; Development"/>
    <x v="1"/>
    <x v="2"/>
    <n v="26"/>
    <d v="2020-12-02T00:00:00"/>
    <x v="79"/>
    <n v="0"/>
    <x v="0"/>
    <s v="Chicago"/>
    <s v=""/>
    <m/>
    <s v="YOUNG"/>
    <m/>
    <m/>
  </r>
  <r>
    <s v="E02082"/>
    <s v="Ian Cheng"/>
    <s v="Sr. Manager"/>
    <x v="1"/>
    <s v="Specialty Products"/>
    <x v="0"/>
    <x v="0"/>
    <n v="46"/>
    <d v="2015-08-30T00:00:00"/>
    <x v="80"/>
    <n v="0.14000000000000001"/>
    <x v="0"/>
    <s v="Phoenix"/>
    <s v=""/>
    <m/>
    <s v="MIDDLE AGE"/>
    <m/>
    <m/>
  </r>
  <r>
    <s v="E02083"/>
    <s v="Penelope Chan"/>
    <s v="Analyst II"/>
    <x v="3"/>
    <s v="Manufacturing"/>
    <x v="1"/>
    <x v="0"/>
    <n v="59"/>
    <d v="2012-05-20T00:00:00"/>
    <x v="81"/>
    <n v="0"/>
    <x v="1"/>
    <s v="Shanghai"/>
    <d v="2019-11-21T00:00:00"/>
    <m/>
    <s v="MIDDLE AGE"/>
    <m/>
    <m/>
  </r>
  <r>
    <s v="E02084"/>
    <s v="Sofia Vasquez"/>
    <s v="Director"/>
    <x v="1"/>
    <s v="Research &amp; Development"/>
    <x v="1"/>
    <x v="1"/>
    <n v="52"/>
    <d v="1996-07-29T00:00:00"/>
    <x v="82"/>
    <n v="0.24"/>
    <x v="2"/>
    <s v="Sao Paulo"/>
    <s v=""/>
    <m/>
    <s v="MIDDLE AGE"/>
    <m/>
    <m/>
  </r>
  <r>
    <s v="E02085"/>
    <s v="Anthony Baker"/>
    <s v="Solutions Architect"/>
    <x v="2"/>
    <s v="Manufacturing"/>
    <x v="0"/>
    <x v="2"/>
    <n v="31"/>
    <d v="2021-06-03T00:00:00"/>
    <x v="83"/>
    <n v="0"/>
    <x v="0"/>
    <s v="Phoenix"/>
    <s v=""/>
    <m/>
    <s v="YOUNG"/>
    <m/>
    <m/>
  </r>
  <r>
    <s v="E02086"/>
    <s v="Lucas Luong"/>
    <s v="Analyst"/>
    <x v="5"/>
    <s v="Specialty Products"/>
    <x v="0"/>
    <x v="0"/>
    <n v="42"/>
    <d v="2008-03-12T00:00:00"/>
    <x v="84"/>
    <n v="0"/>
    <x v="1"/>
    <s v="Chengdu"/>
    <s v=""/>
    <m/>
    <s v="MIDDLE AGE"/>
    <m/>
    <m/>
  </r>
  <r>
    <s v="E02087"/>
    <s v="Xavier Patel"/>
    <s v="Director"/>
    <x v="5"/>
    <s v="Specialty Products"/>
    <x v="0"/>
    <x v="0"/>
    <n v="53"/>
    <d v="2021-11-16T00:00:00"/>
    <x v="85"/>
    <n v="0.16"/>
    <x v="0"/>
    <s v="Columbus"/>
    <s v=""/>
    <m/>
    <s v="MIDDLE AGE"/>
    <m/>
    <m/>
  </r>
  <r>
    <s v="E02088"/>
    <s v="Robert Soto"/>
    <s v="HRIS Analyst"/>
    <x v="6"/>
    <s v="Research &amp; Development"/>
    <x v="0"/>
    <x v="1"/>
    <n v="47"/>
    <d v="2008-09-10T00:00:00"/>
    <x v="86"/>
    <n v="0"/>
    <x v="2"/>
    <s v="Rio de Janeiro"/>
    <s v=""/>
    <m/>
    <s v="MIDDLE AGE"/>
    <m/>
    <m/>
  </r>
  <r>
    <s v="E02089"/>
    <s v="Nevaeh Jiang"/>
    <s v="Sr. Manager"/>
    <x v="5"/>
    <s v="Corporate"/>
    <x v="1"/>
    <x v="0"/>
    <n v="45"/>
    <d v="2016-08-05T00:00:00"/>
    <x v="87"/>
    <n v="0.12"/>
    <x v="1"/>
    <s v="Chengdu"/>
    <s v=""/>
    <m/>
    <s v="MIDDLE AGE"/>
    <m/>
    <m/>
  </r>
  <r>
    <s v="E02090"/>
    <s v="Chloe Reyes"/>
    <s v="Director"/>
    <x v="6"/>
    <s v="Specialty Products"/>
    <x v="1"/>
    <x v="1"/>
    <n v="45"/>
    <d v="2008-06-18T00:00:00"/>
    <x v="88"/>
    <n v="0.17"/>
    <x v="0"/>
    <s v="Phoenix"/>
    <s v=""/>
    <m/>
    <s v="MIDDLE AGE"/>
    <m/>
    <m/>
  </r>
  <r>
    <s v="E02091"/>
    <s v="Lucy Edwards"/>
    <s v="Director"/>
    <x v="6"/>
    <s v="Specialty Products"/>
    <x v="1"/>
    <x v="3"/>
    <n v="33"/>
    <d v="2015-03-16T00:00:00"/>
    <x v="89"/>
    <n v="0.21"/>
    <x v="0"/>
    <s v="Columbus"/>
    <d v="2022-05-16T00:00:00"/>
    <m/>
    <s v="YOUNG"/>
    <m/>
    <m/>
  </r>
  <r>
    <s v="E02092"/>
    <s v="Luna Edwards"/>
    <s v="Manager"/>
    <x v="1"/>
    <s v="Research &amp; Development"/>
    <x v="1"/>
    <x v="3"/>
    <n v="42"/>
    <d v="2014-04-13T00:00:00"/>
    <x v="90"/>
    <n v="0.09"/>
    <x v="0"/>
    <s v="Seattle"/>
    <s v=""/>
    <m/>
    <s v="MIDDLE AGE"/>
    <m/>
    <m/>
  </r>
  <r>
    <s v="E02093"/>
    <s v="Stella Daniels"/>
    <s v="Cloud Infrastructure Architect"/>
    <x v="2"/>
    <s v="Manufacturing"/>
    <x v="1"/>
    <x v="3"/>
    <n v="37"/>
    <d v="2011-10-30T00:00:00"/>
    <x v="91"/>
    <n v="0"/>
    <x v="0"/>
    <s v="Columbus"/>
    <s v=""/>
    <m/>
    <s v="YOUNG"/>
    <m/>
    <m/>
  </r>
  <r>
    <s v="E02094"/>
    <s v="Ayla Ma"/>
    <s v="Manager"/>
    <x v="5"/>
    <s v="Corporate"/>
    <x v="1"/>
    <x v="0"/>
    <n v="27"/>
    <d v="2022-12-05T00:00:00"/>
    <x v="92"/>
    <n v="7.0000000000000007E-2"/>
    <x v="1"/>
    <s v="Shanghai"/>
    <s v=""/>
    <m/>
    <s v="YOUNG"/>
    <m/>
    <m/>
  </r>
  <r>
    <s v="E02095"/>
    <s v="Matthew Avila"/>
    <s v="Computer Systems Manager"/>
    <x v="2"/>
    <s v="Manufacturing"/>
    <x v="0"/>
    <x v="1"/>
    <n v="55"/>
    <d v="2003-06-17T00:00:00"/>
    <x v="93"/>
    <n v="0.08"/>
    <x v="2"/>
    <s v="Sao Paulo"/>
    <s v=""/>
    <m/>
    <s v="MIDDLE AGE"/>
    <m/>
    <m/>
  </r>
  <r>
    <s v="E02096"/>
    <s v="Gianna Lim"/>
    <s v="Analyst"/>
    <x v="3"/>
    <s v="Research &amp; Development"/>
    <x v="1"/>
    <x v="0"/>
    <n v="46"/>
    <d v="2006-04-01T00:00:00"/>
    <x v="94"/>
    <n v="0"/>
    <x v="1"/>
    <s v="Chongqing"/>
    <s v=""/>
    <m/>
    <s v="MIDDLE AGE"/>
    <m/>
    <m/>
  </r>
  <r>
    <s v="E02097"/>
    <s v="Joseph Tan"/>
    <s v="Technical Architect"/>
    <x v="2"/>
    <s v="Research &amp; Development"/>
    <x v="0"/>
    <x v="0"/>
    <n v="37"/>
    <d v="2015-08-20T00:00:00"/>
    <x v="95"/>
    <n v="0"/>
    <x v="1"/>
    <s v="Shanghai"/>
    <s v=""/>
    <m/>
    <s v="YOUNG"/>
    <m/>
    <m/>
  </r>
  <r>
    <s v="E02098"/>
    <s v="Connor Lai"/>
    <s v="Engineering Manager"/>
    <x v="0"/>
    <s v="Corporate"/>
    <x v="0"/>
    <x v="0"/>
    <n v="32"/>
    <d v="2019-09-22T00:00:00"/>
    <x v="96"/>
    <n v="0.12"/>
    <x v="0"/>
    <s v="Chicago"/>
    <s v=""/>
    <m/>
    <s v="YOUNG"/>
    <m/>
    <m/>
  </r>
  <r>
    <s v="E02099"/>
    <s v="Ava Owens"/>
    <s v="Analyst II"/>
    <x v="4"/>
    <s v="Specialty Products"/>
    <x v="1"/>
    <x v="2"/>
    <n v="28"/>
    <d v="2020-02-07T00:00:00"/>
    <x v="97"/>
    <n v="0"/>
    <x v="0"/>
    <s v="Seattle"/>
    <s v=""/>
    <m/>
    <s v="YOUNG"/>
    <m/>
    <m/>
  </r>
  <r>
    <s v="E02100"/>
    <s v="Dylan Aguilar"/>
    <s v="Director"/>
    <x v="0"/>
    <s v="Corporate"/>
    <x v="0"/>
    <x v="1"/>
    <n v="49"/>
    <d v="2007-03-27T00:00:00"/>
    <x v="98"/>
    <n v="0.27"/>
    <x v="2"/>
    <s v="Sao Paulo"/>
    <s v=""/>
    <m/>
    <s v="MIDDLE AGE"/>
    <m/>
    <m/>
  </r>
  <r>
    <s v="E02101"/>
    <s v="Leah Zheng"/>
    <s v="Director"/>
    <x v="0"/>
    <s v="Corporate"/>
    <x v="1"/>
    <x v="0"/>
    <n v="52"/>
    <d v="2016-06-18T00:00:00"/>
    <x v="99"/>
    <n v="0.23"/>
    <x v="1"/>
    <s v="Chengdu"/>
    <s v=""/>
    <m/>
    <s v="MIDDLE AGE"/>
    <m/>
    <m/>
  </r>
  <r>
    <s v="E02102"/>
    <s v="Jade Pham"/>
    <s v="Analyst"/>
    <x v="3"/>
    <s v="Manufacturing"/>
    <x v="1"/>
    <x v="0"/>
    <n v="61"/>
    <d v="2017-12-12T00:00:00"/>
    <x v="100"/>
    <n v="0"/>
    <x v="1"/>
    <s v="Shanghai"/>
    <s v=""/>
    <m/>
    <s v="OLD"/>
    <m/>
    <m/>
  </r>
  <r>
    <s v="E02103"/>
    <s v="Theodore Bui"/>
    <s v="Vice President"/>
    <x v="1"/>
    <s v="Specialty Products"/>
    <x v="0"/>
    <x v="0"/>
    <n v="53"/>
    <d v="2012-05-13T00:00:00"/>
    <x v="101"/>
    <n v="0.38"/>
    <x v="1"/>
    <s v="Beijing"/>
    <s v=""/>
    <m/>
    <s v="MIDDLE AGE"/>
    <m/>
    <m/>
  </r>
  <r>
    <s v="E02104"/>
    <s v="Asher Chan"/>
    <s v="Sr. Business Partner"/>
    <x v="6"/>
    <s v="Corporate"/>
    <x v="0"/>
    <x v="0"/>
    <n v="40"/>
    <d v="2018-08-18T00:00:00"/>
    <x v="102"/>
    <n v="0"/>
    <x v="1"/>
    <s v="Shanghai"/>
    <s v=""/>
    <m/>
    <s v="YOUNG"/>
    <m/>
    <m/>
  </r>
  <r>
    <s v="E02105"/>
    <s v="Ezekiel Brown"/>
    <s v="Manager"/>
    <x v="4"/>
    <s v="Corporate"/>
    <x v="0"/>
    <x v="2"/>
    <n v="27"/>
    <d v="2022-03-14T00:00:00"/>
    <x v="103"/>
    <n v="0.08"/>
    <x v="0"/>
    <s v="Miami"/>
    <d v="2022-07-17T00:00:00"/>
    <m/>
    <s v="YOUNG"/>
    <m/>
    <m/>
  </r>
  <r>
    <s v="E02106"/>
    <s v="Peyton Allen"/>
    <s v="Manager"/>
    <x v="5"/>
    <s v="Specialty Products"/>
    <x v="1"/>
    <x v="2"/>
    <n v="26"/>
    <d v="2020-11-23T00:00:00"/>
    <x v="104"/>
    <n v="0.05"/>
    <x v="0"/>
    <s v="Chicago"/>
    <s v=""/>
    <m/>
    <s v="YOUNG"/>
    <m/>
    <m/>
  </r>
  <r>
    <s v="E02107"/>
    <s v="Parker Joseph"/>
    <s v="Systems Analyst"/>
    <x v="2"/>
    <s v="Specialty Products"/>
    <x v="0"/>
    <x v="2"/>
    <n v="53"/>
    <d v="2000-01-21T00:00:00"/>
    <x v="105"/>
    <n v="0"/>
    <x v="0"/>
    <s v="Seattle"/>
    <s v=""/>
    <m/>
    <s v="MIDDLE AGE"/>
    <m/>
    <m/>
  </r>
  <r>
    <s v="E02108"/>
    <s v="Kayden Ortiz"/>
    <s v="Sr. Manager"/>
    <x v="3"/>
    <s v="Specialty Products"/>
    <x v="0"/>
    <x v="1"/>
    <n v="33"/>
    <d v="2013-07-29T00:00:00"/>
    <x v="106"/>
    <n v="0.15"/>
    <x v="2"/>
    <s v="Manaus"/>
    <s v=""/>
    <m/>
    <s v="YOUNG"/>
    <m/>
    <m/>
  </r>
  <r>
    <s v="E02109"/>
    <s v="Lillian Desai"/>
    <s v="Field Engineer"/>
    <x v="0"/>
    <s v="Manufacturing"/>
    <x v="1"/>
    <x v="0"/>
    <n v="27"/>
    <d v="2022-12-12T00:00:00"/>
    <x v="107"/>
    <n v="0"/>
    <x v="1"/>
    <s v="Chengdu"/>
    <s v=""/>
    <m/>
    <s v="YOUNG"/>
    <m/>
    <m/>
  </r>
  <r>
    <s v="E02110"/>
    <s v="Avery Gutierrez"/>
    <s v="Vice President"/>
    <x v="5"/>
    <s v="Corporate"/>
    <x v="1"/>
    <x v="1"/>
    <n v="56"/>
    <d v="2016-07-02T00:00:00"/>
    <x v="108"/>
    <n v="0.38"/>
    <x v="0"/>
    <s v="Phoenix"/>
    <s v=""/>
    <m/>
    <s v="MIDDLE AGE"/>
    <m/>
    <m/>
  </r>
  <r>
    <s v="E02111"/>
    <s v="Caroline Sandoval"/>
    <s v="Analyst"/>
    <x v="1"/>
    <s v="Corporate"/>
    <x v="1"/>
    <x v="1"/>
    <n v="36"/>
    <d v="2013-10-03T00:00:00"/>
    <x v="109"/>
    <n v="0"/>
    <x v="2"/>
    <s v="Sao Paulo"/>
    <s v=""/>
    <m/>
    <s v="YOUNG"/>
    <m/>
    <m/>
  </r>
  <r>
    <s v="E02112"/>
    <s v="Hailey Lim"/>
    <s v="Director"/>
    <x v="5"/>
    <s v="Corporate"/>
    <x v="1"/>
    <x v="0"/>
    <n v="47"/>
    <d v="2005-01-06T00:00:00"/>
    <x v="110"/>
    <n v="0.17"/>
    <x v="1"/>
    <s v="Chongqing"/>
    <s v=""/>
    <m/>
    <s v="MIDDLE AGE"/>
    <m/>
    <m/>
  </r>
  <r>
    <s v="E02113"/>
    <s v="Roman Liang"/>
    <s v="Sr. Analyst"/>
    <x v="1"/>
    <s v="Manufacturing"/>
    <x v="0"/>
    <x v="0"/>
    <n v="28"/>
    <d v="2021-03-04T00:00:00"/>
    <x v="111"/>
    <n v="0"/>
    <x v="1"/>
    <s v="Chongqing"/>
    <d v="2022-07-08T00:00:00"/>
    <m/>
    <s v="YOUNG"/>
    <m/>
    <m/>
  </r>
  <r>
    <s v="E02114"/>
    <s v="Elias Rojas"/>
    <s v="Account Representative"/>
    <x v="1"/>
    <s v="Manufacturing"/>
    <x v="0"/>
    <x v="1"/>
    <n v="30"/>
    <d v="2018-01-07T00:00:00"/>
    <x v="112"/>
    <n v="0"/>
    <x v="0"/>
    <s v="Chicago"/>
    <s v=""/>
    <m/>
    <s v="YOUNG"/>
    <m/>
    <m/>
  </r>
  <r>
    <s v="E02115"/>
    <s v="Quinn Lai"/>
    <s v="Systems Analyst"/>
    <x v="2"/>
    <s v="Research &amp; Development"/>
    <x v="1"/>
    <x v="0"/>
    <n v="58"/>
    <d v="2003-08-28T00:00:00"/>
    <x v="113"/>
    <n v="0"/>
    <x v="0"/>
    <s v="Phoenix"/>
    <s v=""/>
    <m/>
    <s v="MIDDLE AGE"/>
    <m/>
    <m/>
  </r>
  <r>
    <s v="E02116"/>
    <s v="Clara Le"/>
    <s v="Service Desk Analyst"/>
    <x v="2"/>
    <s v="Corporate"/>
    <x v="1"/>
    <x v="0"/>
    <n v="56"/>
    <d v="2021-03-15T00:00:00"/>
    <x v="114"/>
    <n v="0"/>
    <x v="1"/>
    <s v="Beijing"/>
    <s v=""/>
    <m/>
    <s v="MIDDLE AGE"/>
    <m/>
    <m/>
  </r>
  <r>
    <s v="E02117"/>
    <s v="Chloe Yoon"/>
    <s v="Network Administrator"/>
    <x v="2"/>
    <s v="Corporate"/>
    <x v="1"/>
    <x v="0"/>
    <n v="65"/>
    <d v="2002-02-25T00:00:00"/>
    <x v="115"/>
    <n v="0"/>
    <x v="0"/>
    <s v="Seattle"/>
    <s v=""/>
    <m/>
    <s v="OLD"/>
    <m/>
    <m/>
  </r>
  <r>
    <s v="E02118"/>
    <s v="Abigail Simmons"/>
    <s v="Sr. Manager"/>
    <x v="2"/>
    <s v="Specialty Products"/>
    <x v="1"/>
    <x v="2"/>
    <n v="29"/>
    <d v="2018-04-24T00:00:00"/>
    <x v="116"/>
    <n v="0.15"/>
    <x v="0"/>
    <s v="Miami"/>
    <s v=""/>
    <m/>
    <s v="YOUNG"/>
    <m/>
    <m/>
  </r>
  <r>
    <s v="E02119"/>
    <s v="Ayla Espinoza"/>
    <s v="Director"/>
    <x v="6"/>
    <s v="Research &amp; Development"/>
    <x v="1"/>
    <x v="1"/>
    <n v="60"/>
    <d v="1993-10-01T00:00:00"/>
    <x v="117"/>
    <n v="0.26"/>
    <x v="2"/>
    <s v="Rio de Janeiro"/>
    <s v=""/>
    <m/>
    <s v="MIDDLE AGE"/>
    <m/>
    <m/>
  </r>
  <r>
    <s v="E02120"/>
    <s v="Nova Lin"/>
    <s v="Vice President"/>
    <x v="1"/>
    <s v="Specialty Products"/>
    <x v="1"/>
    <x v="0"/>
    <n v="31"/>
    <d v="2019-04-09T00:00:00"/>
    <x v="118"/>
    <n v="0.32"/>
    <x v="0"/>
    <s v="Austin"/>
    <s v=""/>
    <m/>
    <s v="YOUNG"/>
    <m/>
    <m/>
  </r>
  <r>
    <s v="E02121"/>
    <s v="Sadie Singh"/>
    <s v="Director"/>
    <x v="0"/>
    <s v="Specialty Products"/>
    <x v="1"/>
    <x v="0"/>
    <n v="45"/>
    <d v="2022-03-16T00:00:00"/>
    <x v="119"/>
    <n v="0.26"/>
    <x v="0"/>
    <s v="Columbus"/>
    <s v=""/>
    <m/>
    <s v="MIDDLE AGE"/>
    <m/>
    <m/>
  </r>
  <r>
    <s v="E02122"/>
    <s v="Aaron Powell"/>
    <s v="Enterprise Architect"/>
    <x v="2"/>
    <s v="Research &amp; Development"/>
    <x v="0"/>
    <x v="3"/>
    <n v="30"/>
    <d v="2017-09-11T00:00:00"/>
    <x v="120"/>
    <n v="0"/>
    <x v="0"/>
    <s v="Chicago"/>
    <s v=""/>
    <m/>
    <s v="YOUNG"/>
    <m/>
    <m/>
  </r>
  <r>
    <s v="E02123"/>
    <s v="Jameson Vargas"/>
    <s v="Director"/>
    <x v="6"/>
    <s v="Specialty Products"/>
    <x v="0"/>
    <x v="1"/>
    <n v="36"/>
    <d v="2011-07-24T00:00:00"/>
    <x v="121"/>
    <n v="0.2"/>
    <x v="2"/>
    <s v="Rio de Janeiro"/>
    <s v=""/>
    <m/>
    <s v="YOUNG"/>
    <m/>
    <m/>
  </r>
  <r>
    <s v="E02124"/>
    <s v="Logan Young"/>
    <s v="Vice President"/>
    <x v="2"/>
    <s v="Corporate"/>
    <x v="0"/>
    <x v="3"/>
    <n v="39"/>
    <d v="2010-08-16T00:00:00"/>
    <x v="122"/>
    <n v="0.33"/>
    <x v="0"/>
    <s v="Seattle"/>
    <s v=""/>
    <m/>
    <s v="YOUNG"/>
    <m/>
    <m/>
  </r>
  <r>
    <s v="E02125"/>
    <s v="Wyatt Cheung"/>
    <s v="Analyst II"/>
    <x v="1"/>
    <s v="Specialty Products"/>
    <x v="0"/>
    <x v="0"/>
    <n v="44"/>
    <d v="2013-07-25T00:00:00"/>
    <x v="123"/>
    <n v="0"/>
    <x v="1"/>
    <s v="Beijing"/>
    <s v=""/>
    <m/>
    <s v="MIDDLE AGE"/>
    <m/>
    <m/>
  </r>
  <r>
    <s v="E02126"/>
    <s v="Lucas Zhu"/>
    <s v="Manager"/>
    <x v="2"/>
    <s v="Manufacturing"/>
    <x v="0"/>
    <x v="0"/>
    <n v="53"/>
    <d v="2011-03-14T00:00:00"/>
    <x v="124"/>
    <n v="0.08"/>
    <x v="1"/>
    <s v="Beijing"/>
    <s v=""/>
    <m/>
    <s v="MIDDLE AGE"/>
    <m/>
    <m/>
  </r>
  <r>
    <s v="E02127"/>
    <s v="Emily Hong"/>
    <s v="IT Coordinator"/>
    <x v="2"/>
    <s v="Specialty Products"/>
    <x v="1"/>
    <x v="0"/>
    <n v="46"/>
    <d v="2021-01-09T00:00:00"/>
    <x v="125"/>
    <n v="0"/>
    <x v="1"/>
    <s v="Beijing"/>
    <s v=""/>
    <m/>
    <s v="MIDDLE AGE"/>
    <m/>
    <m/>
  </r>
  <r>
    <s v="E02128"/>
    <s v="Luke Ramos"/>
    <s v="Account Representative"/>
    <x v="1"/>
    <s v="Corporate"/>
    <x v="0"/>
    <x v="1"/>
    <n v="30"/>
    <d v="2018-07-28T00:00:00"/>
    <x v="126"/>
    <n v="0"/>
    <x v="2"/>
    <s v="Manaus"/>
    <s v=""/>
    <m/>
    <s v="YOUNG"/>
    <m/>
    <m/>
  </r>
  <r>
    <s v="E02129"/>
    <s v="Maya Gupta"/>
    <s v="Field Engineer"/>
    <x v="0"/>
    <s v="Corporate"/>
    <x v="1"/>
    <x v="0"/>
    <n v="28"/>
    <d v="2019-08-04T00:00:00"/>
    <x v="127"/>
    <n v="0"/>
    <x v="1"/>
    <s v="Beijing"/>
    <s v=""/>
    <m/>
    <s v="YOUNG"/>
    <m/>
    <m/>
  </r>
  <r>
    <s v="E02130"/>
    <s v="Eliana Ha"/>
    <s v="Analyst"/>
    <x v="3"/>
    <s v="Specialty Products"/>
    <x v="1"/>
    <x v="0"/>
    <n v="35"/>
    <d v="2020-12-15T00:00:00"/>
    <x v="128"/>
    <n v="0"/>
    <x v="1"/>
    <s v="Chengdu"/>
    <s v=""/>
    <m/>
    <s v="YOUNG"/>
    <m/>
    <m/>
  </r>
  <r>
    <s v="E02131"/>
    <s v="Lillian Cheng"/>
    <s v="Analyst II"/>
    <x v="4"/>
    <s v="Research &amp; Development"/>
    <x v="1"/>
    <x v="0"/>
    <n v="58"/>
    <d v="1996-08-20T00:00:00"/>
    <x v="129"/>
    <n v="0"/>
    <x v="1"/>
    <s v="Chengdu"/>
    <s v=""/>
    <m/>
    <s v="MIDDLE AGE"/>
    <m/>
    <m/>
  </r>
  <r>
    <s v="E02132"/>
    <s v="Alexander Pena"/>
    <s v="Sr. Analyst"/>
    <x v="1"/>
    <s v="Specialty Products"/>
    <x v="0"/>
    <x v="1"/>
    <n v="47"/>
    <d v="2002-05-24T00:00:00"/>
    <x v="130"/>
    <n v="0"/>
    <x v="0"/>
    <s v="Chicago"/>
    <s v=""/>
    <m/>
    <s v="MIDDLE AGE"/>
    <m/>
    <m/>
  </r>
  <r>
    <s v="E02133"/>
    <s v="Leonardo Mai"/>
    <s v="Sr. Analyst"/>
    <x v="5"/>
    <s v="Specialty Products"/>
    <x v="0"/>
    <x v="0"/>
    <n v="43"/>
    <d v="2007-01-28T00:00:00"/>
    <x v="131"/>
    <n v="0"/>
    <x v="1"/>
    <s v="Chengdu"/>
    <s v=""/>
    <m/>
    <s v="MIDDLE AGE"/>
    <m/>
    <m/>
  </r>
  <r>
    <s v="E02134"/>
    <s v="Jack Phillips"/>
    <s v="Analyst II"/>
    <x v="4"/>
    <s v="Manufacturing"/>
    <x v="0"/>
    <x v="3"/>
    <n v="47"/>
    <d v="2015-07-27T00:00:00"/>
    <x v="132"/>
    <n v="0"/>
    <x v="0"/>
    <s v="Phoenix"/>
    <s v=""/>
    <m/>
    <s v="MIDDLE AGE"/>
    <m/>
    <m/>
  </r>
  <r>
    <s v="E02135"/>
    <s v="Scarlett Delgado"/>
    <s v="Cloud Infrastructure Architect"/>
    <x v="2"/>
    <s v="Research &amp; Development"/>
    <x v="1"/>
    <x v="1"/>
    <n v="57"/>
    <d v="2013-08-28T00:00:00"/>
    <x v="133"/>
    <n v="0"/>
    <x v="2"/>
    <s v="Rio de Janeiro"/>
    <s v=""/>
    <m/>
    <s v="MIDDLE AGE"/>
    <m/>
    <m/>
  </r>
  <r>
    <s v="E02136"/>
    <s v="Jack Rogers"/>
    <s v="Systems Analyst"/>
    <x v="2"/>
    <s v="Corporate"/>
    <x v="0"/>
    <x v="3"/>
    <n v="47"/>
    <d v="2005-02-01T00:00:00"/>
    <x v="134"/>
    <n v="0"/>
    <x v="0"/>
    <s v="Phoenix"/>
    <s v=""/>
    <m/>
    <s v="MIDDLE AGE"/>
    <m/>
    <m/>
  </r>
  <r>
    <s v="E02137"/>
    <s v="Violet Huynh"/>
    <s v="Manager"/>
    <x v="1"/>
    <s v="Research &amp; Development"/>
    <x v="1"/>
    <x v="0"/>
    <n v="50"/>
    <d v="2008-02-29T00:00:00"/>
    <x v="135"/>
    <n v="0.1"/>
    <x v="1"/>
    <s v="Shanghai"/>
    <s v=""/>
    <m/>
    <s v="MIDDLE AGE"/>
    <m/>
    <m/>
  </r>
  <r>
    <s v="E02138"/>
    <s v="Victoria Park"/>
    <s v="Analyst"/>
    <x v="5"/>
    <s v="Research &amp; Development"/>
    <x v="1"/>
    <x v="0"/>
    <n v="27"/>
    <d v="2020-03-18T00:00:00"/>
    <x v="136"/>
    <n v="0"/>
    <x v="0"/>
    <s v="Chicago"/>
    <s v=""/>
    <m/>
    <s v="YOUNG"/>
    <m/>
    <m/>
  </r>
  <r>
    <s v="E02139"/>
    <s v="Elizabeth Rodriguez"/>
    <s v="Sr. Manager"/>
    <x v="3"/>
    <s v="Corporate"/>
    <x v="1"/>
    <x v="1"/>
    <n v="26"/>
    <d v="2021-08-13T00:00:00"/>
    <x v="137"/>
    <n v="0.13"/>
    <x v="2"/>
    <s v="Sao Paulo"/>
    <s v=""/>
    <m/>
    <s v="YOUNG"/>
    <m/>
    <m/>
  </r>
  <r>
    <s v="E02140"/>
    <s v="Samuel Kumar"/>
    <s v="Network Engineer"/>
    <x v="2"/>
    <s v="Corporate"/>
    <x v="0"/>
    <x v="0"/>
    <n v="43"/>
    <d v="2009-03-09T00:00:00"/>
    <x v="138"/>
    <n v="0"/>
    <x v="1"/>
    <s v="Chengdu"/>
    <s v=""/>
    <m/>
    <s v="MIDDLE AGE"/>
    <m/>
    <m/>
  </r>
  <r>
    <s v="E02141"/>
    <s v="Zoe Maldonado"/>
    <s v="Vice President"/>
    <x v="3"/>
    <s v="Corporate"/>
    <x v="1"/>
    <x v="1"/>
    <n v="49"/>
    <d v="1998-09-25T00:00:00"/>
    <x v="139"/>
    <n v="0.34"/>
    <x v="2"/>
    <s v="Sao Paulo"/>
    <s v=""/>
    <m/>
    <s v="MIDDLE AGE"/>
    <m/>
    <m/>
  </r>
  <r>
    <s v="E02142"/>
    <s v="Natalia Richardson"/>
    <s v="Sr. Manager"/>
    <x v="1"/>
    <s v="Research &amp; Development"/>
    <x v="1"/>
    <x v="2"/>
    <n v="36"/>
    <d v="2017-06-02T00:00:00"/>
    <x v="140"/>
    <n v="0.1"/>
    <x v="0"/>
    <s v="Columbus"/>
    <s v=""/>
    <m/>
    <s v="YOUNG"/>
    <m/>
    <m/>
  </r>
  <r>
    <s v="E02143"/>
    <s v="Madeline Contreras"/>
    <s v="Analyst"/>
    <x v="3"/>
    <s v="Corporate"/>
    <x v="1"/>
    <x v="1"/>
    <n v="51"/>
    <d v="1995-10-31T00:00:00"/>
    <x v="141"/>
    <n v="0"/>
    <x v="2"/>
    <s v="Sao Paulo"/>
    <s v=""/>
    <m/>
    <s v="MIDDLE AGE"/>
    <m/>
    <m/>
  </r>
  <r>
    <s v="E02144"/>
    <s v="Raelynn Espinoza"/>
    <s v="Analyst"/>
    <x v="3"/>
    <s v="Corporate"/>
    <x v="1"/>
    <x v="1"/>
    <n v="46"/>
    <d v="2002-09-12T00:00:00"/>
    <x v="142"/>
    <n v="0"/>
    <x v="2"/>
    <s v="Manaus"/>
    <s v=""/>
    <m/>
    <s v="MIDDLE AGE"/>
    <m/>
    <m/>
  </r>
  <r>
    <s v="E02145"/>
    <s v="Noah Rojas"/>
    <s v="Analyst II"/>
    <x v="4"/>
    <s v="Manufacturing"/>
    <x v="0"/>
    <x v="1"/>
    <n v="37"/>
    <d v="2019-11-14T00:00:00"/>
    <x v="143"/>
    <n v="0"/>
    <x v="0"/>
    <s v="Chicago"/>
    <s v=""/>
    <m/>
    <s v="YOUNG"/>
    <m/>
    <m/>
  </r>
  <r>
    <s v="E02146"/>
    <s v="Jack Ramos"/>
    <s v="Sr. Analyst"/>
    <x v="4"/>
    <s v="Manufacturing"/>
    <x v="0"/>
    <x v="1"/>
    <n v="43"/>
    <d v="2018-06-17T00:00:00"/>
    <x v="144"/>
    <n v="0"/>
    <x v="2"/>
    <s v="Manaus"/>
    <s v=""/>
    <m/>
    <s v="MIDDLE AGE"/>
    <m/>
    <m/>
  </r>
  <r>
    <s v="E02147"/>
    <s v="Riley King"/>
    <s v="Director"/>
    <x v="5"/>
    <s v="Specialty Products"/>
    <x v="1"/>
    <x v="3"/>
    <n v="53"/>
    <d v="2013-08-10T00:00:00"/>
    <x v="145"/>
    <n v="0.15"/>
    <x v="0"/>
    <s v="Columbus"/>
    <s v=""/>
    <m/>
    <s v="MIDDLE AGE"/>
    <m/>
    <m/>
  </r>
  <r>
    <s v="E02148"/>
    <s v="Naomi Lee"/>
    <s v="System Administrator "/>
    <x v="2"/>
    <s v="Research &amp; Development"/>
    <x v="1"/>
    <x v="0"/>
    <n v="58"/>
    <d v="2014-04-15T00:00:00"/>
    <x v="146"/>
    <n v="0"/>
    <x v="1"/>
    <s v="Beijing"/>
    <s v=""/>
    <m/>
    <s v="MIDDLE AGE"/>
    <m/>
    <m/>
  </r>
  <r>
    <s v="E02149"/>
    <s v="Caleb Jones"/>
    <s v="Manager"/>
    <x v="5"/>
    <s v="Corporate"/>
    <x v="0"/>
    <x v="2"/>
    <n v="57"/>
    <d v="1996-07-10T00:00:00"/>
    <x v="147"/>
    <n v="0.08"/>
    <x v="0"/>
    <s v="Miami"/>
    <s v=""/>
    <m/>
    <s v="MIDDLE AGE"/>
    <m/>
    <m/>
  </r>
  <r>
    <s v="E02150"/>
    <s v="Peyton Alvarado"/>
    <s v="Service Desk Analyst"/>
    <x v="2"/>
    <s v="Manufacturing"/>
    <x v="1"/>
    <x v="1"/>
    <n v="31"/>
    <d v="2015-10-24T00:00:00"/>
    <x v="148"/>
    <n v="0"/>
    <x v="2"/>
    <s v="Rio de Janeiro"/>
    <s v=""/>
    <m/>
    <s v="YOUNG"/>
    <m/>
    <m/>
  </r>
  <r>
    <s v="E02151"/>
    <s v="Luca Liu"/>
    <s v="Account Representative"/>
    <x v="1"/>
    <s v="Manufacturing"/>
    <x v="0"/>
    <x v="0"/>
    <n v="40"/>
    <d v="2007-06-22T00:00:00"/>
    <x v="149"/>
    <n v="0"/>
    <x v="1"/>
    <s v="Chongqing"/>
    <s v=""/>
    <m/>
    <s v="YOUNG"/>
    <m/>
    <m/>
  </r>
  <r>
    <s v="E02152"/>
    <s v="Christian Johnson"/>
    <s v="Network Architect"/>
    <x v="2"/>
    <s v="Research &amp; Development"/>
    <x v="0"/>
    <x v="3"/>
    <n v="47"/>
    <d v="2008-05-25T00:00:00"/>
    <x v="150"/>
    <n v="0"/>
    <x v="0"/>
    <s v="Miami"/>
    <s v=""/>
    <m/>
    <s v="MIDDLE AGE"/>
    <m/>
    <m/>
  </r>
  <r>
    <s v="E02153"/>
    <s v="Kinsley Gonzales"/>
    <s v="Systems Analyst"/>
    <x v="2"/>
    <s v="Manufacturing"/>
    <x v="1"/>
    <x v="1"/>
    <n v="51"/>
    <d v="2007-05-05T00:00:00"/>
    <x v="151"/>
    <n v="0"/>
    <x v="2"/>
    <s v="Rio de Janeiro"/>
    <s v=""/>
    <m/>
    <s v="MIDDLE AGE"/>
    <m/>
    <m/>
  </r>
  <r>
    <s v="E02154"/>
    <s v="Hunter Yoon"/>
    <s v="Network Administrator"/>
    <x v="2"/>
    <s v="Research &amp; Development"/>
    <x v="0"/>
    <x v="0"/>
    <n v="57"/>
    <d v="2020-10-02T00:00:00"/>
    <x v="152"/>
    <n v="0"/>
    <x v="1"/>
    <s v="Chongqing"/>
    <s v=""/>
    <m/>
    <s v="MIDDLE AGE"/>
    <m/>
    <m/>
  </r>
  <r>
    <s v="E02155"/>
    <s v="Elias Dixon"/>
    <s v="IT Coordinator"/>
    <x v="2"/>
    <s v="Corporate"/>
    <x v="0"/>
    <x v="2"/>
    <n v="46"/>
    <d v="2021-11-22T00:00:00"/>
    <x v="153"/>
    <n v="0"/>
    <x v="0"/>
    <s v="Columbus"/>
    <s v=""/>
    <m/>
    <s v="MIDDLE AGE"/>
    <m/>
    <m/>
  </r>
  <r>
    <s v="E02156"/>
    <s v="Owen Guerrero"/>
    <s v="Field Engineer"/>
    <x v="0"/>
    <s v="Corporate"/>
    <x v="0"/>
    <x v="1"/>
    <n v="40"/>
    <d v="2022-09-03T00:00:00"/>
    <x v="154"/>
    <n v="0"/>
    <x v="0"/>
    <s v="Chicago"/>
    <s v=""/>
    <m/>
    <s v="YOUNG"/>
    <m/>
    <m/>
  </r>
  <r>
    <s v="E02157"/>
    <s v="Lucas Lo"/>
    <s v="Analyst"/>
    <x v="3"/>
    <s v="Research &amp; Development"/>
    <x v="0"/>
    <x v="0"/>
    <n v="43"/>
    <d v="2004-01-18T00:00:00"/>
    <x v="155"/>
    <n v="0"/>
    <x v="1"/>
    <s v="Beijing"/>
    <s v=""/>
    <m/>
    <s v="MIDDLE AGE"/>
    <m/>
    <m/>
  </r>
  <r>
    <s v="E02158"/>
    <s v="Hunter Mitchell"/>
    <s v="IT Coordinator"/>
    <x v="2"/>
    <s v="Research &amp; Development"/>
    <x v="0"/>
    <x v="2"/>
    <n v="54"/>
    <d v="2021-04-17T00:00:00"/>
    <x v="156"/>
    <n v="0"/>
    <x v="0"/>
    <s v="Columbus"/>
    <s v=""/>
    <m/>
    <s v="MIDDLE AGE"/>
    <m/>
    <m/>
  </r>
  <r>
    <s v="E02159"/>
    <s v="Eliana Bailey"/>
    <s v="Sr. Manager"/>
    <x v="1"/>
    <s v="Research &amp; Development"/>
    <x v="1"/>
    <x v="3"/>
    <n v="27"/>
    <d v="2021-01-02T00:00:00"/>
    <x v="157"/>
    <n v="0.15"/>
    <x v="0"/>
    <s v="Seattle"/>
    <s v=""/>
    <m/>
    <s v="YOUNG"/>
    <m/>
    <m/>
  </r>
  <r>
    <s v="E02160"/>
    <s v="Gabriella Choi"/>
    <s v="Analyst II"/>
    <x v="3"/>
    <s v="Manufacturing"/>
    <x v="1"/>
    <x v="0"/>
    <n v="56"/>
    <d v="1999-08-15T00:00:00"/>
    <x v="158"/>
    <n v="0"/>
    <x v="0"/>
    <s v="Seattle"/>
    <s v=""/>
    <m/>
    <s v="MIDDLE AGE"/>
    <m/>
    <m/>
  </r>
  <r>
    <s v="E02161"/>
    <s v="Evelyn Alvarado"/>
    <s v="Network Administrator"/>
    <x v="2"/>
    <s v="Specialty Products"/>
    <x v="1"/>
    <x v="1"/>
    <n v="36"/>
    <d v="2022-08-12T00:00:00"/>
    <x v="159"/>
    <n v="0"/>
    <x v="0"/>
    <s v="Miami"/>
    <s v=""/>
    <m/>
    <s v="YOUNG"/>
    <m/>
    <m/>
  </r>
  <r>
    <s v="E02162"/>
    <s v="Wyatt Chan"/>
    <s v="Manager"/>
    <x v="4"/>
    <s v="Manufacturing"/>
    <x v="0"/>
    <x v="0"/>
    <n v="53"/>
    <d v="2005-06-28T00:00:00"/>
    <x v="160"/>
    <n v="0.08"/>
    <x v="1"/>
    <s v="Shanghai"/>
    <s v=""/>
    <m/>
    <s v="MIDDLE AGE"/>
    <m/>
    <m/>
  </r>
  <r>
    <s v="E02163"/>
    <s v="Sarah Johnson"/>
    <s v="Director"/>
    <x v="0"/>
    <s v="Research &amp; Development"/>
    <x v="1"/>
    <x v="2"/>
    <n v="31"/>
    <d v="2018-03-06T00:00:00"/>
    <x v="161"/>
    <n v="0.24"/>
    <x v="0"/>
    <s v="Austin"/>
    <d v="2019-09-01T00:00:00"/>
    <m/>
    <s v="YOUNG"/>
    <m/>
    <m/>
  </r>
  <r>
    <s v="E02164"/>
    <s v="Brooks Evans"/>
    <s v="Sr. Account Representative"/>
    <x v="1"/>
    <s v="Specialty Products"/>
    <x v="0"/>
    <x v="2"/>
    <n v="45"/>
    <d v="2016-05-04T00:00:00"/>
    <x v="162"/>
    <n v="0"/>
    <x v="0"/>
    <s v="Columbus"/>
    <s v=""/>
    <m/>
    <s v="MIDDLE AGE"/>
    <m/>
    <m/>
  </r>
  <r>
    <s v="E02165"/>
    <s v="Isaiah Dixon"/>
    <s v="Development Engineer"/>
    <x v="0"/>
    <s v="Corporate"/>
    <x v="0"/>
    <x v="2"/>
    <n v="29"/>
    <d v="2022-02-27T00:00:00"/>
    <x v="163"/>
    <n v="0"/>
    <x v="0"/>
    <s v="Austin"/>
    <s v=""/>
    <m/>
    <s v="YOUNG"/>
    <m/>
    <m/>
  </r>
  <r>
    <s v="E02166"/>
    <s v="Addison Lo"/>
    <s v="Cloud Infrastructure Architect"/>
    <x v="2"/>
    <s v="Research &amp; Development"/>
    <x v="1"/>
    <x v="0"/>
    <n v="27"/>
    <d v="2020-08-28T00:00:00"/>
    <x v="164"/>
    <n v="0"/>
    <x v="0"/>
    <s v="Columbus"/>
    <s v=""/>
    <m/>
    <s v="YOUNG"/>
    <m/>
    <m/>
  </r>
  <r>
    <s v="E02167"/>
    <s v="Nolan Howard"/>
    <s v="Quality Engineer"/>
    <x v="0"/>
    <s v="Research &amp; Development"/>
    <x v="0"/>
    <x v="2"/>
    <n v="26"/>
    <d v="2022-04-18T00:00:00"/>
    <x v="165"/>
    <n v="0"/>
    <x v="0"/>
    <s v="Austin"/>
    <d v="2022-06-23T00:00:00"/>
    <m/>
    <s v="YOUNG"/>
    <m/>
    <m/>
  </r>
  <r>
    <s v="E02168"/>
    <s v="Paisley Dominguez"/>
    <s v="Engineering Manager"/>
    <x v="0"/>
    <s v="Research &amp; Development"/>
    <x v="1"/>
    <x v="1"/>
    <n v="53"/>
    <d v="2009-06-14T00:00:00"/>
    <x v="166"/>
    <n v="0.1"/>
    <x v="0"/>
    <s v="Austin"/>
    <s v=""/>
    <m/>
    <s v="MIDDLE AGE"/>
    <m/>
    <m/>
  </r>
  <r>
    <s v="E02169"/>
    <s v="Eliana Ho"/>
    <s v="Director"/>
    <x v="3"/>
    <s v="Corporate"/>
    <x v="1"/>
    <x v="0"/>
    <n v="64"/>
    <d v="2012-09-05T00:00:00"/>
    <x v="167"/>
    <n v="0.22"/>
    <x v="1"/>
    <s v="Chengdu"/>
    <s v=""/>
    <m/>
    <s v="OLD"/>
    <m/>
    <m/>
  </r>
  <r>
    <s v="E02170"/>
    <s v="Charles Miller"/>
    <s v="Director"/>
    <x v="5"/>
    <s v="Manufacturing"/>
    <x v="0"/>
    <x v="3"/>
    <n v="32"/>
    <d v="2018-06-07T00:00:00"/>
    <x v="168"/>
    <n v="0.23"/>
    <x v="0"/>
    <s v="Columbus"/>
    <s v=""/>
    <m/>
    <s v="YOUNG"/>
    <m/>
    <m/>
  </r>
  <r>
    <s v="E02171"/>
    <s v="Mia Jiang"/>
    <s v="Vice President"/>
    <x v="3"/>
    <s v="Manufacturing"/>
    <x v="1"/>
    <x v="0"/>
    <n v="42"/>
    <d v="2015-06-19T00:00:00"/>
    <x v="169"/>
    <n v="0.38"/>
    <x v="0"/>
    <s v="Miami"/>
    <s v=""/>
    <m/>
    <s v="MIDDLE AGE"/>
    <m/>
    <m/>
  </r>
  <r>
    <s v="E02172"/>
    <s v="Skylar Parker"/>
    <s v="Technical Architect"/>
    <x v="2"/>
    <s v="Corporate"/>
    <x v="1"/>
    <x v="2"/>
    <n v="31"/>
    <d v="2018-08-05T00:00:00"/>
    <x v="170"/>
    <n v="0"/>
    <x v="0"/>
    <s v="Phoenix"/>
    <s v=""/>
    <m/>
    <s v="YOUNG"/>
    <m/>
    <m/>
  </r>
  <r>
    <s v="E02173"/>
    <s v="Zoey Leung"/>
    <s v="Network Administrator"/>
    <x v="2"/>
    <s v="Research &amp; Development"/>
    <x v="1"/>
    <x v="0"/>
    <n v="40"/>
    <d v="2007-09-27T00:00:00"/>
    <x v="171"/>
    <n v="0"/>
    <x v="1"/>
    <s v="Chongqing"/>
    <d v="2017-02-04T00:00:00"/>
    <m/>
    <s v="YOUNG"/>
    <m/>
    <m/>
  </r>
  <r>
    <s v="E02174"/>
    <s v="Austin Moua"/>
    <s v="Test Engineer"/>
    <x v="0"/>
    <s v="Research &amp; Development"/>
    <x v="0"/>
    <x v="0"/>
    <n v="46"/>
    <d v="2003-05-27T00:00:00"/>
    <x v="172"/>
    <n v="0"/>
    <x v="1"/>
    <s v="Chengdu"/>
    <s v=""/>
    <m/>
    <s v="MIDDLE AGE"/>
    <m/>
    <m/>
  </r>
  <r>
    <s v="E02175"/>
    <s v="Christopher Robinson"/>
    <s v="Vice President"/>
    <x v="4"/>
    <s v="Specialty Products"/>
    <x v="0"/>
    <x v="2"/>
    <n v="35"/>
    <d v="2016-07-11T00:00:00"/>
    <x v="173"/>
    <n v="0.31"/>
    <x v="0"/>
    <s v="Austin"/>
    <d v="2022-10-17T00:00:00"/>
    <m/>
    <s v="YOUNG"/>
    <m/>
    <m/>
  </r>
  <r>
    <s v="E02176"/>
    <s v="Jayden Zhang"/>
    <s v="Enterprise Architect"/>
    <x v="2"/>
    <s v="Specialty Products"/>
    <x v="0"/>
    <x v="0"/>
    <n v="64"/>
    <d v="1994-06-27T00:00:00"/>
    <x v="174"/>
    <n v="0"/>
    <x v="1"/>
    <s v="Chengdu"/>
    <s v=""/>
    <m/>
    <s v="OLD"/>
    <m/>
    <m/>
  </r>
  <r>
    <s v="E02177"/>
    <s v="Cora Mejia"/>
    <s v="Sr. Analyst"/>
    <x v="3"/>
    <s v="Research &amp; Development"/>
    <x v="1"/>
    <x v="1"/>
    <n v="58"/>
    <d v="2014-06-07T00:00:00"/>
    <x v="175"/>
    <n v="0"/>
    <x v="2"/>
    <s v="Manaus"/>
    <s v=""/>
    <m/>
    <s v="MIDDLE AGE"/>
    <m/>
    <m/>
  </r>
  <r>
    <s v="E02178"/>
    <s v="Julian Harris"/>
    <s v="Operations Engineer"/>
    <x v="0"/>
    <s v="Manufacturing"/>
    <x v="0"/>
    <x v="2"/>
    <n v="61"/>
    <d v="2015-12-30T00:00:00"/>
    <x v="176"/>
    <n v="0"/>
    <x v="0"/>
    <s v="Phoenix"/>
    <s v=""/>
    <m/>
    <s v="OLD"/>
    <m/>
    <m/>
  </r>
  <r>
    <s v="E02179"/>
    <s v="Anthony Espinoza"/>
    <s v="Analyst II"/>
    <x v="4"/>
    <s v="Manufacturing"/>
    <x v="0"/>
    <x v="1"/>
    <n v="41"/>
    <d v="2020-11-16T00:00:00"/>
    <x v="177"/>
    <n v="0"/>
    <x v="2"/>
    <s v="Rio de Janeiro"/>
    <s v=""/>
    <m/>
    <s v="MIDDLE AGE"/>
    <m/>
    <m/>
  </r>
  <r>
    <s v="E02180"/>
    <s v="Aubrey Ruiz"/>
    <s v="Analyst II"/>
    <x v="5"/>
    <s v="Specialty Products"/>
    <x v="1"/>
    <x v="1"/>
    <n v="25"/>
    <d v="2021-01-11T00:00:00"/>
    <x v="178"/>
    <n v="0"/>
    <x v="2"/>
    <s v="Sao Paulo"/>
    <s v=""/>
    <m/>
    <s v="YOUNG"/>
    <m/>
    <m/>
  </r>
  <r>
    <s v="E02181"/>
    <s v="Piper Tang"/>
    <s v="Vice President"/>
    <x v="6"/>
    <s v="Manufacturing"/>
    <x v="1"/>
    <x v="0"/>
    <n v="50"/>
    <d v="2011-07-28T00:00:00"/>
    <x v="179"/>
    <n v="0.33"/>
    <x v="1"/>
    <s v="Beijing"/>
    <s v=""/>
    <m/>
    <s v="MIDDLE AGE"/>
    <m/>
    <m/>
  </r>
  <r>
    <s v="E02182"/>
    <s v="Colton Delgado"/>
    <s v="Sr. Manager"/>
    <x v="3"/>
    <s v="Research &amp; Development"/>
    <x v="0"/>
    <x v="1"/>
    <n v="61"/>
    <d v="2006-10-22T00:00:00"/>
    <x v="180"/>
    <n v="0.13"/>
    <x v="2"/>
    <s v="Rio de Janeiro"/>
    <s v=""/>
    <m/>
    <s v="OLD"/>
    <m/>
    <m/>
  </r>
  <r>
    <s v="E02183"/>
    <s v="Madeline Chung"/>
    <s v="Analyst"/>
    <x v="4"/>
    <s v="Research &amp; Development"/>
    <x v="1"/>
    <x v="0"/>
    <n v="63"/>
    <d v="2011-05-26T00:00:00"/>
    <x v="181"/>
    <n v="0"/>
    <x v="0"/>
    <s v="Miami"/>
    <d v="2015-07-12T00:00:00"/>
    <m/>
    <s v="OLD"/>
    <m/>
    <m/>
  </r>
  <r>
    <s v="E02184"/>
    <s v="Ariana Sharma"/>
    <s v="Vice President"/>
    <x v="1"/>
    <s v="Research &amp; Development"/>
    <x v="1"/>
    <x v="0"/>
    <n v="45"/>
    <d v="2014-01-24T00:00:00"/>
    <x v="182"/>
    <n v="0.34"/>
    <x v="0"/>
    <s v="Seattle"/>
    <d v="2022-06-29T00:00:00"/>
    <m/>
    <s v="MIDDLE AGE"/>
    <m/>
    <m/>
  </r>
  <r>
    <s v="E02185"/>
    <s v="Julian Marquez"/>
    <s v="Sr. Manager"/>
    <x v="3"/>
    <s v="Specialty Products"/>
    <x v="0"/>
    <x v="1"/>
    <n v="33"/>
    <d v="2013-09-14T00:00:00"/>
    <x v="183"/>
    <n v="0.11"/>
    <x v="2"/>
    <s v="Rio de Janeiro"/>
    <s v=""/>
    <m/>
    <s v="YOUNG"/>
    <m/>
    <m/>
  </r>
  <r>
    <s v="E02186"/>
    <s v="Logan Reyes"/>
    <s v="Quality Engineer"/>
    <x v="0"/>
    <s v="Corporate"/>
    <x v="0"/>
    <x v="1"/>
    <n v="62"/>
    <d v="1995-04-10T00:00:00"/>
    <x v="184"/>
    <n v="0"/>
    <x v="2"/>
    <s v="Sao Paulo"/>
    <d v="2020-03-19T00:00:00"/>
    <m/>
    <s v="OLD"/>
    <m/>
    <m/>
  </r>
  <r>
    <s v="E02187"/>
    <s v="Penelope Mai"/>
    <s v="Vice President"/>
    <x v="1"/>
    <s v="Corporate"/>
    <x v="1"/>
    <x v="0"/>
    <n v="43"/>
    <d v="2004-05-02T00:00:00"/>
    <x v="185"/>
    <n v="0.35"/>
    <x v="0"/>
    <s v="Austin"/>
    <s v=""/>
    <m/>
    <s v="MIDDLE AGE"/>
    <m/>
    <m/>
  </r>
  <r>
    <s v="E02188"/>
    <s v="Ryan Reed"/>
    <s v="Sr. Analyst"/>
    <x v="1"/>
    <s v="Manufacturing"/>
    <x v="0"/>
    <x v="3"/>
    <n v="48"/>
    <d v="2019-10-28T00:00:00"/>
    <x v="186"/>
    <n v="0"/>
    <x v="0"/>
    <s v="Austin"/>
    <s v=""/>
    <m/>
    <s v="MIDDLE AGE"/>
    <m/>
    <m/>
  </r>
  <r>
    <s v="E02189"/>
    <s v="Grayson Hwang"/>
    <s v="Sr. Analyst"/>
    <x v="4"/>
    <s v="Corporate"/>
    <x v="0"/>
    <x v="0"/>
    <n v="42"/>
    <d v="2013-04-23T00:00:00"/>
    <x v="187"/>
    <n v="0"/>
    <x v="1"/>
    <s v="Chongqing"/>
    <s v=""/>
    <m/>
    <s v="MIDDLE AGE"/>
    <m/>
    <m/>
  </r>
  <r>
    <s v="E02190"/>
    <s v="Ezra Tan"/>
    <s v="Sr. Manager"/>
    <x v="4"/>
    <s v="Corporate"/>
    <x v="0"/>
    <x v="0"/>
    <n v="49"/>
    <d v="1999-12-22T00:00:00"/>
    <x v="188"/>
    <n v="0.12"/>
    <x v="1"/>
    <s v="Chengdu"/>
    <s v=""/>
    <m/>
    <s v="MIDDLE AGE"/>
    <m/>
    <m/>
  </r>
  <r>
    <s v="E02191"/>
    <s v="David Ha"/>
    <s v="Sr. Account Representative"/>
    <x v="1"/>
    <s v="Corporate"/>
    <x v="0"/>
    <x v="0"/>
    <n v="33"/>
    <d v="2022-07-27T00:00:00"/>
    <x v="189"/>
    <n v="0"/>
    <x v="1"/>
    <s v="Chongqing"/>
    <s v=""/>
    <m/>
    <s v="YOUNG"/>
    <m/>
    <m/>
  </r>
  <r>
    <s v="E02192"/>
    <s v="Lillian Vang"/>
    <s v="Technical Architect"/>
    <x v="2"/>
    <s v="Research &amp; Development"/>
    <x v="1"/>
    <x v="0"/>
    <n v="39"/>
    <d v="2015-09-13T00:00:00"/>
    <x v="190"/>
    <n v="0"/>
    <x v="1"/>
    <s v="Chongqing"/>
    <s v=""/>
    <m/>
    <s v="YOUNG"/>
    <m/>
    <m/>
  </r>
  <r>
    <s v="E02193"/>
    <s v="Sofia Zhang"/>
    <s v="Analyst"/>
    <x v="4"/>
    <s v="Specialty Products"/>
    <x v="1"/>
    <x v="0"/>
    <n v="51"/>
    <d v="2005-01-11T00:00:00"/>
    <x v="191"/>
    <n v="0"/>
    <x v="0"/>
    <s v="Chicago"/>
    <s v=""/>
    <m/>
    <s v="MIDDLE AGE"/>
    <m/>
    <m/>
  </r>
  <r>
    <s v="E02194"/>
    <s v="Athena Daniels"/>
    <s v="Network Administrator"/>
    <x v="2"/>
    <s v="Specialty Products"/>
    <x v="1"/>
    <x v="2"/>
    <n v="49"/>
    <d v="2021-05-23T00:00:00"/>
    <x v="192"/>
    <n v="0"/>
    <x v="0"/>
    <s v="Seattle"/>
    <s v=""/>
    <m/>
    <s v="MIDDLE AGE"/>
    <m/>
    <m/>
  </r>
  <r>
    <s v="E02195"/>
    <s v="Jameson Shin"/>
    <s v="Sr. Analyst"/>
    <x v="5"/>
    <s v="Research &amp; Development"/>
    <x v="0"/>
    <x v="0"/>
    <n v="30"/>
    <d v="2020-05-14T00:00:00"/>
    <x v="193"/>
    <n v="0"/>
    <x v="1"/>
    <s v="Chengdu"/>
    <s v=""/>
    <m/>
    <s v="YOUNG"/>
    <m/>
    <m/>
  </r>
  <r>
    <s v="E02196"/>
    <s v="Everly Avila"/>
    <s v="Account Representative"/>
    <x v="1"/>
    <s v="Manufacturing"/>
    <x v="1"/>
    <x v="1"/>
    <n v="41"/>
    <d v="2015-11-13T00:00:00"/>
    <x v="194"/>
    <n v="0"/>
    <x v="0"/>
    <s v="Miami"/>
    <s v=""/>
    <m/>
    <s v="MIDDLE AGE"/>
    <m/>
    <m/>
  </r>
  <r>
    <s v="E02197"/>
    <s v="Liam Nelson"/>
    <s v="Technical Architect"/>
    <x v="2"/>
    <s v="Research &amp; Development"/>
    <x v="0"/>
    <x v="3"/>
    <n v="58"/>
    <d v="2010-12-17T00:00:00"/>
    <x v="195"/>
    <n v="0"/>
    <x v="0"/>
    <s v="Columbus"/>
    <s v=""/>
    <m/>
    <s v="MIDDLE AGE"/>
    <m/>
    <m/>
  </r>
  <r>
    <s v="E02198"/>
    <s v="Theodore Lai"/>
    <s v="System Administrator "/>
    <x v="2"/>
    <s v="Specialty Products"/>
    <x v="0"/>
    <x v="0"/>
    <n v="55"/>
    <d v="2008-12-27T00:00:00"/>
    <x v="196"/>
    <n v="0"/>
    <x v="1"/>
    <s v="Shanghai"/>
    <s v=""/>
    <m/>
    <s v="MIDDLE AGE"/>
    <m/>
    <m/>
  </r>
  <r>
    <s v="E02199"/>
    <s v="Caroline Do"/>
    <s v="Analyst"/>
    <x v="5"/>
    <s v="Research &amp; Development"/>
    <x v="1"/>
    <x v="0"/>
    <n v="40"/>
    <d v="2016-03-06T00:00:00"/>
    <x v="197"/>
    <n v="0"/>
    <x v="0"/>
    <s v="Chicago"/>
    <s v=""/>
    <m/>
    <s v="YOUNG"/>
    <m/>
    <m/>
  </r>
  <r>
    <s v="E02200"/>
    <s v="Josiah Ramos"/>
    <s v="Manager"/>
    <x v="4"/>
    <s v="Specialty Products"/>
    <x v="0"/>
    <x v="1"/>
    <n v="41"/>
    <d v="2014-01-08T00:00:00"/>
    <x v="198"/>
    <n v="0.06"/>
    <x v="0"/>
    <s v="Chicago"/>
    <s v=""/>
    <m/>
    <s v="MIDDLE AGE"/>
    <m/>
    <m/>
  </r>
  <r>
    <s v="E02201"/>
    <s v="Colton Alexander"/>
    <s v="Field Engineer"/>
    <x v="0"/>
    <s v="Research &amp; Development"/>
    <x v="0"/>
    <x v="2"/>
    <n v="45"/>
    <d v="2005-08-09T00:00:00"/>
    <x v="199"/>
    <n v="0"/>
    <x v="0"/>
    <s v="Phoenix"/>
    <s v=""/>
    <m/>
    <s v="MIDDLE AGE"/>
    <m/>
    <m/>
  </r>
  <r>
    <s v="E02202"/>
    <s v="Charles Ramos"/>
    <s v="Sr. Analyst"/>
    <x v="3"/>
    <s v="Corporate"/>
    <x v="0"/>
    <x v="1"/>
    <n v="57"/>
    <d v="2010-04-04T00:00:00"/>
    <x v="200"/>
    <n v="0"/>
    <x v="0"/>
    <s v="Austin"/>
    <d v="2016-01-30T00:00:00"/>
    <m/>
    <s v="MIDDLE AGE"/>
    <m/>
    <m/>
  </r>
  <r>
    <s v="E02203"/>
    <s v="Ellie Wilson"/>
    <s v="Director"/>
    <x v="2"/>
    <s v="Manufacturing"/>
    <x v="1"/>
    <x v="2"/>
    <n v="65"/>
    <d v="1996-08-31T00:00:00"/>
    <x v="201"/>
    <n v="0.3"/>
    <x v="0"/>
    <s v="Columbus"/>
    <s v=""/>
    <m/>
    <s v="OLD"/>
    <m/>
    <m/>
  </r>
  <r>
    <s v="E02204"/>
    <s v="Peyton Powell"/>
    <s v="System Administrator "/>
    <x v="2"/>
    <s v="Research &amp; Development"/>
    <x v="1"/>
    <x v="2"/>
    <n v="44"/>
    <d v="2003-02-16T00:00:00"/>
    <x v="202"/>
    <n v="0"/>
    <x v="0"/>
    <s v="Phoenix"/>
    <s v=""/>
    <m/>
    <s v="MIDDLE AGE"/>
    <m/>
    <m/>
  </r>
  <r>
    <s v="E02205"/>
    <s v="Hailey Rojas"/>
    <s v="Analyst"/>
    <x v="4"/>
    <s v="Specialty Products"/>
    <x v="1"/>
    <x v="1"/>
    <n v="52"/>
    <d v="2014-07-15T00:00:00"/>
    <x v="203"/>
    <n v="0"/>
    <x v="0"/>
    <s v="Miami"/>
    <s v=""/>
    <m/>
    <s v="MIDDLE AGE"/>
    <m/>
    <m/>
  </r>
  <r>
    <s v="E02206"/>
    <s v="Kai Singh"/>
    <s v="Analyst"/>
    <x v="4"/>
    <s v="Corporate"/>
    <x v="0"/>
    <x v="0"/>
    <n v="52"/>
    <d v="2001-04-19T00:00:00"/>
    <x v="204"/>
    <n v="0"/>
    <x v="0"/>
    <s v="Chicago"/>
    <s v=""/>
    <m/>
    <s v="MIDDLE AGE"/>
    <m/>
    <m/>
  </r>
  <r>
    <s v="E02207"/>
    <s v="Ryan Rivera"/>
    <s v="Director"/>
    <x v="6"/>
    <s v="Specialty Products"/>
    <x v="0"/>
    <x v="1"/>
    <n v="53"/>
    <d v="2001-11-29T00:00:00"/>
    <x v="205"/>
    <n v="0.16"/>
    <x v="0"/>
    <s v="Phoenix"/>
    <s v=""/>
    <m/>
    <s v="MIDDLE AGE"/>
    <m/>
    <m/>
  </r>
  <r>
    <s v="E02208"/>
    <s v="Everett Lu"/>
    <s v="Manager"/>
    <x v="5"/>
    <s v="Research &amp; Development"/>
    <x v="0"/>
    <x v="0"/>
    <n v="31"/>
    <d v="2021-11-28T00:00:00"/>
    <x v="206"/>
    <n v="0.06"/>
    <x v="0"/>
    <s v="Phoenix"/>
    <s v=""/>
    <m/>
    <s v="YOUNG"/>
    <m/>
    <m/>
  </r>
  <r>
    <s v="E02209"/>
    <s v="Layla Nunez"/>
    <s v="Manager"/>
    <x v="4"/>
    <s v="Manufacturing"/>
    <x v="1"/>
    <x v="1"/>
    <n v="63"/>
    <d v="2017-09-10T00:00:00"/>
    <x v="207"/>
    <n v="0.05"/>
    <x v="0"/>
    <s v="Miami"/>
    <s v=""/>
    <m/>
    <s v="OLD"/>
    <m/>
    <m/>
  </r>
  <r>
    <s v="E02210"/>
    <s v="Liliana Collins"/>
    <s v="Sr. Manager"/>
    <x v="6"/>
    <s v="Specialty Products"/>
    <x v="1"/>
    <x v="3"/>
    <n v="39"/>
    <d v="2013-01-18T00:00:00"/>
    <x v="208"/>
    <n v="0.13"/>
    <x v="0"/>
    <s v="Chicago"/>
    <d v="2018-06-30T00:00:00"/>
    <m/>
    <s v="YOUNG"/>
    <m/>
    <m/>
  </r>
  <r>
    <s v="E02211"/>
    <s v="Ezekiel Jenkins"/>
    <s v="Service Desk Analyst"/>
    <x v="2"/>
    <s v="Specialty Products"/>
    <x v="0"/>
    <x v="2"/>
    <n v="63"/>
    <d v="2000-04-11T00:00:00"/>
    <x v="209"/>
    <n v="0"/>
    <x v="0"/>
    <s v="Seattle"/>
    <s v=""/>
    <m/>
    <s v="OLD"/>
    <m/>
    <m/>
  </r>
  <r>
    <s v="E02212"/>
    <s v="Christopher Wang"/>
    <s v="Cloud Infrastructure Architect"/>
    <x v="2"/>
    <s v="Manufacturing"/>
    <x v="0"/>
    <x v="0"/>
    <n v="27"/>
    <d v="2020-08-23T00:00:00"/>
    <x v="210"/>
    <n v="0"/>
    <x v="1"/>
    <s v="Chongqing"/>
    <s v=""/>
    <m/>
    <s v="YOUNG"/>
    <m/>
    <m/>
  </r>
  <r>
    <s v="E02213"/>
    <s v="Savannah Rodriguez"/>
    <s v="Director"/>
    <x v="1"/>
    <s v="Corporate"/>
    <x v="1"/>
    <x v="1"/>
    <n v="30"/>
    <d v="2022-11-18T00:00:00"/>
    <x v="211"/>
    <n v="0.24"/>
    <x v="2"/>
    <s v="Manaus"/>
    <s v=""/>
    <m/>
    <s v="YOUNG"/>
    <m/>
    <m/>
  </r>
  <r>
    <s v="E02214"/>
    <s v="Lyla Turner"/>
    <s v="Sr. Manager"/>
    <x v="1"/>
    <s v="Specialty Products"/>
    <x v="1"/>
    <x v="2"/>
    <n v="51"/>
    <d v="2003-11-07T00:00:00"/>
    <x v="212"/>
    <n v="0.12"/>
    <x v="0"/>
    <s v="Seattle"/>
    <s v=""/>
    <m/>
    <s v="MIDDLE AGE"/>
    <m/>
    <m/>
  </r>
  <r>
    <s v="E02215"/>
    <s v="Adrian Ngo"/>
    <s v="Enterprise Architect"/>
    <x v="2"/>
    <s v="Research &amp; Development"/>
    <x v="0"/>
    <x v="0"/>
    <n v="58"/>
    <d v="2021-09-19T00:00:00"/>
    <x v="213"/>
    <n v="0"/>
    <x v="1"/>
    <s v="Chongqing"/>
    <s v=""/>
    <m/>
    <s v="MIDDLE AGE"/>
    <m/>
    <m/>
  </r>
  <r>
    <s v="E02216"/>
    <s v="Aria Juarez"/>
    <s v="Director"/>
    <x v="4"/>
    <s v="Corporate"/>
    <x v="1"/>
    <x v="1"/>
    <n v="62"/>
    <d v="2011-07-30T00:00:00"/>
    <x v="214"/>
    <n v="0.24"/>
    <x v="2"/>
    <s v="Manaus"/>
    <s v=""/>
    <m/>
    <s v="OLD"/>
    <m/>
    <m/>
  </r>
  <r>
    <s v="E02217"/>
    <s v="Audrey Ramos"/>
    <s v="Vice President"/>
    <x v="1"/>
    <s v="Manufacturing"/>
    <x v="1"/>
    <x v="1"/>
    <n v="27"/>
    <d v="2021-12-09T00:00:00"/>
    <x v="215"/>
    <n v="0.3"/>
    <x v="2"/>
    <s v="Sao Paulo"/>
    <s v=""/>
    <m/>
    <s v="YOUNG"/>
    <m/>
    <m/>
  </r>
  <r>
    <s v="E02218"/>
    <s v="Hazel Cho"/>
    <s v="Vice President"/>
    <x v="3"/>
    <s v="Corporate"/>
    <x v="1"/>
    <x v="0"/>
    <n v="63"/>
    <d v="2004-08-12T00:00:00"/>
    <x v="216"/>
    <n v="0.4"/>
    <x v="1"/>
    <s v="Shanghai"/>
    <s v=""/>
    <m/>
    <s v="OLD"/>
    <m/>
    <m/>
  </r>
  <r>
    <s v="E02219"/>
    <s v="Iris Chung"/>
    <s v="Manager"/>
    <x v="2"/>
    <s v="Research &amp; Development"/>
    <x v="1"/>
    <x v="0"/>
    <n v="52"/>
    <d v="2013-03-12T00:00:00"/>
    <x v="217"/>
    <n v="0.06"/>
    <x v="1"/>
    <s v="Beijing"/>
    <d v="2021-09-17T00:00:00"/>
    <m/>
    <s v="MIDDLE AGE"/>
    <m/>
    <m/>
  </r>
  <r>
    <s v="E02220"/>
    <s v="Thomas Rodriguez"/>
    <s v="Analyst"/>
    <x v="4"/>
    <s v="Manufacturing"/>
    <x v="0"/>
    <x v="1"/>
    <n v="36"/>
    <d v="2019-10-09T00:00:00"/>
    <x v="218"/>
    <n v="0"/>
    <x v="2"/>
    <s v="Rio de Janeiro"/>
    <d v="2022-09-29T00:00:00"/>
    <m/>
    <s v="YOUNG"/>
    <m/>
    <m/>
  </r>
  <r>
    <s v="E02221"/>
    <s v="Avery Lo"/>
    <s v="Automation Engineer"/>
    <x v="0"/>
    <s v="Research &amp; Development"/>
    <x v="1"/>
    <x v="0"/>
    <n v="47"/>
    <d v="2001-01-26T00:00:00"/>
    <x v="219"/>
    <n v="0"/>
    <x v="0"/>
    <s v="Seattle"/>
    <s v=""/>
    <m/>
    <s v="MIDDLE AGE"/>
    <m/>
    <m/>
  </r>
  <r>
    <s v="E02222"/>
    <s v="Gabriel Bell"/>
    <s v="Cloud Infrastructure Architect"/>
    <x v="2"/>
    <s v="Specialty Products"/>
    <x v="0"/>
    <x v="2"/>
    <n v="27"/>
    <d v="2021-03-21T00:00:00"/>
    <x v="220"/>
    <n v="0"/>
    <x v="0"/>
    <s v="Phoenix"/>
    <s v=""/>
    <m/>
    <s v="YOUNG"/>
    <m/>
    <m/>
  </r>
  <r>
    <s v="E02223"/>
    <s v="Gianna Walker"/>
    <s v="Computer Systems Manager"/>
    <x v="2"/>
    <s v="Corporate"/>
    <x v="1"/>
    <x v="2"/>
    <n v="45"/>
    <d v="2021-03-23T00:00:00"/>
    <x v="221"/>
    <n v="0.06"/>
    <x v="0"/>
    <s v="Austin"/>
    <s v=""/>
    <m/>
    <s v="MIDDLE AGE"/>
    <m/>
    <m/>
  </r>
  <r>
    <s v="E02224"/>
    <s v="Axel Bailey"/>
    <s v="Sr. Analyst"/>
    <x v="5"/>
    <s v="Corporate"/>
    <x v="0"/>
    <x v="3"/>
    <n v="47"/>
    <d v="2022-12-07T00:00:00"/>
    <x v="222"/>
    <n v="0"/>
    <x v="0"/>
    <s v="Chicago"/>
    <s v=""/>
    <m/>
    <s v="MIDDLE AGE"/>
    <m/>
    <m/>
  </r>
  <r>
    <s v="E02225"/>
    <s v="Scarlett Green"/>
    <s v="Network Engineer"/>
    <x v="2"/>
    <s v="Specialty Products"/>
    <x v="1"/>
    <x v="2"/>
    <n v="26"/>
    <d v="2020-04-21T00:00:00"/>
    <x v="223"/>
    <n v="0"/>
    <x v="0"/>
    <s v="Seattle"/>
    <s v=""/>
    <m/>
    <s v="YOUNG"/>
    <m/>
    <m/>
  </r>
  <r>
    <s v="E02226"/>
    <s v="Jackson Wong"/>
    <s v="Analyst II"/>
    <x v="4"/>
    <s v="Research &amp; Development"/>
    <x v="0"/>
    <x v="0"/>
    <n v="58"/>
    <d v="2006-12-26T00:00:00"/>
    <x v="224"/>
    <n v="0"/>
    <x v="1"/>
    <s v="Chengdu"/>
    <s v=""/>
    <m/>
    <s v="MIDDLE AGE"/>
    <m/>
    <m/>
  </r>
  <r>
    <s v="E02227"/>
    <s v="Eva Jimenez"/>
    <s v="Operations Engineer"/>
    <x v="0"/>
    <s v="Corporate"/>
    <x v="1"/>
    <x v="1"/>
    <n v="60"/>
    <d v="1998-04-13T00:00:00"/>
    <x v="225"/>
    <n v="0"/>
    <x v="2"/>
    <s v="Sao Paulo"/>
    <s v=""/>
    <m/>
    <s v="MIDDLE AGE"/>
    <m/>
    <m/>
  </r>
  <r>
    <s v="E02228"/>
    <s v="Ian Ma"/>
    <s v="Manager"/>
    <x v="4"/>
    <s v="Corporate"/>
    <x v="0"/>
    <x v="0"/>
    <n v="45"/>
    <d v="2010-07-09T00:00:00"/>
    <x v="226"/>
    <n v="0.09"/>
    <x v="0"/>
    <s v="Austin"/>
    <s v=""/>
    <m/>
    <s v="MIDDLE AGE"/>
    <m/>
    <m/>
  </r>
  <r>
    <s v="E02229"/>
    <s v="Luna Castro"/>
    <s v="IT Systems Architect"/>
    <x v="2"/>
    <s v="Specialty Products"/>
    <x v="1"/>
    <x v="1"/>
    <n v="45"/>
    <d v="2007-02-01T00:00:00"/>
    <x v="227"/>
    <n v="0"/>
    <x v="0"/>
    <s v="Columbus"/>
    <s v=""/>
    <m/>
    <s v="MIDDLE AGE"/>
    <m/>
    <m/>
  </r>
  <r>
    <s v="E02230"/>
    <s v="Nolan Brooks"/>
    <s v="Business Partner"/>
    <x v="6"/>
    <s v="Manufacturing"/>
    <x v="0"/>
    <x v="2"/>
    <n v="40"/>
    <d v="2014-11-08T00:00:00"/>
    <x v="228"/>
    <n v="0"/>
    <x v="0"/>
    <s v="Seattle"/>
    <d v="2019-08-27T00:00:00"/>
    <m/>
    <s v="YOUNG"/>
    <m/>
    <m/>
  </r>
  <r>
    <s v="E02231"/>
    <s v="Jayden Jones"/>
    <s v="Cloud Infrastructure Architect"/>
    <x v="2"/>
    <s v="Manufacturing"/>
    <x v="0"/>
    <x v="2"/>
    <n v="27"/>
    <d v="2022-07-09T00:00:00"/>
    <x v="229"/>
    <n v="0"/>
    <x v="0"/>
    <s v="Austin"/>
    <s v=""/>
    <m/>
    <s v="YOUNG"/>
    <m/>
    <m/>
  </r>
  <r>
    <s v="E02232"/>
    <s v="Asher Hsu"/>
    <s v="Sr. Analyst"/>
    <x v="3"/>
    <s v="Manufacturing"/>
    <x v="0"/>
    <x v="0"/>
    <n v="36"/>
    <d v="2020-03-13T00:00:00"/>
    <x v="230"/>
    <n v="0"/>
    <x v="1"/>
    <s v="Chongqing"/>
    <s v=""/>
    <m/>
    <s v="YOUNG"/>
    <m/>
    <m/>
  </r>
  <r>
    <s v="E02233"/>
    <s v="Greyson Lim"/>
    <s v="Director"/>
    <x v="4"/>
    <s v="Corporate"/>
    <x v="0"/>
    <x v="0"/>
    <n v="28"/>
    <d v="2022-10-12T00:00:00"/>
    <x v="231"/>
    <n v="0.25"/>
    <x v="1"/>
    <s v="Beijing"/>
    <s v=""/>
    <m/>
    <s v="YOUNG"/>
    <m/>
    <m/>
  </r>
  <r>
    <s v="E02234"/>
    <s v="Chloe Miller"/>
    <s v="Sr. Manager"/>
    <x v="5"/>
    <s v="Manufacturing"/>
    <x v="1"/>
    <x v="3"/>
    <n v="57"/>
    <d v="2021-08-12T00:00:00"/>
    <x v="232"/>
    <n v="0.11"/>
    <x v="0"/>
    <s v="Austin"/>
    <s v=""/>
    <m/>
    <s v="MIDDLE AGE"/>
    <m/>
    <m/>
  </r>
  <r>
    <s v="E02235"/>
    <s v="Jaxson Brooks"/>
    <s v="Network Architect"/>
    <x v="2"/>
    <s v="Manufacturing"/>
    <x v="0"/>
    <x v="3"/>
    <n v="57"/>
    <d v="2022-07-15T00:00:00"/>
    <x v="233"/>
    <n v="0"/>
    <x v="0"/>
    <s v="Seattle"/>
    <s v=""/>
    <m/>
    <s v="MIDDLE AGE"/>
    <m/>
    <m/>
  </r>
  <r>
    <s v="E02236"/>
    <s v="Jack Perez"/>
    <s v="Cloud Infrastructure Architect"/>
    <x v="2"/>
    <s v="Research &amp; Development"/>
    <x v="0"/>
    <x v="1"/>
    <n v="30"/>
    <d v="2017-01-09T00:00:00"/>
    <x v="234"/>
    <n v="0"/>
    <x v="2"/>
    <s v="Manaus"/>
    <d v="2017-09-10T00:00:00"/>
    <m/>
    <s v="YOUNG"/>
    <m/>
    <m/>
  </r>
  <r>
    <s v="E02237"/>
    <s v="Ruby Reed"/>
    <s v="Vice President"/>
    <x v="0"/>
    <s v="Specialty Products"/>
    <x v="1"/>
    <x v="2"/>
    <n v="26"/>
    <d v="2022-01-23T00:00:00"/>
    <x v="235"/>
    <n v="0.39"/>
    <x v="0"/>
    <s v="Miami"/>
    <s v=""/>
    <m/>
    <s v="YOUNG"/>
    <m/>
    <m/>
  </r>
  <r>
    <s v="E02238"/>
    <s v="Ivy Rojas"/>
    <s v="IT Coordinator"/>
    <x v="2"/>
    <s v="Corporate"/>
    <x v="1"/>
    <x v="1"/>
    <n v="53"/>
    <d v="2013-01-08T00:00:00"/>
    <x v="236"/>
    <n v="0"/>
    <x v="2"/>
    <s v="Manaus"/>
    <s v=""/>
    <m/>
    <s v="MIDDLE AGE"/>
    <m/>
    <m/>
  </r>
  <r>
    <s v="E02239"/>
    <s v="Hudson Wong"/>
    <s v="Sr. Account Representative"/>
    <x v="1"/>
    <s v="Manufacturing"/>
    <x v="0"/>
    <x v="0"/>
    <n v="59"/>
    <d v="2014-05-11T00:00:00"/>
    <x v="237"/>
    <n v="0"/>
    <x v="1"/>
    <s v="Chongqing"/>
    <s v=""/>
    <m/>
    <s v="MIDDLE AGE"/>
    <m/>
    <m/>
  </r>
  <r>
    <s v="E02240"/>
    <s v="Ryan Yi"/>
    <s v="Solutions Architect"/>
    <x v="2"/>
    <s v="Specialty Products"/>
    <x v="0"/>
    <x v="0"/>
    <n v="56"/>
    <d v="2003-08-17T00:00:00"/>
    <x v="238"/>
    <n v="0"/>
    <x v="0"/>
    <s v="Seattle"/>
    <s v=""/>
    <m/>
    <s v="MIDDLE AGE"/>
    <m/>
    <m/>
  </r>
  <r>
    <s v="E02241"/>
    <s v="Carter Simmons"/>
    <s v="Manager"/>
    <x v="2"/>
    <s v="Corporate"/>
    <x v="0"/>
    <x v="2"/>
    <n v="41"/>
    <d v="2012-05-30T00:00:00"/>
    <x v="239"/>
    <n v="0.1"/>
    <x v="0"/>
    <s v="Chicago"/>
    <s v=""/>
    <m/>
    <s v="MIDDLE AGE"/>
    <m/>
    <m/>
  </r>
  <r>
    <s v="E02242"/>
    <s v="Emilia Xu"/>
    <s v="Manager"/>
    <x v="5"/>
    <s v="Corporate"/>
    <x v="1"/>
    <x v="0"/>
    <n v="46"/>
    <d v="2017-01-24T00:00:00"/>
    <x v="240"/>
    <n v="0.06"/>
    <x v="0"/>
    <s v="Miami"/>
    <s v=""/>
    <m/>
    <s v="MIDDLE AGE"/>
    <m/>
    <m/>
  </r>
  <r>
    <s v="E02243"/>
    <s v="Adam Medina"/>
    <s v="IT Systems Architect"/>
    <x v="2"/>
    <s v="Manufacturing"/>
    <x v="0"/>
    <x v="1"/>
    <n v="49"/>
    <d v="2020-10-04T00:00:00"/>
    <x v="241"/>
    <n v="0"/>
    <x v="0"/>
    <s v="Chicago"/>
    <s v=""/>
    <m/>
    <s v="MIDDLE AGE"/>
    <m/>
    <m/>
  </r>
  <r>
    <s v="E02244"/>
    <s v="Connor Howard"/>
    <s v="Systems Analyst"/>
    <x v="2"/>
    <s v="Specialty Products"/>
    <x v="0"/>
    <x v="2"/>
    <n v="42"/>
    <d v="2021-03-15T00:00:00"/>
    <x v="242"/>
    <n v="0"/>
    <x v="0"/>
    <s v="Austin"/>
    <d v="2022-06-27T00:00:00"/>
    <m/>
    <s v="MIDDLE AGE"/>
    <m/>
    <m/>
  </r>
  <r>
    <s v="E02245"/>
    <s v="Audrey Duong"/>
    <s v="Vice President"/>
    <x v="1"/>
    <s v="Specialty Products"/>
    <x v="1"/>
    <x v="0"/>
    <n v="55"/>
    <d v="1999-03-03T00:00:00"/>
    <x v="243"/>
    <n v="0.34"/>
    <x v="0"/>
    <s v="Miami"/>
    <s v=""/>
    <m/>
    <s v="MIDDLE AGE"/>
    <m/>
    <m/>
  </r>
  <r>
    <s v="E02246"/>
    <s v="Landon Reyes"/>
    <s v="Director"/>
    <x v="2"/>
    <s v="Research &amp; Development"/>
    <x v="0"/>
    <x v="1"/>
    <n v="44"/>
    <d v="2014-08-23T00:00:00"/>
    <x v="244"/>
    <n v="0.27"/>
    <x v="0"/>
    <s v="Columbus"/>
    <s v=""/>
    <m/>
    <s v="MIDDLE AGE"/>
    <m/>
    <m/>
  </r>
  <r>
    <s v="E02247"/>
    <s v="Noah Ma"/>
    <s v="Vice President"/>
    <x v="3"/>
    <s v="Manufacturing"/>
    <x v="0"/>
    <x v="0"/>
    <n v="28"/>
    <d v="2018-11-06T00:00:00"/>
    <x v="245"/>
    <n v="0.31"/>
    <x v="0"/>
    <s v="Phoenix"/>
    <s v=""/>
    <m/>
    <s v="YOUNG"/>
    <m/>
    <m/>
  </r>
  <r>
    <s v="E02248"/>
    <s v="Lucas Alexander"/>
    <s v="Director"/>
    <x v="2"/>
    <s v="Manufacturing"/>
    <x v="0"/>
    <x v="3"/>
    <n v="41"/>
    <d v="2013-09-20T00:00:00"/>
    <x v="246"/>
    <n v="0.22"/>
    <x v="0"/>
    <s v="Miami"/>
    <s v=""/>
    <m/>
    <s v="MIDDLE AGE"/>
    <m/>
    <m/>
  </r>
  <r>
    <s v="E02249"/>
    <s v="Henry Vo"/>
    <s v="Controls Engineer"/>
    <x v="0"/>
    <s v="Manufacturing"/>
    <x v="0"/>
    <x v="0"/>
    <n v="60"/>
    <d v="1996-09-13T00:00:00"/>
    <x v="247"/>
    <n v="0"/>
    <x v="1"/>
    <s v="Beijing"/>
    <s v=""/>
    <m/>
    <s v="MIDDLE AGE"/>
    <m/>
    <m/>
  </r>
  <r>
    <s v="E02250"/>
    <s v="Mila Han"/>
    <s v="Manager"/>
    <x v="1"/>
    <s v="Manufacturing"/>
    <x v="1"/>
    <x v="0"/>
    <n v="54"/>
    <d v="2009-11-14T00:00:00"/>
    <x v="248"/>
    <n v="0.06"/>
    <x v="0"/>
    <s v="Miami"/>
    <s v=""/>
    <m/>
    <s v="MIDDLE AGE"/>
    <m/>
    <m/>
  </r>
  <r>
    <s v="E02251"/>
    <s v="Genesis Herrera"/>
    <s v="Manager"/>
    <x v="2"/>
    <s v="Research &amp; Development"/>
    <x v="1"/>
    <x v="1"/>
    <n v="34"/>
    <d v="2015-10-03T00:00:00"/>
    <x v="249"/>
    <n v="0.1"/>
    <x v="2"/>
    <s v="Manaus"/>
    <s v=""/>
    <m/>
    <s v="YOUNG"/>
    <m/>
    <m/>
  </r>
  <r>
    <s v="E02252"/>
    <s v="Olivia Vazquez"/>
    <s v="Network Engineer"/>
    <x v="2"/>
    <s v="Specialty Products"/>
    <x v="1"/>
    <x v="1"/>
    <n v="53"/>
    <d v="2020-04-13T00:00:00"/>
    <x v="250"/>
    <n v="0"/>
    <x v="2"/>
    <s v="Sao Paulo"/>
    <s v=""/>
    <m/>
    <s v="MIDDLE AGE"/>
    <m/>
    <m/>
  </r>
  <r>
    <s v="E02253"/>
    <s v="Leilani Ng"/>
    <s v="Systems Analyst"/>
    <x v="2"/>
    <s v="Corporate"/>
    <x v="1"/>
    <x v="0"/>
    <n v="48"/>
    <d v="2011-09-19T00:00:00"/>
    <x v="251"/>
    <n v="0"/>
    <x v="0"/>
    <s v="Seattle"/>
    <d v="2019-10-30T00:00:00"/>
    <m/>
    <s v="MIDDLE AGE"/>
    <m/>
    <m/>
  </r>
  <r>
    <s v="E02254"/>
    <s v="Olivia Mendoza"/>
    <s v="Sr. Account Representative"/>
    <x v="1"/>
    <s v="Corporate"/>
    <x v="1"/>
    <x v="1"/>
    <n v="43"/>
    <d v="2017-05-07T00:00:00"/>
    <x v="252"/>
    <n v="0"/>
    <x v="0"/>
    <s v="Columbus"/>
    <s v=""/>
    <m/>
    <s v="MIDDLE AGE"/>
    <m/>
    <m/>
  </r>
  <r>
    <s v="E02255"/>
    <s v="Skylar Xu"/>
    <s v="Test Engineer"/>
    <x v="0"/>
    <s v="Research &amp; Development"/>
    <x v="1"/>
    <x v="0"/>
    <n v="60"/>
    <d v="1997-10-16T00:00:00"/>
    <x v="253"/>
    <n v="0"/>
    <x v="1"/>
    <s v="Chongqing"/>
    <s v=""/>
    <m/>
    <s v="MIDDLE AGE"/>
    <m/>
    <m/>
  </r>
  <r>
    <s v="E02256"/>
    <s v="Eloise Williams"/>
    <s v="Vice President"/>
    <x v="1"/>
    <s v="Specialty Products"/>
    <x v="1"/>
    <x v="3"/>
    <n v="42"/>
    <d v="2019-02-12T00:00:00"/>
    <x v="254"/>
    <n v="0.36"/>
    <x v="0"/>
    <s v="Austin"/>
    <s v=""/>
    <m/>
    <s v="MIDDLE AGE"/>
    <m/>
    <m/>
  </r>
  <r>
    <s v="E02257"/>
    <s v="Jackson Maldonado"/>
    <s v="Cloud Infrastructure Architect"/>
    <x v="2"/>
    <s v="Manufacturing"/>
    <x v="0"/>
    <x v="1"/>
    <n v="52"/>
    <d v="2008-05-01T00:00:00"/>
    <x v="255"/>
    <n v="0"/>
    <x v="0"/>
    <s v="Miami"/>
    <s v=""/>
    <m/>
    <s v="MIDDLE AGE"/>
    <m/>
    <m/>
  </r>
  <r>
    <s v="E02258"/>
    <s v="Christian Harris"/>
    <s v="Engineering Manager"/>
    <x v="0"/>
    <s v="Specialty Products"/>
    <x v="0"/>
    <x v="2"/>
    <n v="50"/>
    <d v="1999-02-21T00:00:00"/>
    <x v="256"/>
    <n v="0.11"/>
    <x v="0"/>
    <s v="Chicago"/>
    <s v=""/>
    <m/>
    <s v="MIDDLE AGE"/>
    <m/>
    <m/>
  </r>
  <r>
    <s v="E02259"/>
    <s v="Penelope Santos"/>
    <s v="IT Systems Architect"/>
    <x v="2"/>
    <s v="Manufacturing"/>
    <x v="1"/>
    <x v="1"/>
    <n v="37"/>
    <d v="2009-03-01T00:00:00"/>
    <x v="257"/>
    <n v="0"/>
    <x v="0"/>
    <s v="Chicago"/>
    <s v=""/>
    <m/>
    <s v="YOUNG"/>
    <m/>
    <m/>
  </r>
  <r>
    <s v="E02260"/>
    <s v="Nicholas Zhou"/>
    <s v="Sr. Account Representative"/>
    <x v="1"/>
    <s v="Manufacturing"/>
    <x v="0"/>
    <x v="0"/>
    <n v="58"/>
    <d v="2014-10-28T00:00:00"/>
    <x v="258"/>
    <n v="0"/>
    <x v="1"/>
    <s v="Chengdu"/>
    <s v=""/>
    <m/>
    <s v="MIDDLE AGE"/>
    <m/>
    <m/>
  </r>
  <r>
    <s v="E02261"/>
    <s v="Ayla Garza"/>
    <s v="Sr. Manager"/>
    <x v="5"/>
    <s v="Corporate"/>
    <x v="1"/>
    <x v="1"/>
    <n v="39"/>
    <d v="2017-06-15T00:00:00"/>
    <x v="259"/>
    <n v="0.14000000000000001"/>
    <x v="2"/>
    <s v="Manaus"/>
    <s v=""/>
    <m/>
    <s v="YOUNG"/>
    <m/>
    <m/>
  </r>
  <r>
    <s v="E02262"/>
    <s v="Carson Mai"/>
    <s v="Vice President"/>
    <x v="3"/>
    <s v="Corporate"/>
    <x v="0"/>
    <x v="0"/>
    <n v="50"/>
    <d v="1996-04-15T00:00:00"/>
    <x v="260"/>
    <n v="0.36"/>
    <x v="0"/>
    <s v="Columbus"/>
    <d v="1996-05-16T00:00:00"/>
    <m/>
    <s v="MIDDLE AGE"/>
    <m/>
    <m/>
  </r>
  <r>
    <s v="E02263"/>
    <s v="Luna Lu"/>
    <s v="Analyst II"/>
    <x v="5"/>
    <s v="Research &amp; Development"/>
    <x v="1"/>
    <x v="0"/>
    <n v="51"/>
    <d v="2007-03-06T00:00:00"/>
    <x v="261"/>
    <n v="0"/>
    <x v="1"/>
    <s v="Beijing"/>
    <s v=""/>
    <m/>
    <s v="MIDDLE AGE"/>
    <m/>
    <m/>
  </r>
  <r>
    <s v="E02264"/>
    <s v="Anthony Ho"/>
    <s v="Sr. Analyst"/>
    <x v="5"/>
    <s v="Specialty Products"/>
    <x v="0"/>
    <x v="0"/>
    <n v="31"/>
    <d v="2015-01-11T00:00:00"/>
    <x v="262"/>
    <n v="0"/>
    <x v="1"/>
    <s v="Beijing"/>
    <s v=""/>
    <m/>
    <s v="YOUNG"/>
    <m/>
    <m/>
  </r>
  <r>
    <s v="E02265"/>
    <s v="Clara Lopez"/>
    <s v="Director"/>
    <x v="2"/>
    <s v="Research &amp; Development"/>
    <x v="1"/>
    <x v="1"/>
    <n v="52"/>
    <d v="1999-08-09T00:00:00"/>
    <x v="263"/>
    <n v="0.27"/>
    <x v="2"/>
    <s v="Sao Paulo"/>
    <s v=""/>
    <m/>
    <s v="MIDDLE AGE"/>
    <m/>
    <m/>
  </r>
  <r>
    <s v="E02266"/>
    <s v="Melody Woods"/>
    <s v="Network Administrator"/>
    <x v="2"/>
    <s v="Research &amp; Development"/>
    <x v="1"/>
    <x v="2"/>
    <n v="63"/>
    <d v="2010-12-20T00:00:00"/>
    <x v="264"/>
    <n v="0"/>
    <x v="0"/>
    <s v="Seattle"/>
    <s v=""/>
    <m/>
    <s v="OLD"/>
    <m/>
    <m/>
  </r>
  <r>
    <s v="E02267"/>
    <s v="Matthew Simmons"/>
    <s v="Sr. Manager"/>
    <x v="3"/>
    <s v="Research &amp; Development"/>
    <x v="0"/>
    <x v="3"/>
    <n v="28"/>
    <d v="2022-12-19T00:00:00"/>
    <x v="265"/>
    <n v="0.1"/>
    <x v="0"/>
    <s v="Seattle"/>
    <s v=""/>
    <m/>
    <s v="YOUNG"/>
    <m/>
    <m/>
  </r>
  <r>
    <s v="E02268"/>
    <s v="Gabriella Carrillo"/>
    <s v="Vice President"/>
    <x v="4"/>
    <s v="Research &amp; Development"/>
    <x v="1"/>
    <x v="1"/>
    <n v="39"/>
    <d v="2012-07-16T00:00:00"/>
    <x v="266"/>
    <n v="0.35"/>
    <x v="2"/>
    <s v="Sao Paulo"/>
    <s v=""/>
    <m/>
    <s v="YOUNG"/>
    <m/>
    <m/>
  </r>
  <r>
    <s v="E02269"/>
    <s v="Lydia Juarez"/>
    <s v="Director"/>
    <x v="4"/>
    <s v="Specialty Products"/>
    <x v="1"/>
    <x v="1"/>
    <n v="36"/>
    <d v="2013-09-21T00:00:00"/>
    <x v="267"/>
    <n v="0.15"/>
    <x v="0"/>
    <s v="Columbus"/>
    <s v=""/>
    <m/>
    <s v="YOUNG"/>
    <m/>
    <m/>
  </r>
  <r>
    <s v="E02270"/>
    <s v="Ava Carrillo"/>
    <s v="Sr. Manager"/>
    <x v="3"/>
    <s v="Specialty Products"/>
    <x v="1"/>
    <x v="1"/>
    <n v="63"/>
    <d v="1999-01-01T00:00:00"/>
    <x v="268"/>
    <n v="0.14000000000000001"/>
    <x v="0"/>
    <s v="Seattle"/>
    <d v="2021-03-03T00:00:00"/>
    <m/>
    <s v="OLD"/>
    <m/>
    <m/>
  </r>
  <r>
    <s v="E02271"/>
    <s v="Elena Sharma"/>
    <s v="Director"/>
    <x v="5"/>
    <s v="Corporate"/>
    <x v="1"/>
    <x v="0"/>
    <n v="47"/>
    <d v="2014-10-24T00:00:00"/>
    <x v="269"/>
    <n v="0.21"/>
    <x v="0"/>
    <s v="Phoenix"/>
    <s v=""/>
    <m/>
    <s v="MIDDLE AGE"/>
    <m/>
    <m/>
  </r>
  <r>
    <s v="E02272"/>
    <s v="Julia Ahmed"/>
    <s v="Vice President"/>
    <x v="3"/>
    <s v="Research &amp; Development"/>
    <x v="1"/>
    <x v="0"/>
    <n v="43"/>
    <d v="2004-11-14T00:00:00"/>
    <x v="270"/>
    <n v="0.37"/>
    <x v="0"/>
    <s v="Chicago"/>
    <s v=""/>
    <m/>
    <s v="MIDDLE AGE"/>
    <m/>
    <m/>
  </r>
  <r>
    <s v="E02273"/>
    <s v="Iris Vo"/>
    <s v="Manager"/>
    <x v="6"/>
    <s v="Specialty Products"/>
    <x v="1"/>
    <x v="0"/>
    <n v="39"/>
    <d v="2018-09-27T00:00:00"/>
    <x v="271"/>
    <n v="7.0000000000000007E-2"/>
    <x v="1"/>
    <s v="Chengdu"/>
    <s v=""/>
    <m/>
    <s v="YOUNG"/>
    <m/>
    <m/>
  </r>
  <r>
    <s v="E02274"/>
    <s v="Hunter Yi"/>
    <s v="Automation Engineer"/>
    <x v="0"/>
    <s v="Corporate"/>
    <x v="0"/>
    <x v="0"/>
    <n v="55"/>
    <d v="2015-05-10T00:00:00"/>
    <x v="272"/>
    <n v="0"/>
    <x v="1"/>
    <s v="Chongqing"/>
    <s v=""/>
    <m/>
    <s v="MIDDLE AGE"/>
    <m/>
    <m/>
  </r>
  <r>
    <s v="E02275"/>
    <s v="Valentina Oh"/>
    <s v="Sr. Manager"/>
    <x v="1"/>
    <s v="Corporate"/>
    <x v="1"/>
    <x v="0"/>
    <n v="32"/>
    <d v="2022-07-12T00:00:00"/>
    <x v="273"/>
    <n v="0.15"/>
    <x v="0"/>
    <s v="Miami"/>
    <s v=""/>
    <m/>
    <s v="YOUNG"/>
    <m/>
    <m/>
  </r>
  <r>
    <s v="E02276"/>
    <s v="Kinsley Tran"/>
    <s v="Vice President"/>
    <x v="3"/>
    <s v="Manufacturing"/>
    <x v="1"/>
    <x v="0"/>
    <n v="53"/>
    <d v="2005-09-05T00:00:00"/>
    <x v="274"/>
    <n v="0.33"/>
    <x v="1"/>
    <s v="Chengdu"/>
    <s v=""/>
    <m/>
    <s v="MIDDLE AGE"/>
    <m/>
    <m/>
  </r>
  <r>
    <s v="E02277"/>
    <s v="Christian Hong"/>
    <s v="Sr. Analyst"/>
    <x v="4"/>
    <s v="Manufacturing"/>
    <x v="0"/>
    <x v="0"/>
    <n v="59"/>
    <d v="2008-01-16T00:00:00"/>
    <x v="275"/>
    <n v="0"/>
    <x v="1"/>
    <s v="Chongqing"/>
    <s v=""/>
    <m/>
    <s v="MIDDLE AGE"/>
    <m/>
    <m/>
  </r>
  <r>
    <s v="E02278"/>
    <s v="Amelia Mehta"/>
    <s v="Director"/>
    <x v="6"/>
    <s v="Corporate"/>
    <x v="1"/>
    <x v="0"/>
    <n v="26"/>
    <d v="2022-04-21T00:00:00"/>
    <x v="276"/>
    <n v="0.22"/>
    <x v="0"/>
    <s v="Chicago"/>
    <s v=""/>
    <m/>
    <s v="YOUNG"/>
    <m/>
    <m/>
  </r>
  <r>
    <s v="E02279"/>
    <s v="Axel Leung"/>
    <s v="Business Partner"/>
    <x v="6"/>
    <s v="Corporate"/>
    <x v="0"/>
    <x v="0"/>
    <n v="55"/>
    <d v="2001-08-17T00:00:00"/>
    <x v="277"/>
    <n v="0"/>
    <x v="0"/>
    <s v="Seattle"/>
    <s v=""/>
    <m/>
    <s v="MIDDLE AGE"/>
    <m/>
    <m/>
  </r>
  <r>
    <s v="E02280"/>
    <s v="Lucas Lam"/>
    <s v="Manager"/>
    <x v="3"/>
    <s v="Specialty Products"/>
    <x v="0"/>
    <x v="0"/>
    <n v="34"/>
    <d v="2013-07-17T00:00:00"/>
    <x v="278"/>
    <n v="0.1"/>
    <x v="1"/>
    <s v="Chengdu"/>
    <s v=""/>
    <m/>
    <s v="YOUNG"/>
    <m/>
    <m/>
  </r>
  <r>
    <s v="E02281"/>
    <s v="Jose Thompson"/>
    <s v="Manager"/>
    <x v="5"/>
    <s v="Corporate"/>
    <x v="0"/>
    <x v="2"/>
    <n v="45"/>
    <d v="2012-04-05T00:00:00"/>
    <x v="279"/>
    <n v="0.09"/>
    <x v="0"/>
    <s v="Austin"/>
    <s v=""/>
    <m/>
    <s v="MIDDLE AGE"/>
    <m/>
    <m/>
  </r>
  <r>
    <s v="E02282"/>
    <s v="Wesley Duong"/>
    <s v="Sr. Business Partner"/>
    <x v="6"/>
    <s v="Specialty Products"/>
    <x v="0"/>
    <x v="0"/>
    <n v="29"/>
    <d v="2022-04-14T00:00:00"/>
    <x v="280"/>
    <n v="0"/>
    <x v="0"/>
    <s v="Seattle"/>
    <s v=""/>
    <m/>
    <s v="YOUNG"/>
    <m/>
    <m/>
  </r>
  <r>
    <s v="E02283"/>
    <s v="Adeline Maldonado"/>
    <s v="Director"/>
    <x v="5"/>
    <s v="Specialty Products"/>
    <x v="1"/>
    <x v="1"/>
    <n v="45"/>
    <d v="2011-05-30T00:00:00"/>
    <x v="281"/>
    <n v="0.28999999999999998"/>
    <x v="2"/>
    <s v="Sao Paulo"/>
    <s v=""/>
    <m/>
    <s v="MIDDLE AGE"/>
    <m/>
    <m/>
  </r>
  <r>
    <s v="E02284"/>
    <s v="Elias Diaz"/>
    <s v="HRIS Analyst"/>
    <x v="6"/>
    <s v="Specialty Products"/>
    <x v="0"/>
    <x v="1"/>
    <n v="34"/>
    <d v="2012-04-06T00:00:00"/>
    <x v="282"/>
    <n v="0"/>
    <x v="0"/>
    <s v="Seattle"/>
    <s v=""/>
    <m/>
    <s v="YOUNG"/>
    <m/>
    <m/>
  </r>
  <r>
    <s v="E02285"/>
    <s v="Wyatt Aguilar"/>
    <s v="Technical Architect"/>
    <x v="2"/>
    <s v="Corporate"/>
    <x v="0"/>
    <x v="1"/>
    <n v="26"/>
    <d v="2021-06-06T00:00:00"/>
    <x v="283"/>
    <n v="0"/>
    <x v="0"/>
    <s v="Miami"/>
    <s v=""/>
    <m/>
    <s v="YOUNG"/>
    <m/>
    <m/>
  </r>
  <r>
    <s v="E02286"/>
    <s v="Josephine Espinoza"/>
    <s v="Manager"/>
    <x v="1"/>
    <s v="Research &amp; Development"/>
    <x v="1"/>
    <x v="1"/>
    <n v="30"/>
    <d v="2017-11-26T00:00:00"/>
    <x v="284"/>
    <n v="7.0000000000000007E-2"/>
    <x v="2"/>
    <s v="Manaus"/>
    <s v=""/>
    <m/>
    <s v="YOUNG"/>
    <m/>
    <m/>
  </r>
  <r>
    <s v="E02287"/>
    <s v="Adeline Lai"/>
    <s v="Sr. Manager"/>
    <x v="1"/>
    <s v="Research &amp; Development"/>
    <x v="1"/>
    <x v="0"/>
    <n v="55"/>
    <d v="1999-02-08T00:00:00"/>
    <x v="285"/>
    <n v="0.15"/>
    <x v="0"/>
    <s v="Chicago"/>
    <s v=""/>
    <m/>
    <s v="MIDDLE AGE"/>
    <m/>
    <m/>
  </r>
  <r>
    <s v="E02288"/>
    <s v="Christopher Vu"/>
    <s v="Computer Systems Manager"/>
    <x v="2"/>
    <s v="Corporate"/>
    <x v="0"/>
    <x v="0"/>
    <n v="47"/>
    <d v="2002-03-16T00:00:00"/>
    <x v="286"/>
    <n v="0.05"/>
    <x v="0"/>
    <s v="Phoenix"/>
    <d v="2014-10-28T00:00:00"/>
    <m/>
    <s v="MIDDLE AGE"/>
    <m/>
    <m/>
  </r>
  <r>
    <s v="E02289"/>
    <s v="Kai Vega"/>
    <s v="Automation Engineer"/>
    <x v="0"/>
    <s v="Manufacturing"/>
    <x v="0"/>
    <x v="1"/>
    <n v="51"/>
    <d v="2005-06-16T00:00:00"/>
    <x v="287"/>
    <n v="0"/>
    <x v="2"/>
    <s v="Manaus"/>
    <s v=""/>
    <m/>
    <s v="MIDDLE AGE"/>
    <m/>
    <m/>
  </r>
  <r>
    <s v="E02290"/>
    <s v="Hailey Chin"/>
    <s v="Sr. Manager"/>
    <x v="2"/>
    <s v="Corporate"/>
    <x v="1"/>
    <x v="0"/>
    <n v="54"/>
    <d v="1993-07-10T00:00:00"/>
    <x v="288"/>
    <n v="0.1"/>
    <x v="1"/>
    <s v="Beijing"/>
    <s v=""/>
    <m/>
    <s v="MIDDLE AGE"/>
    <m/>
    <m/>
  </r>
  <r>
    <s v="E02291"/>
    <s v="Eleanor Xi"/>
    <s v="Sr. Manager"/>
    <x v="1"/>
    <s v="Corporate"/>
    <x v="1"/>
    <x v="0"/>
    <n v="64"/>
    <d v="1997-01-10T00:00:00"/>
    <x v="289"/>
    <n v="0.11"/>
    <x v="0"/>
    <s v="Austin"/>
    <s v=""/>
    <m/>
    <s v="OLD"/>
    <m/>
    <m/>
  </r>
  <r>
    <s v="E02292"/>
    <s v="Lily Molina"/>
    <s v="Manager"/>
    <x v="2"/>
    <s v="Manufacturing"/>
    <x v="1"/>
    <x v="1"/>
    <n v="40"/>
    <d v="2009-09-15T00:00:00"/>
    <x v="290"/>
    <n v="7.0000000000000007E-2"/>
    <x v="0"/>
    <s v="Seattle"/>
    <d v="2018-04-16T00:00:00"/>
    <m/>
    <s v="YOUNG"/>
    <m/>
    <m/>
  </r>
  <r>
    <s v="E02293"/>
    <s v="Levi Vasquez"/>
    <s v="IT Coordinator"/>
    <x v="2"/>
    <s v="Manufacturing"/>
    <x v="0"/>
    <x v="1"/>
    <n v="27"/>
    <d v="2020-02-10T00:00:00"/>
    <x v="291"/>
    <n v="0"/>
    <x v="0"/>
    <s v="Phoenix"/>
    <s v=""/>
    <m/>
    <s v="YOUNG"/>
    <m/>
    <m/>
  </r>
  <r>
    <s v="E02294"/>
    <s v="Elijah Washington"/>
    <s v="Vice President"/>
    <x v="5"/>
    <s v="Manufacturing"/>
    <x v="0"/>
    <x v="2"/>
    <n v="47"/>
    <d v="2022-02-13T00:00:00"/>
    <x v="292"/>
    <n v="0.4"/>
    <x v="0"/>
    <s v="Seattle"/>
    <s v=""/>
    <m/>
    <s v="MIDDLE AGE"/>
    <m/>
    <m/>
  </r>
  <r>
    <s v="E02295"/>
    <s v="Gianna Park"/>
    <s v="Vice President"/>
    <x v="3"/>
    <s v="Specialty Products"/>
    <x v="1"/>
    <x v="0"/>
    <n v="28"/>
    <d v="2020-12-19T00:00:00"/>
    <x v="293"/>
    <n v="0.38"/>
    <x v="1"/>
    <s v="Chengdu"/>
    <s v=""/>
    <m/>
    <s v="YOUNG"/>
    <m/>
    <m/>
  </r>
  <r>
    <s v="E02296"/>
    <s v="Melody Leung"/>
    <s v="Vice President"/>
    <x v="6"/>
    <s v="Research &amp; Development"/>
    <x v="1"/>
    <x v="0"/>
    <n v="35"/>
    <d v="2015-03-20T00:00:00"/>
    <x v="294"/>
    <n v="0.37"/>
    <x v="0"/>
    <s v="Austin"/>
    <s v=""/>
    <m/>
    <s v="YOUNG"/>
    <m/>
    <m/>
  </r>
  <r>
    <s v="E02297"/>
    <s v="Liliana Valdez"/>
    <s v="Computer Systems Manager"/>
    <x v="2"/>
    <s v="Corporate"/>
    <x v="1"/>
    <x v="1"/>
    <n v="59"/>
    <d v="1996-10-01T00:00:00"/>
    <x v="295"/>
    <n v="0.09"/>
    <x v="0"/>
    <s v="Seattle"/>
    <s v=""/>
    <m/>
    <s v="MIDDLE AGE"/>
    <m/>
    <m/>
  </r>
  <r>
    <s v="E02298"/>
    <s v="Ezekiel Kumar"/>
    <s v="Field Engineer"/>
    <x v="0"/>
    <s v="Manufacturing"/>
    <x v="0"/>
    <x v="0"/>
    <n v="33"/>
    <d v="2015-11-19T00:00:00"/>
    <x v="296"/>
    <n v="0"/>
    <x v="1"/>
    <s v="Chengdu"/>
    <d v="2016-10-11T00:00:00"/>
    <m/>
    <s v="YOUNG"/>
    <m/>
    <m/>
  </r>
  <r>
    <s v="E02299"/>
    <s v="Ruby Rahman"/>
    <s v="Business Partner"/>
    <x v="6"/>
    <s v="Manufacturing"/>
    <x v="1"/>
    <x v="0"/>
    <n v="62"/>
    <d v="2005-12-05T00:00:00"/>
    <x v="297"/>
    <n v="0"/>
    <x v="0"/>
    <s v="Seattle"/>
    <s v=""/>
    <m/>
    <s v="OLD"/>
    <m/>
    <m/>
  </r>
  <r>
    <s v="E02300"/>
    <s v="Natalie Stewart"/>
    <s v="Network Engineer"/>
    <x v="2"/>
    <s v="Corporate"/>
    <x v="1"/>
    <x v="2"/>
    <n v="50"/>
    <d v="2003-06-30T00:00:00"/>
    <x v="298"/>
    <n v="0"/>
    <x v="0"/>
    <s v="Phoenix"/>
    <d v="2022-01-26T00:00:00"/>
    <m/>
    <s v="MIDDLE AGE"/>
    <m/>
    <m/>
  </r>
  <r>
    <s v="E02301"/>
    <s v="Charlotte Lim"/>
    <s v="Vice President"/>
    <x v="3"/>
    <s v="Manufacturing"/>
    <x v="1"/>
    <x v="0"/>
    <n v="55"/>
    <d v="2006-06-27T00:00:00"/>
    <x v="299"/>
    <n v="0.37"/>
    <x v="0"/>
    <s v="Chicago"/>
    <s v=""/>
    <m/>
    <s v="MIDDLE AGE"/>
    <m/>
    <m/>
  </r>
  <r>
    <s v="E02302"/>
    <s v="Elena Campos"/>
    <s v="Manager"/>
    <x v="2"/>
    <s v="Research &amp; Development"/>
    <x v="1"/>
    <x v="1"/>
    <n v="47"/>
    <d v="2022-02-06T00:00:00"/>
    <x v="300"/>
    <n v="0.09"/>
    <x v="0"/>
    <s v="Seattle"/>
    <s v=""/>
    <m/>
    <s v="MIDDLE AGE"/>
    <m/>
    <m/>
  </r>
  <r>
    <s v="E02303"/>
    <s v="Vivian Lim"/>
    <s v="IT Coordinator"/>
    <x v="2"/>
    <s v="Specialty Products"/>
    <x v="1"/>
    <x v="0"/>
    <n v="34"/>
    <d v="2021-01-22T00:00:00"/>
    <x v="301"/>
    <n v="0"/>
    <x v="1"/>
    <s v="Chongqing"/>
    <s v=""/>
    <m/>
    <s v="YOUNG"/>
    <m/>
    <m/>
  </r>
  <r>
    <s v="E02304"/>
    <s v="Madison Xu"/>
    <s v="Network Engineer"/>
    <x v="2"/>
    <s v="Research &amp; Development"/>
    <x v="1"/>
    <x v="0"/>
    <n v="39"/>
    <d v="2017-12-13T00:00:00"/>
    <x v="302"/>
    <n v="0"/>
    <x v="1"/>
    <s v="Chongqing"/>
    <s v=""/>
    <m/>
    <s v="YOUNG"/>
    <m/>
    <m/>
  </r>
  <r>
    <s v="E02305"/>
    <s v="Ava Aguilar"/>
    <s v="Business Partner"/>
    <x v="6"/>
    <s v="Corporate"/>
    <x v="1"/>
    <x v="1"/>
    <n v="35"/>
    <d v="2015-12-17T00:00:00"/>
    <x v="303"/>
    <n v="0"/>
    <x v="0"/>
    <s v="Columbus"/>
    <s v=""/>
    <m/>
    <s v="YOUNG"/>
    <m/>
    <m/>
  </r>
  <r>
    <s v="E02306"/>
    <s v="Kayden Patel"/>
    <s v="Development Engineer"/>
    <x v="0"/>
    <s v="Research &amp; Development"/>
    <x v="0"/>
    <x v="0"/>
    <n v="54"/>
    <d v="1997-03-22T00:00:00"/>
    <x v="304"/>
    <n v="0"/>
    <x v="1"/>
    <s v="Beijing"/>
    <s v=""/>
    <m/>
    <s v="MIDDLE AGE"/>
    <m/>
    <m/>
  </r>
  <r>
    <s v="E02307"/>
    <s v="Penelope Desai"/>
    <s v="Vice President"/>
    <x v="4"/>
    <s v="Manufacturing"/>
    <x v="1"/>
    <x v="0"/>
    <n v="41"/>
    <d v="2018-10-29T00:00:00"/>
    <x v="305"/>
    <n v="0.38"/>
    <x v="1"/>
    <s v="Shanghai"/>
    <s v=""/>
    <m/>
    <s v="MIDDLE AGE"/>
    <m/>
    <m/>
  </r>
  <r>
    <s v="E02308"/>
    <s v="Henry Vang"/>
    <s v="Director"/>
    <x v="1"/>
    <s v="Corporate"/>
    <x v="0"/>
    <x v="0"/>
    <n v="37"/>
    <d v="2019-06-21T00:00:00"/>
    <x v="306"/>
    <n v="0.24"/>
    <x v="1"/>
    <s v="Chongqing"/>
    <s v=""/>
    <m/>
    <s v="YOUNG"/>
    <m/>
    <m/>
  </r>
  <r>
    <s v="E02309"/>
    <s v="Eliana Turner"/>
    <s v="Sr. Analyst"/>
    <x v="4"/>
    <s v="Research &amp; Development"/>
    <x v="1"/>
    <x v="3"/>
    <n v="29"/>
    <d v="2020-01-27T00:00:00"/>
    <x v="307"/>
    <n v="0"/>
    <x v="0"/>
    <s v="Miami"/>
    <s v=""/>
    <m/>
    <s v="YOUNG"/>
    <m/>
    <m/>
  </r>
  <r>
    <s v="E02310"/>
    <s v="Charlotte Tran"/>
    <s v="Vice President"/>
    <x v="2"/>
    <s v="Corporate"/>
    <x v="1"/>
    <x v="0"/>
    <n v="64"/>
    <d v="2017-04-11T00:00:00"/>
    <x v="308"/>
    <n v="0.39"/>
    <x v="0"/>
    <s v="Austin"/>
    <s v=""/>
    <m/>
    <s v="OLD"/>
    <m/>
    <m/>
  </r>
  <r>
    <s v="E02311"/>
    <s v="Everly Coleman"/>
    <s v="Sr. Manager"/>
    <x v="1"/>
    <s v="Corporate"/>
    <x v="1"/>
    <x v="2"/>
    <n v="54"/>
    <d v="2011-08-14T00:00:00"/>
    <x v="309"/>
    <n v="0.14000000000000001"/>
    <x v="0"/>
    <s v="Seattle"/>
    <d v="2019-08-02T00:00:00"/>
    <m/>
    <s v="MIDDLE AGE"/>
    <m/>
    <m/>
  </r>
  <r>
    <s v="E02312"/>
    <s v="Matthew Harris"/>
    <s v="Sr. Manager"/>
    <x v="3"/>
    <s v="Corporate"/>
    <x v="0"/>
    <x v="2"/>
    <n v="36"/>
    <d v="2021-03-27T00:00:00"/>
    <x v="310"/>
    <n v="0.12"/>
    <x v="0"/>
    <s v="Miami"/>
    <s v=""/>
    <m/>
    <s v="YOUNG"/>
    <m/>
    <m/>
  </r>
  <r>
    <s v="E02313"/>
    <s v="Emilia Barnes"/>
    <s v="Enterprise Architect"/>
    <x v="2"/>
    <s v="Specialty Products"/>
    <x v="1"/>
    <x v="3"/>
    <n v="54"/>
    <d v="2013-04-18T00:00:00"/>
    <x v="311"/>
    <n v="0"/>
    <x v="0"/>
    <s v="Miami"/>
    <s v=""/>
    <m/>
    <s v="MIDDLE AGE"/>
    <m/>
    <m/>
  </r>
  <r>
    <s v="E02314"/>
    <s v="Sophie Griffin"/>
    <s v="Account Representative"/>
    <x v="1"/>
    <s v="Research &amp; Development"/>
    <x v="1"/>
    <x v="2"/>
    <n v="56"/>
    <d v="2017-01-09T00:00:00"/>
    <x v="312"/>
    <n v="0"/>
    <x v="0"/>
    <s v="Columbus"/>
    <s v=""/>
    <m/>
    <s v="MIDDLE AGE"/>
    <m/>
    <m/>
  </r>
  <r>
    <s v="E02315"/>
    <s v="Kai Phillips"/>
    <s v="Test Engineer"/>
    <x v="0"/>
    <s v="Research &amp; Development"/>
    <x v="0"/>
    <x v="2"/>
    <n v="48"/>
    <d v="2016-12-13T00:00:00"/>
    <x v="313"/>
    <n v="0"/>
    <x v="0"/>
    <s v="Austin"/>
    <d v="2017-05-20T00:00:00"/>
    <m/>
    <s v="MIDDLE AGE"/>
    <m/>
    <m/>
  </r>
  <r>
    <s v="E02316"/>
    <s v="Dylan Khan"/>
    <s v="Director"/>
    <x v="6"/>
    <s v="Manufacturing"/>
    <x v="0"/>
    <x v="0"/>
    <n v="35"/>
    <d v="2015-07-11T00:00:00"/>
    <x v="314"/>
    <n v="0.19"/>
    <x v="0"/>
    <s v="Miami"/>
    <d v="2016-05-31T00:00:00"/>
    <m/>
    <s v="YOUNG"/>
    <m/>
    <m/>
  </r>
  <r>
    <s v="E02317"/>
    <s v="Nevaeh Clark"/>
    <s v="Sr. Manager"/>
    <x v="5"/>
    <s v="Specialty Products"/>
    <x v="1"/>
    <x v="3"/>
    <n v="32"/>
    <d v="2018-08-16T00:00:00"/>
    <x v="315"/>
    <n v="0.15"/>
    <x v="0"/>
    <s v="Miami"/>
    <s v=""/>
    <m/>
    <s v="YOUNG"/>
    <m/>
    <m/>
  </r>
  <r>
    <s v="E02318"/>
    <s v="Carter Luu"/>
    <s v="Vice President"/>
    <x v="5"/>
    <s v="Corporate"/>
    <x v="0"/>
    <x v="0"/>
    <n v="25"/>
    <d v="2022-10-20T00:00:00"/>
    <x v="316"/>
    <n v="0.35"/>
    <x v="0"/>
    <s v="Austin"/>
    <s v=""/>
    <m/>
    <s v="YOUNG"/>
    <m/>
    <m/>
  </r>
  <r>
    <s v="E02319"/>
    <s v="Jordan Ngo"/>
    <s v="Sr. Analyst"/>
    <x v="4"/>
    <s v="Manufacturing"/>
    <x v="0"/>
    <x v="0"/>
    <n v="26"/>
    <d v="2020-05-04T00:00:00"/>
    <x v="317"/>
    <n v="0"/>
    <x v="0"/>
    <s v="Miami"/>
    <s v=""/>
    <m/>
    <s v="YOUNG"/>
    <m/>
    <m/>
  </r>
  <r>
    <s v="E02320"/>
    <s v="Jackson Hu"/>
    <s v="Sr. Business Partner"/>
    <x v="6"/>
    <s v="Corporate"/>
    <x v="0"/>
    <x v="0"/>
    <n v="53"/>
    <d v="2017-06-05T00:00:00"/>
    <x v="318"/>
    <n v="0"/>
    <x v="1"/>
    <s v="Chengdu"/>
    <s v=""/>
    <m/>
    <s v="MIDDLE AGE"/>
    <m/>
    <m/>
  </r>
  <r>
    <s v="E02321"/>
    <s v="Madelyn Kang"/>
    <s v="IT Systems Architect"/>
    <x v="2"/>
    <s v="Corporate"/>
    <x v="1"/>
    <x v="0"/>
    <n v="37"/>
    <d v="2013-04-29T00:00:00"/>
    <x v="319"/>
    <n v="0"/>
    <x v="1"/>
    <s v="Chengdu"/>
    <s v=""/>
    <m/>
    <s v="YOUNG"/>
    <m/>
    <m/>
  </r>
  <r>
    <s v="E02322"/>
    <s v="Everleigh Bell"/>
    <s v="Sr. Account Representative"/>
    <x v="1"/>
    <s v="Specialty Products"/>
    <x v="1"/>
    <x v="2"/>
    <n v="31"/>
    <d v="2016-02-07T00:00:00"/>
    <x v="320"/>
    <n v="0"/>
    <x v="0"/>
    <s v="Austin"/>
    <s v=""/>
    <m/>
    <s v="YOUNG"/>
    <m/>
    <m/>
  </r>
  <r>
    <s v="E02323"/>
    <s v="Eliana Trinh"/>
    <s v="Sr. Manager"/>
    <x v="2"/>
    <s v="Manufacturing"/>
    <x v="1"/>
    <x v="0"/>
    <n v="47"/>
    <d v="2010-01-07T00:00:00"/>
    <x v="321"/>
    <n v="0.14000000000000001"/>
    <x v="1"/>
    <s v="Chongqing"/>
    <s v=""/>
    <m/>
    <s v="MIDDLE AGE"/>
    <m/>
    <m/>
  </r>
  <r>
    <s v="E02324"/>
    <s v="Oliver Ford"/>
    <s v="Manager"/>
    <x v="1"/>
    <s v="Research &amp; Development"/>
    <x v="0"/>
    <x v="3"/>
    <n v="32"/>
    <d v="2018-12-15T00:00:00"/>
    <x v="322"/>
    <n v="0.06"/>
    <x v="0"/>
    <s v="Austin"/>
    <s v=""/>
    <m/>
    <s v="YOUNG"/>
    <m/>
    <m/>
  </r>
  <r>
    <s v="E02325"/>
    <s v="Ryan Huang"/>
    <s v="Controls Engineer"/>
    <x v="0"/>
    <s v="Research &amp; Development"/>
    <x v="0"/>
    <x v="0"/>
    <n v="40"/>
    <d v="2009-10-12T00:00:00"/>
    <x v="323"/>
    <n v="0"/>
    <x v="0"/>
    <s v="Phoenix"/>
    <s v=""/>
    <m/>
    <s v="YOUNG"/>
    <m/>
    <m/>
  </r>
  <r>
    <s v="E02326"/>
    <s v="Gabriel Ahmed"/>
    <s v="HRIS Analyst"/>
    <x v="6"/>
    <s v="Corporate"/>
    <x v="0"/>
    <x v="0"/>
    <n v="65"/>
    <d v="2021-10-09T00:00:00"/>
    <x v="324"/>
    <n v="0"/>
    <x v="1"/>
    <s v="Chengdu"/>
    <d v="2022-09-04T00:00:00"/>
    <m/>
    <s v="OLD"/>
    <m/>
    <m/>
  </r>
  <r>
    <s v="E02327"/>
    <s v="Ivy Rios"/>
    <s v="Network Architect"/>
    <x v="2"/>
    <s v="Manufacturing"/>
    <x v="1"/>
    <x v="1"/>
    <n v="25"/>
    <d v="2022-01-18T00:00:00"/>
    <x v="325"/>
    <n v="0"/>
    <x v="0"/>
    <s v="Seattle"/>
    <s v=""/>
    <m/>
    <s v="YOUNG"/>
    <m/>
    <m/>
  </r>
  <r>
    <s v="E02328"/>
    <s v="Luca Hunter"/>
    <s v="Field Engineer"/>
    <x v="0"/>
    <s v="Corporate"/>
    <x v="0"/>
    <x v="2"/>
    <n v="39"/>
    <d v="2022-06-27T00:00:00"/>
    <x v="326"/>
    <n v="0"/>
    <x v="0"/>
    <s v="Phoenix"/>
    <s v=""/>
    <m/>
    <s v="YOUNG"/>
    <m/>
    <m/>
  </r>
  <r>
    <s v="E02329"/>
    <s v="Claire Owens"/>
    <s v="Network Engineer"/>
    <x v="2"/>
    <s v="Research &amp; Development"/>
    <x v="1"/>
    <x v="2"/>
    <n v="52"/>
    <d v="1998-06-07T00:00:00"/>
    <x v="327"/>
    <n v="0"/>
    <x v="0"/>
    <s v="Phoenix"/>
    <s v=""/>
    <m/>
    <s v="MIDDLE AGE"/>
    <m/>
    <m/>
  </r>
  <r>
    <s v="E02330"/>
    <s v="Aubrey Maldonado"/>
    <s v="Automation Engineer"/>
    <x v="0"/>
    <s v="Manufacturing"/>
    <x v="1"/>
    <x v="1"/>
    <n v="38"/>
    <d v="2022-06-13T00:00:00"/>
    <x v="328"/>
    <n v="0"/>
    <x v="2"/>
    <s v="Sao Paulo"/>
    <s v=""/>
    <m/>
    <s v="YOUNG"/>
    <m/>
    <m/>
  </r>
  <r>
    <s v="E02331"/>
    <s v="Elias Vasquez"/>
    <s v="Systems Analyst"/>
    <x v="2"/>
    <s v="Specialty Products"/>
    <x v="0"/>
    <x v="1"/>
    <n v="33"/>
    <d v="2015-07-27T00:00:00"/>
    <x v="329"/>
    <n v="0"/>
    <x v="2"/>
    <s v="Manaus"/>
    <s v=""/>
    <m/>
    <s v="YOUNG"/>
    <m/>
    <m/>
  </r>
  <r>
    <s v="E02332"/>
    <s v="Melody Luu"/>
    <s v="Vice President"/>
    <x v="4"/>
    <s v="Research &amp; Development"/>
    <x v="1"/>
    <x v="0"/>
    <n v="28"/>
    <d v="2021-04-03T00:00:00"/>
    <x v="330"/>
    <n v="0.33"/>
    <x v="1"/>
    <s v="Chongqing"/>
    <s v=""/>
    <m/>
    <s v="YOUNG"/>
    <m/>
    <m/>
  </r>
  <r>
    <s v="E02333"/>
    <s v="Christopher Luu"/>
    <s v="Vice President"/>
    <x v="0"/>
    <s v="Research &amp; Development"/>
    <x v="0"/>
    <x v="0"/>
    <n v="61"/>
    <d v="2005-10-27T00:00:00"/>
    <x v="331"/>
    <n v="0.32"/>
    <x v="0"/>
    <s v="Austin"/>
    <s v=""/>
    <m/>
    <s v="OLD"/>
    <m/>
    <m/>
  </r>
  <r>
    <s v="E02334"/>
    <s v="James Han"/>
    <s v="Test Engineer"/>
    <x v="0"/>
    <s v="Specialty Products"/>
    <x v="0"/>
    <x v="0"/>
    <n v="32"/>
    <d v="2018-01-07T00:00:00"/>
    <x v="332"/>
    <n v="0"/>
    <x v="0"/>
    <s v="Miami"/>
    <s v=""/>
    <m/>
    <s v="YOUNG"/>
    <m/>
    <m/>
  </r>
  <r>
    <s v="E02335"/>
    <s v="Jaxson Ayala"/>
    <s v="Vice President"/>
    <x v="6"/>
    <s v="Research &amp; Development"/>
    <x v="0"/>
    <x v="1"/>
    <n v="28"/>
    <d v="2020-08-01T00:00:00"/>
    <x v="333"/>
    <n v="0.38"/>
    <x v="2"/>
    <s v="Manaus"/>
    <s v=""/>
    <m/>
    <s v="YOUNG"/>
    <m/>
    <m/>
  </r>
  <r>
    <s v="E02336"/>
    <s v="Levi James"/>
    <s v="Manager"/>
    <x v="2"/>
    <s v="Specialty Products"/>
    <x v="0"/>
    <x v="2"/>
    <n v="39"/>
    <d v="2012-03-02T00:00:00"/>
    <x v="334"/>
    <n v="0.05"/>
    <x v="0"/>
    <s v="Chicago"/>
    <s v=""/>
    <m/>
    <s v="YOUNG"/>
    <m/>
    <m/>
  </r>
  <r>
    <s v="E02337"/>
    <s v="Grayson Carrillo"/>
    <s v="Sr. Analyst"/>
    <x v="3"/>
    <s v="Corporate"/>
    <x v="0"/>
    <x v="1"/>
    <n v="57"/>
    <d v="2001-06-27T00:00:00"/>
    <x v="335"/>
    <n v="0"/>
    <x v="2"/>
    <s v="Sao Paulo"/>
    <s v=""/>
    <m/>
    <s v="MIDDLE AGE"/>
    <m/>
    <m/>
  </r>
  <r>
    <s v="E02338"/>
    <s v="Maverick Hwang"/>
    <s v="Vice President"/>
    <x v="6"/>
    <s v="Research &amp; Development"/>
    <x v="0"/>
    <x v="0"/>
    <n v="40"/>
    <d v="2015-04-20T00:00:00"/>
    <x v="336"/>
    <n v="0.33"/>
    <x v="0"/>
    <s v="Chicago"/>
    <s v=""/>
    <m/>
    <s v="YOUNG"/>
    <m/>
    <m/>
  </r>
  <r>
    <s v="E02339"/>
    <s v="Noah Truong"/>
    <s v="Vice President"/>
    <x v="1"/>
    <s v="Manufacturing"/>
    <x v="0"/>
    <x v="0"/>
    <n v="47"/>
    <d v="2013-12-08T00:00:00"/>
    <x v="337"/>
    <n v="0.39"/>
    <x v="1"/>
    <s v="Beijing"/>
    <s v=""/>
    <m/>
    <s v="MIDDLE AGE"/>
    <m/>
    <m/>
  </r>
  <r>
    <s v="E02340"/>
    <s v="Willow Guzman"/>
    <s v="Enterprise Architect"/>
    <x v="2"/>
    <s v="Manufacturing"/>
    <x v="1"/>
    <x v="1"/>
    <n v="43"/>
    <d v="2010-06-26T00:00:00"/>
    <x v="338"/>
    <n v="0"/>
    <x v="2"/>
    <s v="Sao Paulo"/>
    <s v=""/>
    <m/>
    <s v="MIDDLE AGE"/>
    <m/>
    <m/>
  </r>
  <r>
    <s v="E02341"/>
    <s v="Rylee Howard"/>
    <s v="Sr. Manager"/>
    <x v="4"/>
    <s v="Manufacturing"/>
    <x v="1"/>
    <x v="3"/>
    <n v="33"/>
    <d v="2014-08-18T00:00:00"/>
    <x v="339"/>
    <n v="0.12"/>
    <x v="0"/>
    <s v="Miami"/>
    <s v=""/>
    <m/>
    <s v="YOUNG"/>
    <m/>
    <m/>
  </r>
  <r>
    <s v="E02342"/>
    <s v="Ian Marquez"/>
    <s v="HRIS Analyst"/>
    <x v="6"/>
    <s v="Corporate"/>
    <x v="0"/>
    <x v="1"/>
    <n v="31"/>
    <d v="2019-01-14T00:00:00"/>
    <x v="340"/>
    <n v="0"/>
    <x v="0"/>
    <s v="Chicago"/>
    <s v=""/>
    <m/>
    <s v="YOUNG"/>
    <m/>
    <m/>
  </r>
  <r>
    <s v="E02343"/>
    <s v="Layla Owens"/>
    <s v="Vice President"/>
    <x v="2"/>
    <s v="Research &amp; Development"/>
    <x v="1"/>
    <x v="2"/>
    <n v="47"/>
    <d v="2018-02-07T00:00:00"/>
    <x v="341"/>
    <n v="0.34"/>
    <x v="0"/>
    <s v="Columbus"/>
    <s v=""/>
    <m/>
    <s v="MIDDLE AGE"/>
    <m/>
    <m/>
  </r>
  <r>
    <s v="E02344"/>
    <s v="Chloe Dixon"/>
    <s v="Vice President"/>
    <x v="0"/>
    <s v="Corporate"/>
    <x v="1"/>
    <x v="2"/>
    <n v="60"/>
    <d v="2021-05-11T00:00:00"/>
    <x v="342"/>
    <n v="0.4"/>
    <x v="0"/>
    <s v="Chicago"/>
    <s v=""/>
    <m/>
    <s v="MIDDLE AGE"/>
    <m/>
    <m/>
  </r>
  <r>
    <s v="E02345"/>
    <s v="Emily Zheng"/>
    <s v="Solutions Architect"/>
    <x v="2"/>
    <s v="Corporate"/>
    <x v="1"/>
    <x v="0"/>
    <n v="50"/>
    <d v="2022-12-06T00:00:00"/>
    <x v="343"/>
    <n v="0"/>
    <x v="1"/>
    <s v="Shanghai"/>
    <s v=""/>
    <m/>
    <s v="MIDDLE AGE"/>
    <m/>
    <m/>
  </r>
  <r>
    <s v="E02346"/>
    <s v="Jayden Rogers"/>
    <s v="Manager"/>
    <x v="1"/>
    <s v="Research &amp; Development"/>
    <x v="0"/>
    <x v="2"/>
    <n v="41"/>
    <d v="2016-12-14T00:00:00"/>
    <x v="344"/>
    <n v="0.08"/>
    <x v="0"/>
    <s v="Seattle"/>
    <s v=""/>
    <m/>
    <s v="MIDDLE AGE"/>
    <m/>
    <m/>
  </r>
  <r>
    <s v="E02347"/>
    <s v="Elizabeth Vasquez"/>
    <s v="Controls Engineer"/>
    <x v="0"/>
    <s v="Specialty Products"/>
    <x v="1"/>
    <x v="1"/>
    <n v="28"/>
    <d v="2020-08-09T00:00:00"/>
    <x v="345"/>
    <n v="0"/>
    <x v="0"/>
    <s v="Chicago"/>
    <s v=""/>
    <m/>
    <s v="YOUNG"/>
    <m/>
    <m/>
  </r>
  <r>
    <s v="E02348"/>
    <s v="Samantha Ford"/>
    <s v="Technical Architect"/>
    <x v="2"/>
    <s v="Manufacturing"/>
    <x v="1"/>
    <x v="2"/>
    <n v="25"/>
    <d v="2022-01-19T00:00:00"/>
    <x v="346"/>
    <n v="0"/>
    <x v="0"/>
    <s v="Miami"/>
    <s v=""/>
    <m/>
    <s v="YOUNG"/>
    <m/>
    <m/>
  </r>
  <r>
    <s v="E02349"/>
    <s v="Thomas Silva"/>
    <s v="Analyst"/>
    <x v="4"/>
    <s v="Specialty Products"/>
    <x v="0"/>
    <x v="1"/>
    <n v="45"/>
    <d v="2015-08-13T00:00:00"/>
    <x v="347"/>
    <n v="0"/>
    <x v="0"/>
    <s v="Miami"/>
    <d v="2018-01-30T00:00:00"/>
    <m/>
    <s v="MIDDLE AGE"/>
    <m/>
    <m/>
  </r>
  <r>
    <s v="E02350"/>
    <s v="Charlotte Park"/>
    <s v="Network Architect"/>
    <x v="2"/>
    <s v="Specialty Products"/>
    <x v="1"/>
    <x v="0"/>
    <n v="63"/>
    <d v="2020-12-17T00:00:00"/>
    <x v="348"/>
    <n v="0"/>
    <x v="1"/>
    <s v="Shanghai"/>
    <s v=""/>
    <m/>
    <s v="OLD"/>
    <m/>
    <m/>
  </r>
  <r>
    <s v="E02351"/>
    <s v="Liam Jimenez"/>
    <s v="Sr. Analyst"/>
    <x v="5"/>
    <s v="Research &amp; Development"/>
    <x v="0"/>
    <x v="1"/>
    <n v="52"/>
    <d v="2002-08-11T00:00:00"/>
    <x v="349"/>
    <n v="0"/>
    <x v="0"/>
    <s v="Seattle"/>
    <d v="2012-05-17T00:00:00"/>
    <m/>
    <s v="MIDDLE AGE"/>
    <m/>
    <m/>
  </r>
  <r>
    <s v="E02352"/>
    <s v="Ivy Liu"/>
    <s v="Analyst II"/>
    <x v="5"/>
    <s v="Manufacturing"/>
    <x v="1"/>
    <x v="0"/>
    <n v="59"/>
    <d v="1993-05-29T00:00:00"/>
    <x v="350"/>
    <n v="0"/>
    <x v="1"/>
    <s v="Chongqing"/>
    <s v=""/>
    <m/>
    <s v="MIDDLE AGE"/>
    <m/>
    <m/>
  </r>
  <r>
    <s v="E02353"/>
    <s v="Jayden Dixon"/>
    <s v="Vice President"/>
    <x v="4"/>
    <s v="Manufacturing"/>
    <x v="0"/>
    <x v="2"/>
    <n v="30"/>
    <d v="2018-01-14T00:00:00"/>
    <x v="351"/>
    <n v="0.34"/>
    <x v="0"/>
    <s v="Austin"/>
    <s v=""/>
    <m/>
    <s v="YOUNG"/>
    <m/>
    <m/>
  </r>
  <r>
    <s v="E02354"/>
    <s v="Nevaeh Butler"/>
    <s v="Field Engineer"/>
    <x v="0"/>
    <s v="Research &amp; Development"/>
    <x v="1"/>
    <x v="2"/>
    <n v="55"/>
    <d v="2009-07-10T00:00:00"/>
    <x v="352"/>
    <n v="0"/>
    <x v="0"/>
    <s v="Chicago"/>
    <s v=""/>
    <m/>
    <s v="MIDDLE AGE"/>
    <m/>
    <m/>
  </r>
  <r>
    <s v="E02355"/>
    <s v="Leonardo Li"/>
    <s v="Sr. Manager"/>
    <x v="3"/>
    <s v="Specialty Products"/>
    <x v="0"/>
    <x v="0"/>
    <n v="65"/>
    <d v="2009-04-23T00:00:00"/>
    <x v="353"/>
    <n v="0.12"/>
    <x v="0"/>
    <s v="Seattle"/>
    <s v=""/>
    <m/>
    <s v="OLD"/>
    <m/>
    <m/>
  </r>
  <r>
    <s v="E02356"/>
    <s v="Kinsley Woods"/>
    <s v="HRIS Analyst"/>
    <x v="6"/>
    <s v="Corporate"/>
    <x v="1"/>
    <x v="2"/>
    <n v="34"/>
    <d v="2014-06-19T00:00:00"/>
    <x v="354"/>
    <n v="0"/>
    <x v="0"/>
    <s v="Phoenix"/>
    <s v=""/>
    <m/>
    <s v="YOUNG"/>
    <m/>
    <m/>
  </r>
  <r>
    <s v="E02357"/>
    <s v="Abigail Chu"/>
    <s v="Sr. Manager"/>
    <x v="6"/>
    <s v="Manufacturing"/>
    <x v="1"/>
    <x v="0"/>
    <n v="51"/>
    <d v="2006-04-17T00:00:00"/>
    <x v="355"/>
    <n v="0.11"/>
    <x v="0"/>
    <s v="Austin"/>
    <s v=""/>
    <m/>
    <s v="MIDDLE AGE"/>
    <m/>
    <m/>
  </r>
  <r>
    <s v="E02358"/>
    <s v="Ava Xiong"/>
    <s v="Sr. Business Partner"/>
    <x v="6"/>
    <s v="Manufacturing"/>
    <x v="1"/>
    <x v="0"/>
    <n v="52"/>
    <d v="2019-07-21T00:00:00"/>
    <x v="356"/>
    <n v="0"/>
    <x v="1"/>
    <s v="Shanghai"/>
    <s v=""/>
    <m/>
    <s v="MIDDLE AGE"/>
    <m/>
    <m/>
  </r>
  <r>
    <s v="E02359"/>
    <s v="Olivia Marquez"/>
    <s v="Account Representative"/>
    <x v="1"/>
    <s v="Specialty Products"/>
    <x v="1"/>
    <x v="1"/>
    <n v="44"/>
    <d v="2020-04-06T00:00:00"/>
    <x v="357"/>
    <n v="0"/>
    <x v="0"/>
    <s v="Columbus"/>
    <s v=""/>
    <m/>
    <s v="MIDDLE AGE"/>
    <m/>
    <m/>
  </r>
  <r>
    <s v="E02360"/>
    <s v="Claire Vazquez"/>
    <s v="Vice President"/>
    <x v="6"/>
    <s v="Corporate"/>
    <x v="1"/>
    <x v="1"/>
    <n v="44"/>
    <d v="2004-06-12T00:00:00"/>
    <x v="358"/>
    <n v="0.35"/>
    <x v="0"/>
    <s v="Miami"/>
    <s v=""/>
    <m/>
    <s v="MIDDLE AGE"/>
    <m/>
    <m/>
  </r>
  <r>
    <s v="E02361"/>
    <s v="Christian Castro"/>
    <s v="IT Coordinator"/>
    <x v="2"/>
    <s v="Specialty Products"/>
    <x v="0"/>
    <x v="1"/>
    <n v="40"/>
    <d v="2006-04-15T00:00:00"/>
    <x v="359"/>
    <n v="0"/>
    <x v="0"/>
    <s v="Austin"/>
    <d v="2008-05-09T00:00:00"/>
    <m/>
    <s v="YOUNG"/>
    <m/>
    <m/>
  </r>
  <r>
    <s v="E02362"/>
    <s v="Mason Oh"/>
    <s v="Manager"/>
    <x v="6"/>
    <s v="Manufacturing"/>
    <x v="0"/>
    <x v="0"/>
    <n v="25"/>
    <d v="2022-04-11T00:00:00"/>
    <x v="360"/>
    <n v="7.0000000000000007E-2"/>
    <x v="0"/>
    <s v="Seattle"/>
    <s v=""/>
    <m/>
    <s v="YOUNG"/>
    <m/>
    <m/>
  </r>
  <r>
    <s v="E02363"/>
    <s v="Violet Santiago"/>
    <s v="Service Desk Analyst"/>
    <x v="2"/>
    <s v="Research &amp; Development"/>
    <x v="1"/>
    <x v="1"/>
    <n v="32"/>
    <d v="2018-01-14T00:00:00"/>
    <x v="361"/>
    <n v="0"/>
    <x v="0"/>
    <s v="Seattle"/>
    <s v=""/>
    <m/>
    <s v="YOUNG"/>
    <m/>
    <m/>
  </r>
  <r>
    <s v="E02364"/>
    <s v="Lily Rios"/>
    <s v="Sr. Analyst"/>
    <x v="5"/>
    <s v="Specialty Products"/>
    <x v="1"/>
    <x v="1"/>
    <n v="45"/>
    <d v="2013-01-25T00:00:00"/>
    <x v="362"/>
    <n v="0"/>
    <x v="2"/>
    <s v="Rio de Janeiro"/>
    <s v=""/>
    <m/>
    <s v="MIDDLE AGE"/>
    <m/>
    <m/>
  </r>
  <r>
    <s v="E02365"/>
    <s v="Kinsley Stewart"/>
    <s v="Computer Systems Manager"/>
    <x v="2"/>
    <s v="Corporate"/>
    <x v="1"/>
    <x v="2"/>
    <n v="56"/>
    <d v="2021-09-07T00:00:00"/>
    <x v="363"/>
    <n v="0.06"/>
    <x v="0"/>
    <s v="Chicago"/>
    <s v=""/>
    <m/>
    <s v="MIDDLE AGE"/>
    <m/>
    <m/>
  </r>
  <r>
    <s v="E02366"/>
    <s v="Aria Molina"/>
    <s v="Development Engineer"/>
    <x v="0"/>
    <s v="Research &amp; Development"/>
    <x v="1"/>
    <x v="1"/>
    <n v="52"/>
    <d v="2001-10-24T00:00:00"/>
    <x v="364"/>
    <n v="0"/>
    <x v="2"/>
    <s v="Rio de Janeiro"/>
    <d v="2022-08-20T00:00:00"/>
    <m/>
    <s v="MIDDLE AGE"/>
    <m/>
    <m/>
  </r>
  <r>
    <s v="E02367"/>
    <s v="James Cheng"/>
    <s v="Manager"/>
    <x v="2"/>
    <s v="Manufacturing"/>
    <x v="0"/>
    <x v="0"/>
    <n v="49"/>
    <d v="2010-05-26T00:00:00"/>
    <x v="365"/>
    <n v="0.09"/>
    <x v="0"/>
    <s v="Seattle"/>
    <s v=""/>
    <m/>
    <s v="MIDDLE AGE"/>
    <m/>
    <m/>
  </r>
  <r>
    <s v="E02368"/>
    <s v="Mila Vang"/>
    <s v="Analyst II"/>
    <x v="4"/>
    <s v="Manufacturing"/>
    <x v="1"/>
    <x v="0"/>
    <n v="46"/>
    <d v="2009-08-25T00:00:00"/>
    <x v="366"/>
    <n v="0"/>
    <x v="0"/>
    <s v="Columbus"/>
    <s v=""/>
    <m/>
    <s v="MIDDLE AGE"/>
    <m/>
    <m/>
  </r>
  <r>
    <s v="E02369"/>
    <s v="Alice Liu"/>
    <s v="Sr. Manager"/>
    <x v="1"/>
    <s v="Research &amp; Development"/>
    <x v="1"/>
    <x v="0"/>
    <n v="39"/>
    <d v="2012-02-22T00:00:00"/>
    <x v="367"/>
    <n v="0.14000000000000001"/>
    <x v="1"/>
    <s v="Beijing"/>
    <s v=""/>
    <m/>
    <s v="YOUNG"/>
    <m/>
    <m/>
  </r>
  <r>
    <s v="E02370"/>
    <s v="Delilah Gonzalez"/>
    <s v="Sr. Analyst"/>
    <x v="1"/>
    <s v="Manufacturing"/>
    <x v="1"/>
    <x v="1"/>
    <n v="55"/>
    <d v="1998-03-29T00:00:00"/>
    <x v="368"/>
    <n v="0"/>
    <x v="0"/>
    <s v="Chicago"/>
    <s v=""/>
    <m/>
    <s v="MIDDLE AGE"/>
    <m/>
    <m/>
  </r>
  <r>
    <s v="E02371"/>
    <s v="Samuel Tang"/>
    <s v="System Administrator "/>
    <x v="2"/>
    <s v="Manufacturing"/>
    <x v="0"/>
    <x v="0"/>
    <n v="34"/>
    <d v="2012-09-15T00:00:00"/>
    <x v="369"/>
    <n v="0"/>
    <x v="0"/>
    <s v="Miami"/>
    <s v=""/>
    <m/>
    <s v="YOUNG"/>
    <m/>
    <m/>
  </r>
  <r>
    <s v="E02372"/>
    <s v="Serenity Gray"/>
    <s v="Analyst"/>
    <x v="1"/>
    <s v="Research &amp; Development"/>
    <x v="1"/>
    <x v="3"/>
    <n v="56"/>
    <d v="2012-06-19T00:00:00"/>
    <x v="370"/>
    <n v="0"/>
    <x v="0"/>
    <s v="Austin"/>
    <s v=""/>
    <m/>
    <s v="MIDDLE AGE"/>
    <m/>
    <m/>
  </r>
  <r>
    <s v="E02373"/>
    <s v="Benjamin Estrada"/>
    <s v="Analyst II"/>
    <x v="5"/>
    <s v="Research &amp; Development"/>
    <x v="0"/>
    <x v="1"/>
    <n v="56"/>
    <d v="2012-09-28T00:00:00"/>
    <x v="371"/>
    <n v="0"/>
    <x v="0"/>
    <s v="Seattle"/>
    <s v=""/>
    <m/>
    <s v="MIDDLE AGE"/>
    <m/>
    <m/>
  </r>
  <r>
    <s v="E02374"/>
    <s v="Wesley Han"/>
    <s v="Test Engineer"/>
    <x v="0"/>
    <s v="Research &amp; Development"/>
    <x v="0"/>
    <x v="0"/>
    <n v="62"/>
    <d v="2017-04-20T00:00:00"/>
    <x v="372"/>
    <n v="0"/>
    <x v="0"/>
    <s v="Phoenix"/>
    <s v=""/>
    <m/>
    <s v="OLD"/>
    <m/>
    <m/>
  </r>
  <r>
    <s v="E02375"/>
    <s v="Nora Herrera"/>
    <s v="Vice President"/>
    <x v="5"/>
    <s v="Specialty Products"/>
    <x v="1"/>
    <x v="1"/>
    <n v="60"/>
    <d v="1997-12-24T00:00:00"/>
    <x v="373"/>
    <n v="0.38"/>
    <x v="0"/>
    <s v="Austin"/>
    <s v=""/>
    <m/>
    <s v="MIDDLE AGE"/>
    <m/>
    <m/>
  </r>
  <r>
    <s v="E02376"/>
    <s v="Lincoln Harris"/>
    <s v="IT Systems Architect"/>
    <x v="2"/>
    <s v="Manufacturing"/>
    <x v="0"/>
    <x v="2"/>
    <n v="42"/>
    <d v="2009-09-16T00:00:00"/>
    <x v="374"/>
    <n v="0"/>
    <x v="0"/>
    <s v="Phoenix"/>
    <s v=""/>
    <m/>
    <s v="MIDDLE AGE"/>
    <m/>
    <m/>
  </r>
  <r>
    <s v="E02377"/>
    <s v="Charles Gonzales"/>
    <s v="IT Systems Architect"/>
    <x v="2"/>
    <s v="Manufacturing"/>
    <x v="0"/>
    <x v="1"/>
    <n v="27"/>
    <d v="2020-09-22T00:00:00"/>
    <x v="375"/>
    <n v="0"/>
    <x v="0"/>
    <s v="Columbus"/>
    <s v=""/>
    <m/>
    <s v="YOUNG"/>
    <m/>
    <m/>
  </r>
  <r>
    <s v="E02378"/>
    <s v="Athena Cheng"/>
    <s v="Test Engineer"/>
    <x v="0"/>
    <s v="Corporate"/>
    <x v="1"/>
    <x v="0"/>
    <n v="37"/>
    <d v="2020-03-02T00:00:00"/>
    <x v="376"/>
    <n v="0"/>
    <x v="1"/>
    <s v="Beijing"/>
    <s v=""/>
    <m/>
    <s v="YOUNG"/>
    <m/>
    <m/>
  </r>
  <r>
    <s v="E02379"/>
    <s v="David Garza"/>
    <s v="Director"/>
    <x v="2"/>
    <s v="Manufacturing"/>
    <x v="0"/>
    <x v="1"/>
    <n v="29"/>
    <d v="2022-01-09T00:00:00"/>
    <x v="377"/>
    <n v="0.15"/>
    <x v="0"/>
    <s v="Seattle"/>
    <s v=""/>
    <m/>
    <s v="YOUNG"/>
    <m/>
    <m/>
  </r>
  <r>
    <s v="E02380"/>
    <s v="Hunter Doan"/>
    <s v="Sr. Manager"/>
    <x v="3"/>
    <s v="Research &amp; Development"/>
    <x v="0"/>
    <x v="0"/>
    <n v="32"/>
    <d v="2014-12-15T00:00:00"/>
    <x v="378"/>
    <n v="0.12"/>
    <x v="1"/>
    <s v="Beijing"/>
    <s v=""/>
    <m/>
    <s v="YOUNG"/>
    <m/>
    <m/>
  </r>
  <r>
    <s v="E02381"/>
    <s v="Julian Lam"/>
    <s v="Director"/>
    <x v="4"/>
    <s v="Research &amp; Development"/>
    <x v="0"/>
    <x v="0"/>
    <n v="33"/>
    <d v="2013-09-08T00:00:00"/>
    <x v="379"/>
    <n v="0.15"/>
    <x v="0"/>
    <s v="Chicago"/>
    <s v=""/>
    <m/>
    <s v="YOUNG"/>
    <m/>
    <m/>
  </r>
  <r>
    <s v="E02382"/>
    <s v="Sofia Estrada"/>
    <s v="Controls Engineer"/>
    <x v="0"/>
    <s v="Specialty Products"/>
    <x v="1"/>
    <x v="1"/>
    <n v="42"/>
    <d v="2006-03-26T00:00:00"/>
    <x v="380"/>
    <n v="0"/>
    <x v="2"/>
    <s v="Manaus"/>
    <s v=""/>
    <m/>
    <s v="MIDDLE AGE"/>
    <m/>
    <m/>
  </r>
  <r>
    <s v="E02383"/>
    <s v="Jordan Chen"/>
    <s v="Analyst"/>
    <x v="4"/>
    <s v="Specialty Products"/>
    <x v="0"/>
    <x v="0"/>
    <n v="60"/>
    <d v="1997-01-22T00:00:00"/>
    <x v="381"/>
    <n v="0"/>
    <x v="0"/>
    <s v="Columbus"/>
    <s v=""/>
    <m/>
    <s v="MIDDLE AGE"/>
    <m/>
    <m/>
  </r>
  <r>
    <s v="E02384"/>
    <s v="Eloise Huang"/>
    <s v="Vice President"/>
    <x v="4"/>
    <s v="Research &amp; Development"/>
    <x v="1"/>
    <x v="0"/>
    <n v="51"/>
    <d v="2009-04-05T00:00:00"/>
    <x v="382"/>
    <n v="0.33"/>
    <x v="0"/>
    <s v="Seattle"/>
    <s v=""/>
    <m/>
    <s v="MIDDLE AGE"/>
    <m/>
    <m/>
  </r>
  <r>
    <s v="E02385"/>
    <s v="Ivy Mehta"/>
    <s v="Business Partner"/>
    <x v="6"/>
    <s v="Manufacturing"/>
    <x v="1"/>
    <x v="0"/>
    <n v="50"/>
    <d v="2020-05-26T00:00:00"/>
    <x v="383"/>
    <n v="0"/>
    <x v="1"/>
    <s v="Chongqing"/>
    <d v="2021-08-04T00:00:00"/>
    <m/>
    <s v="MIDDLE AGE"/>
    <m/>
    <m/>
  </r>
  <r>
    <s v="E02386"/>
    <s v="Eli Castillo"/>
    <s v="Vice President"/>
    <x v="4"/>
    <s v="Specialty Products"/>
    <x v="0"/>
    <x v="1"/>
    <n v="50"/>
    <d v="2009-12-11T00:00:00"/>
    <x v="384"/>
    <n v="0.38"/>
    <x v="0"/>
    <s v="Seattle"/>
    <s v=""/>
    <m/>
    <s v="MIDDLE AGE"/>
    <m/>
    <m/>
  </r>
  <r>
    <s v="E02387"/>
    <s v="Nolan Garcia"/>
    <s v="Analyst II"/>
    <x v="1"/>
    <s v="Specialty Products"/>
    <x v="0"/>
    <x v="1"/>
    <n v="26"/>
    <d v="2022-06-16T00:00:00"/>
    <x v="385"/>
    <n v="0"/>
    <x v="2"/>
    <s v="Rio de Janeiro"/>
    <s v=""/>
    <m/>
    <s v="YOUNG"/>
    <m/>
    <m/>
  </r>
  <r>
    <s v="E02388"/>
    <s v="Alexander Zhu"/>
    <s v="Network Architect"/>
    <x v="2"/>
    <s v="Corporate"/>
    <x v="0"/>
    <x v="0"/>
    <n v="30"/>
    <d v="2022-10-17T00:00:00"/>
    <x v="386"/>
    <n v="0"/>
    <x v="0"/>
    <s v="Phoenix"/>
    <s v=""/>
    <m/>
    <s v="YOUNG"/>
    <m/>
    <m/>
  </r>
  <r>
    <s v="E02389"/>
    <s v="Victoria Wu"/>
    <s v="Sr. Analyst"/>
    <x v="1"/>
    <s v="Manufacturing"/>
    <x v="1"/>
    <x v="0"/>
    <n v="35"/>
    <d v="2021-10-28T00:00:00"/>
    <x v="387"/>
    <n v="0"/>
    <x v="0"/>
    <s v="Miami"/>
    <s v=""/>
    <m/>
    <s v="YOUNG"/>
    <m/>
    <m/>
  </r>
  <r>
    <s v="E02390"/>
    <s v="Mateo Jordan"/>
    <s v="Network Administrator"/>
    <x v="2"/>
    <s v="Specialty Products"/>
    <x v="0"/>
    <x v="2"/>
    <n v="44"/>
    <d v="2021-02-13T00:00:00"/>
    <x v="388"/>
    <n v="0"/>
    <x v="0"/>
    <s v="Austin"/>
    <s v=""/>
    <m/>
    <s v="MIDDLE AGE"/>
    <m/>
    <m/>
  </r>
  <r>
    <s v="E02391"/>
    <s v="Everly Martin"/>
    <s v="Analyst II"/>
    <x v="5"/>
    <s v="Specialty Products"/>
    <x v="1"/>
    <x v="3"/>
    <n v="26"/>
    <d v="2020-05-28T00:00:00"/>
    <x v="389"/>
    <n v="0"/>
    <x v="0"/>
    <s v="Columbus"/>
    <s v=""/>
    <m/>
    <s v="YOUNG"/>
    <m/>
    <m/>
  </r>
  <r>
    <s v="E02392"/>
    <s v="Athena Castro"/>
    <s v="Solutions Architect"/>
    <x v="2"/>
    <s v="Research &amp; Development"/>
    <x v="1"/>
    <x v="1"/>
    <n v="44"/>
    <d v="2013-10-04T00:00:00"/>
    <x v="390"/>
    <n v="0"/>
    <x v="2"/>
    <s v="Rio de Janeiro"/>
    <s v=""/>
    <m/>
    <s v="MIDDLE AGE"/>
    <m/>
    <m/>
  </r>
  <r>
    <s v="E02393"/>
    <s v="Josephine White"/>
    <s v="Computer Systems Manager"/>
    <x v="2"/>
    <s v="Corporate"/>
    <x v="1"/>
    <x v="2"/>
    <n v="61"/>
    <d v="2010-02-05T00:00:00"/>
    <x v="391"/>
    <n v="0.09"/>
    <x v="0"/>
    <s v="Seattle"/>
    <s v=""/>
    <m/>
    <s v="OLD"/>
    <m/>
    <m/>
  </r>
  <r>
    <s v="E02394"/>
    <s v="Nicholas Vo"/>
    <s v="Analyst II"/>
    <x v="3"/>
    <s v="Corporate"/>
    <x v="0"/>
    <x v="0"/>
    <n v="50"/>
    <d v="2002-06-01T00:00:00"/>
    <x v="392"/>
    <n v="0"/>
    <x v="0"/>
    <s v="Seattle"/>
    <s v=""/>
    <m/>
    <s v="MIDDLE AGE"/>
    <m/>
    <m/>
  </r>
  <r>
    <s v="E02395"/>
    <s v="Jackson Sandoval"/>
    <s v="HRIS Analyst"/>
    <x v="6"/>
    <s v="Corporate"/>
    <x v="0"/>
    <x v="1"/>
    <n v="61"/>
    <d v="2011-01-26T00:00:00"/>
    <x v="393"/>
    <n v="0"/>
    <x v="0"/>
    <s v="Austin"/>
    <s v=""/>
    <m/>
    <s v="OLD"/>
    <m/>
    <m/>
  </r>
  <r>
    <s v="E02396"/>
    <s v="Olivia Turner"/>
    <s v="Director"/>
    <x v="5"/>
    <s v="Specialty Products"/>
    <x v="1"/>
    <x v="2"/>
    <n v="29"/>
    <d v="2021-01-07T00:00:00"/>
    <x v="394"/>
    <n v="0.21"/>
    <x v="0"/>
    <s v="Columbus"/>
    <s v=""/>
    <m/>
    <s v="YOUNG"/>
    <m/>
    <m/>
  </r>
  <r>
    <s v="E02397"/>
    <s v="Cooper Rivera"/>
    <s v="Sr. Manager"/>
    <x v="4"/>
    <s v="Corporate"/>
    <x v="0"/>
    <x v="1"/>
    <n v="42"/>
    <d v="2005-12-26T00:00:00"/>
    <x v="395"/>
    <n v="0.12"/>
    <x v="2"/>
    <s v="Manaus"/>
    <s v=""/>
    <m/>
    <s v="MIDDLE AGE"/>
    <m/>
    <m/>
  </r>
  <r>
    <s v="E02398"/>
    <s v="Hailey Washington"/>
    <s v="Sr. Manager"/>
    <x v="4"/>
    <s v="Specialty Products"/>
    <x v="1"/>
    <x v="3"/>
    <n v="51"/>
    <d v="2013-07-03T00:00:00"/>
    <x v="396"/>
    <n v="0.1"/>
    <x v="0"/>
    <s v="Miami"/>
    <d v="2018-07-06T00:00:00"/>
    <m/>
    <s v="MIDDLE AGE"/>
    <m/>
    <m/>
  </r>
  <r>
    <s v="E02399"/>
    <s v="Mia Vasquez"/>
    <s v="Test Engineer"/>
    <x v="0"/>
    <s v="Research &amp; Development"/>
    <x v="1"/>
    <x v="1"/>
    <n v="27"/>
    <d v="2019-12-02T00:00:00"/>
    <x v="397"/>
    <n v="0"/>
    <x v="2"/>
    <s v="Manaus"/>
    <s v=""/>
    <m/>
    <s v="YOUNG"/>
    <m/>
    <m/>
  </r>
  <r>
    <s v="E02400"/>
    <s v="Jose Grant"/>
    <s v="Development Engineer"/>
    <x v="0"/>
    <s v="Corporate"/>
    <x v="0"/>
    <x v="2"/>
    <n v="52"/>
    <d v="2021-06-28T00:00:00"/>
    <x v="398"/>
    <n v="0"/>
    <x v="0"/>
    <s v="Miami"/>
    <d v="2023-02-12T00:00:00"/>
    <m/>
    <s v="MIDDLE AGE"/>
    <m/>
    <m/>
  </r>
  <r>
    <s v="E02401"/>
    <s v="Nathan Yee"/>
    <s v="Development Engineer"/>
    <x v="0"/>
    <s v="Research &amp; Development"/>
    <x v="0"/>
    <x v="0"/>
    <n v="58"/>
    <d v="2009-10-24T00:00:00"/>
    <x v="399"/>
    <n v="0"/>
    <x v="0"/>
    <s v="Austin"/>
    <s v=""/>
    <m/>
    <s v="MIDDLE AGE"/>
    <m/>
    <m/>
  </r>
  <r>
    <s v="E02402"/>
    <s v="Isabella Munoz"/>
    <s v="Director"/>
    <x v="1"/>
    <s v="Research &amp; Development"/>
    <x v="1"/>
    <x v="1"/>
    <n v="45"/>
    <d v="2002-12-25T00:00:00"/>
    <x v="400"/>
    <n v="0.18"/>
    <x v="2"/>
    <s v="Sao Paulo"/>
    <s v=""/>
    <m/>
    <s v="MIDDLE AGE"/>
    <m/>
    <m/>
  </r>
  <r>
    <s v="E02403"/>
    <s v="Michael Turner"/>
    <s v="Manager"/>
    <x v="6"/>
    <s v="Specialty Products"/>
    <x v="0"/>
    <x v="3"/>
    <n v="28"/>
    <d v="2019-12-29T00:00:00"/>
    <x v="401"/>
    <n v="0.09"/>
    <x v="0"/>
    <s v="Chicago"/>
    <s v=""/>
    <m/>
    <s v="YOUNG"/>
    <m/>
    <m/>
  </r>
  <r>
    <s v="E02404"/>
    <s v="Oliver Jones"/>
    <s v="Vice President"/>
    <x v="3"/>
    <s v="Manufacturing"/>
    <x v="0"/>
    <x v="2"/>
    <n v="56"/>
    <d v="2016-03-20T00:00:00"/>
    <x v="402"/>
    <n v="0.3"/>
    <x v="0"/>
    <s v="Chicago"/>
    <s v=""/>
    <m/>
    <s v="MIDDLE AGE"/>
    <m/>
    <m/>
  </r>
  <r>
    <s v="E02405"/>
    <s v="Charles Taylor"/>
    <s v="Director"/>
    <x v="6"/>
    <s v="Specialty Products"/>
    <x v="0"/>
    <x v="2"/>
    <n v="32"/>
    <d v="2019-07-15T00:00:00"/>
    <x v="403"/>
    <n v="0.16"/>
    <x v="0"/>
    <s v="Miami"/>
    <s v=""/>
    <m/>
    <s v="YOUNG"/>
    <m/>
    <m/>
  </r>
  <r>
    <s v="E02406"/>
    <s v="Gianna Alvarez"/>
    <s v="Business Partner"/>
    <x v="6"/>
    <s v="Manufacturing"/>
    <x v="1"/>
    <x v="1"/>
    <n v="58"/>
    <d v="1993-05-11T00:00:00"/>
    <x v="404"/>
    <n v="0"/>
    <x v="0"/>
    <s v="Columbus"/>
    <s v=""/>
    <m/>
    <s v="MIDDLE AGE"/>
    <m/>
    <m/>
  </r>
  <r>
    <s v="E02407"/>
    <s v="Nova Martin"/>
    <s v="Manager"/>
    <x v="6"/>
    <s v="Research &amp; Development"/>
    <x v="1"/>
    <x v="2"/>
    <n v="39"/>
    <d v="2013-04-13T00:00:00"/>
    <x v="405"/>
    <n v="0.05"/>
    <x v="0"/>
    <s v="Seattle"/>
    <s v=""/>
    <m/>
    <s v="YOUNG"/>
    <m/>
    <m/>
  </r>
  <r>
    <s v="E02408"/>
    <s v="Julia Gonzalez"/>
    <s v="Analyst"/>
    <x v="4"/>
    <s v="Research &amp; Development"/>
    <x v="1"/>
    <x v="1"/>
    <n v="46"/>
    <d v="2005-02-15T00:00:00"/>
    <x v="406"/>
    <n v="0"/>
    <x v="2"/>
    <s v="Sao Paulo"/>
    <s v=""/>
    <m/>
    <s v="MIDDLE AGE"/>
    <m/>
    <m/>
  </r>
  <r>
    <s v="E02409"/>
    <s v="Athena Vu"/>
    <s v="Analyst"/>
    <x v="5"/>
    <s v="Specialty Products"/>
    <x v="1"/>
    <x v="0"/>
    <n v="26"/>
    <d v="2020-11-28T00:00:00"/>
    <x v="407"/>
    <n v="0"/>
    <x v="0"/>
    <s v="Phoenix"/>
    <s v=""/>
    <m/>
    <s v="YOUNG"/>
    <m/>
    <m/>
  </r>
  <r>
    <s v="E02410"/>
    <s v="Caroline Bui"/>
    <s v="Field Engineer"/>
    <x v="0"/>
    <s v="Manufacturing"/>
    <x v="1"/>
    <x v="0"/>
    <n v="36"/>
    <d v="2019-09-15T00:00:00"/>
    <x v="408"/>
    <n v="0"/>
    <x v="1"/>
    <s v="Shanghai"/>
    <s v=""/>
    <m/>
    <s v="YOUNG"/>
    <m/>
    <m/>
  </r>
  <r>
    <s v="E02411"/>
    <s v="Daniel Ali"/>
    <s v="Cloud Infrastructure Architect"/>
    <x v="2"/>
    <s v="Corporate"/>
    <x v="0"/>
    <x v="0"/>
    <n v="43"/>
    <d v="2019-09-28T00:00:00"/>
    <x v="409"/>
    <n v="0"/>
    <x v="0"/>
    <s v="Austin"/>
    <s v=""/>
    <m/>
    <s v="MIDDLE AGE"/>
    <m/>
    <m/>
  </r>
  <r>
    <s v="E02412"/>
    <s v="Iris Huang"/>
    <s v="Director"/>
    <x v="6"/>
    <s v="Corporate"/>
    <x v="1"/>
    <x v="0"/>
    <n v="45"/>
    <d v="2008-03-28T00:00:00"/>
    <x v="410"/>
    <n v="0.25"/>
    <x v="1"/>
    <s v="Chengdu"/>
    <s v=""/>
    <m/>
    <s v="MIDDLE AGE"/>
    <m/>
    <m/>
  </r>
  <r>
    <s v="E02413"/>
    <s v="Natalia Cheng"/>
    <s v="Systems Analyst"/>
    <x v="2"/>
    <s v="Corporate"/>
    <x v="1"/>
    <x v="0"/>
    <n v="65"/>
    <d v="2002-07-29T00:00:00"/>
    <x v="411"/>
    <n v="0"/>
    <x v="1"/>
    <s v="Beijing"/>
    <s v=""/>
    <m/>
    <s v="OLD"/>
    <m/>
    <m/>
  </r>
  <r>
    <s v="E02414"/>
    <s v="Owen Evans"/>
    <s v="Enterprise Architect"/>
    <x v="2"/>
    <s v="Manufacturing"/>
    <x v="0"/>
    <x v="2"/>
    <n v="34"/>
    <d v="2021-05-28T00:00:00"/>
    <x v="412"/>
    <n v="0"/>
    <x v="0"/>
    <s v="Austin"/>
    <d v="2022-10-29T00:00:00"/>
    <m/>
    <s v="YOUNG"/>
    <m/>
    <m/>
  </r>
  <r>
    <s v="E02415"/>
    <s v="Angel Dixon"/>
    <s v="Analyst"/>
    <x v="1"/>
    <s v="Manufacturing"/>
    <x v="0"/>
    <x v="2"/>
    <n v="52"/>
    <d v="2002-04-01T00:00:00"/>
    <x v="413"/>
    <n v="0"/>
    <x v="0"/>
    <s v="Seattle"/>
    <s v=""/>
    <m/>
    <s v="MIDDLE AGE"/>
    <m/>
    <m/>
  </r>
  <r>
    <s v="E02416"/>
    <s v="Aubrey Guerrero"/>
    <s v="Sr. Manager"/>
    <x v="5"/>
    <s v="Corporate"/>
    <x v="1"/>
    <x v="1"/>
    <n v="39"/>
    <d v="2013-02-12T00:00:00"/>
    <x v="414"/>
    <n v="0.13"/>
    <x v="2"/>
    <s v="Sao Paulo"/>
    <s v=""/>
    <m/>
    <s v="YOUNG"/>
    <m/>
    <m/>
  </r>
  <r>
    <s v="E02417"/>
    <s v="Ivy Do"/>
    <s v="Analyst II"/>
    <x v="3"/>
    <s v="Corporate"/>
    <x v="1"/>
    <x v="0"/>
    <n v="57"/>
    <d v="1993-05-13T00:00:00"/>
    <x v="415"/>
    <n v="0"/>
    <x v="0"/>
    <s v="Austin"/>
    <s v=""/>
    <m/>
    <s v="MIDDLE AGE"/>
    <m/>
    <m/>
  </r>
  <r>
    <s v="E02418"/>
    <s v="Kai Gutierrez"/>
    <s v="Sr. Manager"/>
    <x v="5"/>
    <s v="Specialty Products"/>
    <x v="0"/>
    <x v="1"/>
    <n v="63"/>
    <d v="1997-12-17T00:00:00"/>
    <x v="416"/>
    <n v="0.1"/>
    <x v="2"/>
    <s v="Manaus"/>
    <s v=""/>
    <m/>
    <s v="OLD"/>
    <m/>
    <m/>
  </r>
  <r>
    <s v="E02419"/>
    <s v="Caroline Ahmed"/>
    <s v="Sr. Manager"/>
    <x v="5"/>
    <s v="Research &amp; Development"/>
    <x v="1"/>
    <x v="0"/>
    <n v="32"/>
    <d v="2016-12-23T00:00:00"/>
    <x v="417"/>
    <n v="0.13"/>
    <x v="0"/>
    <s v="Miami"/>
    <s v=""/>
    <m/>
    <s v="YOUNG"/>
    <m/>
    <m/>
  </r>
  <r>
    <s v="E02420"/>
    <s v="Alice Sharma"/>
    <s v="Account Representative"/>
    <x v="1"/>
    <s v="Research &amp; Development"/>
    <x v="1"/>
    <x v="0"/>
    <n v="51"/>
    <d v="2018-10-05T00:00:00"/>
    <x v="418"/>
    <n v="0"/>
    <x v="1"/>
    <s v="Chengdu"/>
    <s v=""/>
    <m/>
    <s v="MIDDLE AGE"/>
    <m/>
    <m/>
  </r>
  <r>
    <s v="E02421"/>
    <s v="Leo Simmons"/>
    <s v="Analyst"/>
    <x v="3"/>
    <s v="Research &amp; Development"/>
    <x v="0"/>
    <x v="3"/>
    <n v="38"/>
    <d v="2017-12-13T00:00:00"/>
    <x v="419"/>
    <n v="0"/>
    <x v="0"/>
    <s v="Phoenix"/>
    <s v=""/>
    <m/>
    <s v="YOUNG"/>
    <m/>
    <m/>
  </r>
  <r>
    <s v="E02422"/>
    <s v="Asher Hong"/>
    <s v="Director"/>
    <x v="4"/>
    <s v="Research &amp; Development"/>
    <x v="0"/>
    <x v="0"/>
    <n v="53"/>
    <d v="2018-04-17T00:00:00"/>
    <x v="420"/>
    <n v="0.26"/>
    <x v="1"/>
    <s v="Chongqing"/>
    <s v=""/>
    <m/>
    <s v="MIDDLE AGE"/>
    <m/>
    <m/>
  </r>
  <r>
    <s v="E02423"/>
    <s v="Gianna Ramirez"/>
    <s v="Field Engineer"/>
    <x v="0"/>
    <s v="Specialty Products"/>
    <x v="1"/>
    <x v="1"/>
    <n v="59"/>
    <d v="1993-07-25T00:00:00"/>
    <x v="421"/>
    <n v="0"/>
    <x v="0"/>
    <s v="Phoenix"/>
    <s v=""/>
    <m/>
    <s v="MIDDLE AGE"/>
    <m/>
    <m/>
  </r>
  <r>
    <s v="E02424"/>
    <s v="Thomas Smith"/>
    <s v="Field Engineer"/>
    <x v="0"/>
    <s v="Specialty Products"/>
    <x v="0"/>
    <x v="2"/>
    <n v="57"/>
    <d v="1999-04-02T00:00:00"/>
    <x v="422"/>
    <n v="0"/>
    <x v="0"/>
    <s v="Miami"/>
    <d v="2010-09-05T00:00:00"/>
    <m/>
    <s v="MIDDLE AGE"/>
    <m/>
    <m/>
  </r>
  <r>
    <s v="E02425"/>
    <s v="Carter Hunter"/>
    <s v="Sr. Analyst"/>
    <x v="3"/>
    <s v="Corporate"/>
    <x v="0"/>
    <x v="2"/>
    <n v="41"/>
    <d v="2019-10-07T00:00:00"/>
    <x v="423"/>
    <n v="0"/>
    <x v="0"/>
    <s v="Austin"/>
    <d v="2020-08-21T00:00:00"/>
    <m/>
    <s v="MIDDLE AGE"/>
    <m/>
    <m/>
  </r>
  <r>
    <s v="E02426"/>
    <s v="Charlotte Green"/>
    <s v="Automation Engineer"/>
    <x v="0"/>
    <s v="Research &amp; Development"/>
    <x v="1"/>
    <x v="2"/>
    <n v="33"/>
    <d v="2020-11-10T00:00:00"/>
    <x v="424"/>
    <n v="0"/>
    <x v="0"/>
    <s v="Phoenix"/>
    <s v=""/>
    <m/>
    <s v="YOUNG"/>
    <m/>
    <m/>
  </r>
  <r>
    <s v="E02427"/>
    <s v="Lincoln Holmes"/>
    <s v="Network Administrator"/>
    <x v="2"/>
    <s v="Research &amp; Development"/>
    <x v="0"/>
    <x v="3"/>
    <n v="35"/>
    <d v="2013-08-21T00:00:00"/>
    <x v="425"/>
    <n v="0"/>
    <x v="0"/>
    <s v="Chicago"/>
    <s v=""/>
    <m/>
    <s v="YOUNG"/>
    <m/>
    <m/>
  </r>
  <r>
    <s v="E02428"/>
    <s v="Hudson Hu"/>
    <s v="Automation Engineer"/>
    <x v="0"/>
    <s v="Research &amp; Development"/>
    <x v="0"/>
    <x v="0"/>
    <n v="36"/>
    <d v="2019-12-02T00:00:00"/>
    <x v="426"/>
    <n v="0"/>
    <x v="0"/>
    <s v="Seattle"/>
    <d v="2023-01-08T00:00:00"/>
    <m/>
    <s v="YOUNG"/>
    <m/>
    <m/>
  </r>
  <r>
    <s v="E02429"/>
    <s v="Noah Mitchell"/>
    <s v="Network Engineer"/>
    <x v="2"/>
    <s v="Research &amp; Development"/>
    <x v="0"/>
    <x v="2"/>
    <n v="54"/>
    <d v="2007-06-15T00:00:00"/>
    <x v="427"/>
    <n v="0"/>
    <x v="0"/>
    <s v="Columbus"/>
    <s v=""/>
    <m/>
    <s v="MIDDLE AGE"/>
    <m/>
    <m/>
  </r>
  <r>
    <s v="E02430"/>
    <s v="Liliana Choi"/>
    <s v="Manager"/>
    <x v="2"/>
    <s v="Research &amp; Development"/>
    <x v="1"/>
    <x v="0"/>
    <n v="55"/>
    <d v="2007-01-25T00:00:00"/>
    <x v="428"/>
    <n v="0.08"/>
    <x v="0"/>
    <s v="Austin"/>
    <s v=""/>
    <m/>
    <s v="MIDDLE AGE"/>
    <m/>
    <m/>
  </r>
  <r>
    <s v="E02431"/>
    <s v="Leonardo Cho"/>
    <s v="Engineering Manager"/>
    <x v="0"/>
    <s v="Specialty Products"/>
    <x v="0"/>
    <x v="0"/>
    <n v="38"/>
    <d v="2008-08-25T00:00:00"/>
    <x v="429"/>
    <n v="0.15"/>
    <x v="0"/>
    <s v="Columbus"/>
    <s v=""/>
    <m/>
    <s v="YOUNG"/>
    <m/>
    <m/>
  </r>
  <r>
    <s v="E02432"/>
    <s v="Oliver Delgado"/>
    <s v="Test Engineer"/>
    <x v="0"/>
    <s v="Research &amp; Development"/>
    <x v="0"/>
    <x v="1"/>
    <n v="45"/>
    <d v="2017-02-22T00:00:00"/>
    <x v="430"/>
    <n v="0"/>
    <x v="2"/>
    <s v="Manaus"/>
    <s v=""/>
    <m/>
    <s v="MIDDLE AGE"/>
    <m/>
    <m/>
  </r>
  <r>
    <s v="E02433"/>
    <s v="Isabella Roberts"/>
    <s v="Vice President"/>
    <x v="0"/>
    <s v="Manufacturing"/>
    <x v="1"/>
    <x v="2"/>
    <n v="53"/>
    <d v="2007-08-20T00:00:00"/>
    <x v="431"/>
    <n v="0.33"/>
    <x v="0"/>
    <s v="Austin"/>
    <s v=""/>
    <m/>
    <s v="MIDDLE AGE"/>
    <m/>
    <m/>
  </r>
  <r>
    <s v="E02434"/>
    <s v="Luca Desai"/>
    <s v="Manager"/>
    <x v="1"/>
    <s v="Specialty Products"/>
    <x v="0"/>
    <x v="0"/>
    <n v="45"/>
    <d v="2017-05-23T00:00:00"/>
    <x v="432"/>
    <n v="0.06"/>
    <x v="1"/>
    <s v="Chengdu"/>
    <s v=""/>
    <m/>
    <s v="MIDDLE AGE"/>
    <m/>
    <m/>
  </r>
  <r>
    <s v="E02435"/>
    <s v="William Juarez"/>
    <s v="Technical Architect"/>
    <x v="2"/>
    <s v="Specialty Products"/>
    <x v="0"/>
    <x v="1"/>
    <n v="65"/>
    <d v="2016-07-29T00:00:00"/>
    <x v="433"/>
    <n v="0"/>
    <x v="2"/>
    <s v="Rio de Janeiro"/>
    <s v=""/>
    <m/>
    <s v="OLD"/>
    <m/>
    <m/>
  </r>
  <r>
    <s v="E02436"/>
    <s v="Ryan Alvarez"/>
    <s v="HRIS Analyst"/>
    <x v="6"/>
    <s v="Research &amp; Development"/>
    <x v="0"/>
    <x v="1"/>
    <n v="62"/>
    <d v="2018-11-29T00:00:00"/>
    <x v="434"/>
    <n v="0"/>
    <x v="2"/>
    <s v="Manaus"/>
    <s v=""/>
    <m/>
    <s v="OLD"/>
    <m/>
    <m/>
  </r>
  <r>
    <s v="E02437"/>
    <s v="Hudson Ha"/>
    <s v="Field Engineer"/>
    <x v="0"/>
    <s v="Manufacturing"/>
    <x v="0"/>
    <x v="0"/>
    <n v="59"/>
    <d v="2004-02-06T00:00:00"/>
    <x v="435"/>
    <n v="0"/>
    <x v="1"/>
    <s v="Shanghai"/>
    <s v=""/>
    <m/>
    <s v="MIDDLE AGE"/>
    <m/>
    <m/>
  </r>
  <r>
    <s v="E02438"/>
    <s v="Hannah Brown"/>
    <s v="Cloud Infrastructure Architect"/>
    <x v="2"/>
    <s v="Manufacturing"/>
    <x v="1"/>
    <x v="2"/>
    <n v="42"/>
    <d v="2020-07-12T00:00:00"/>
    <x v="436"/>
    <n v="0"/>
    <x v="0"/>
    <s v="Austin"/>
    <d v="2021-02-05T00:00:00"/>
    <m/>
    <s v="MIDDLE AGE"/>
    <m/>
    <m/>
  </r>
  <r>
    <s v="E02439"/>
    <s v="Hadley Le"/>
    <s v="Cloud Infrastructure Architect"/>
    <x v="2"/>
    <s v="Research &amp; Development"/>
    <x v="1"/>
    <x v="0"/>
    <n v="33"/>
    <d v="2015-03-18T00:00:00"/>
    <x v="437"/>
    <n v="0"/>
    <x v="1"/>
    <s v="Chongqing"/>
    <s v=""/>
    <m/>
    <s v="YOUNG"/>
    <m/>
    <m/>
  </r>
  <r>
    <s v="E02440"/>
    <s v="Jaxson Shah"/>
    <s v="Analyst"/>
    <x v="3"/>
    <s v="Corporate"/>
    <x v="0"/>
    <x v="0"/>
    <n v="29"/>
    <d v="2018-08-25T00:00:00"/>
    <x v="438"/>
    <n v="0"/>
    <x v="0"/>
    <s v="Chicago"/>
    <s v=""/>
    <m/>
    <s v="YOUNG"/>
    <m/>
    <m/>
  </r>
  <r>
    <s v="E02441"/>
    <s v="Christopher Delgado"/>
    <s v="Network Architect"/>
    <x v="2"/>
    <s v="Corporate"/>
    <x v="0"/>
    <x v="1"/>
    <n v="33"/>
    <d v="2022-06-24T00:00:00"/>
    <x v="439"/>
    <n v="0"/>
    <x v="2"/>
    <s v="Rio de Janeiro"/>
    <s v=""/>
    <m/>
    <s v="YOUNG"/>
    <m/>
    <m/>
  </r>
  <r>
    <s v="E02442"/>
    <s v="Hannah Ng"/>
    <s v="Director"/>
    <x v="1"/>
    <s v="Manufacturing"/>
    <x v="1"/>
    <x v="0"/>
    <n v="36"/>
    <d v="2015-05-14T00:00:00"/>
    <x v="440"/>
    <n v="0.19"/>
    <x v="0"/>
    <s v="Columbus"/>
    <s v=""/>
    <m/>
    <s v="YOUNG"/>
    <m/>
    <m/>
  </r>
  <r>
    <s v="E02443"/>
    <s v="Austin Ngo"/>
    <s v="Network Architect"/>
    <x v="2"/>
    <s v="Research &amp; Development"/>
    <x v="0"/>
    <x v="0"/>
    <n v="43"/>
    <d v="2020-03-27T00:00:00"/>
    <x v="441"/>
    <n v="0"/>
    <x v="0"/>
    <s v="Columbus"/>
    <s v=""/>
    <m/>
    <s v="MIDDLE AGE"/>
    <m/>
    <m/>
  </r>
  <r>
    <s v="E02444"/>
    <s v="Gianna Han"/>
    <s v="HRIS Analyst"/>
    <x v="6"/>
    <s v="Research &amp; Development"/>
    <x v="1"/>
    <x v="0"/>
    <n v="51"/>
    <d v="2011-02-27T00:00:00"/>
    <x v="442"/>
    <n v="0"/>
    <x v="0"/>
    <s v="Austin"/>
    <s v=""/>
    <m/>
    <s v="MIDDLE AGE"/>
    <m/>
    <m/>
  </r>
  <r>
    <s v="E02445"/>
    <s v="Isaac Choi"/>
    <s v="Operations Engineer"/>
    <x v="0"/>
    <s v="Corporate"/>
    <x v="0"/>
    <x v="0"/>
    <n v="27"/>
    <d v="2021-01-21T00:00:00"/>
    <x v="443"/>
    <n v="0"/>
    <x v="0"/>
    <s v="Chicago"/>
    <d v="2022-11-02T00:00:00"/>
    <m/>
    <s v="YOUNG"/>
    <m/>
    <m/>
  </r>
  <r>
    <s v="E02446"/>
    <s v="Madeline Smith"/>
    <s v="Cloud Infrastructure Architect"/>
    <x v="2"/>
    <s v="Research &amp; Development"/>
    <x v="1"/>
    <x v="2"/>
    <n v="55"/>
    <d v="2011-11-23T00:00:00"/>
    <x v="444"/>
    <n v="0"/>
    <x v="0"/>
    <s v="Phoenix"/>
    <d v="2017-11-16T00:00:00"/>
    <m/>
    <s v="MIDDLE AGE"/>
    <m/>
    <m/>
  </r>
  <r>
    <s v="E02447"/>
    <s v="Ellie Fernandez"/>
    <s v="Quality Engineer"/>
    <x v="0"/>
    <s v="Specialty Products"/>
    <x v="1"/>
    <x v="1"/>
    <n v="62"/>
    <d v="2009-08-18T00:00:00"/>
    <x v="445"/>
    <n v="0"/>
    <x v="0"/>
    <s v="Austin"/>
    <s v=""/>
    <m/>
    <s v="OLD"/>
    <m/>
    <m/>
  </r>
  <r>
    <s v="E02448"/>
    <s v="Lyla Lai"/>
    <s v="Manager"/>
    <x v="6"/>
    <s v="Specialty Products"/>
    <x v="1"/>
    <x v="0"/>
    <n v="46"/>
    <d v="2004-08-11T00:00:00"/>
    <x v="446"/>
    <n v="0.1"/>
    <x v="0"/>
    <s v="Austin"/>
    <d v="2009-01-29T00:00:00"/>
    <m/>
    <s v="MIDDLE AGE"/>
    <m/>
    <m/>
  </r>
  <r>
    <s v="E02449"/>
    <s v="Emily Moore"/>
    <s v="Analyst"/>
    <x v="3"/>
    <s v="Research &amp; Development"/>
    <x v="1"/>
    <x v="3"/>
    <n v="47"/>
    <d v="2009-11-08T00:00:00"/>
    <x v="447"/>
    <n v="0"/>
    <x v="0"/>
    <s v="Columbus"/>
    <s v=""/>
    <m/>
    <s v="MIDDLE AGE"/>
    <m/>
    <m/>
  </r>
  <r>
    <s v="E02450"/>
    <s v="Aubrey Moreno"/>
    <s v="Computer Systems Manager"/>
    <x v="2"/>
    <s v="Research &amp; Development"/>
    <x v="1"/>
    <x v="1"/>
    <n v="57"/>
    <d v="2000-06-30T00:00:00"/>
    <x v="448"/>
    <n v="0.06"/>
    <x v="0"/>
    <s v="Austin"/>
    <d v="2008-11-26T00:00:00"/>
    <m/>
    <s v="MIDDLE AGE"/>
    <m/>
    <m/>
  </r>
  <r>
    <s v="E02451"/>
    <s v="Nova Xiong"/>
    <s v="Network Administrator"/>
    <x v="2"/>
    <s v="Corporate"/>
    <x v="1"/>
    <x v="0"/>
    <n v="49"/>
    <d v="2019-04-10T00:00:00"/>
    <x v="449"/>
    <n v="0"/>
    <x v="1"/>
    <s v="Beijing"/>
    <s v=""/>
    <m/>
    <s v="MIDDLE AGE"/>
    <m/>
    <m/>
  </r>
  <r>
    <s v="E02452"/>
    <s v="Eva Lam"/>
    <s v="Field Engineer"/>
    <x v="0"/>
    <s v="Manufacturing"/>
    <x v="1"/>
    <x v="0"/>
    <n v="42"/>
    <d v="2022-03-08T00:00:00"/>
    <x v="450"/>
    <n v="0"/>
    <x v="0"/>
    <s v="Austin"/>
    <s v=""/>
    <m/>
    <s v="MIDDLE AGE"/>
    <m/>
    <m/>
  </r>
  <r>
    <s v="E02453"/>
    <s v="Caroline Chau"/>
    <s v="IT Systems Architect"/>
    <x v="2"/>
    <s v="Specialty Products"/>
    <x v="1"/>
    <x v="0"/>
    <n v="55"/>
    <d v="2022-12-07T00:00:00"/>
    <x v="451"/>
    <n v="0"/>
    <x v="0"/>
    <s v="Columbus"/>
    <d v="2023-02-01T00:00:00"/>
    <m/>
    <s v="MIDDLE AGE"/>
    <m/>
    <m/>
  </r>
  <r>
    <s v="E02454"/>
    <s v="Sofia Chen"/>
    <s v="Manager"/>
    <x v="4"/>
    <s v="Specialty Products"/>
    <x v="1"/>
    <x v="0"/>
    <n v="46"/>
    <d v="2006-08-27T00:00:00"/>
    <x v="452"/>
    <n v="0.05"/>
    <x v="1"/>
    <s v="Chengdu"/>
    <s v=""/>
    <m/>
    <s v="MIDDLE AGE"/>
    <m/>
    <m/>
  </r>
  <r>
    <s v="E02455"/>
    <s v="Christopher Sharma"/>
    <s v="System Administrator "/>
    <x v="2"/>
    <s v="Corporate"/>
    <x v="0"/>
    <x v="0"/>
    <n v="45"/>
    <d v="2004-04-16T00:00:00"/>
    <x v="453"/>
    <n v="0"/>
    <x v="1"/>
    <s v="Beijing"/>
    <s v=""/>
    <m/>
    <s v="MIDDLE AGE"/>
    <m/>
    <m/>
  </r>
  <r>
    <s v="E02456"/>
    <s v="Lucas Grant"/>
    <s v="Sr. Business Partner"/>
    <x v="6"/>
    <s v="Manufacturing"/>
    <x v="0"/>
    <x v="2"/>
    <n v="53"/>
    <d v="2012-03-28T00:00:00"/>
    <x v="454"/>
    <n v="0"/>
    <x v="0"/>
    <s v="Austin"/>
    <s v=""/>
    <m/>
    <s v="MIDDLE AGE"/>
    <m/>
    <m/>
  </r>
  <r>
    <s v="E02457"/>
    <s v="Delilah Washington"/>
    <s v="Analyst"/>
    <x v="1"/>
    <s v="Research &amp; Development"/>
    <x v="1"/>
    <x v="2"/>
    <n v="46"/>
    <d v="2006-09-17T00:00:00"/>
    <x v="455"/>
    <n v="0"/>
    <x v="0"/>
    <s v="Miami"/>
    <s v=""/>
    <m/>
    <s v="MIDDLE AGE"/>
    <m/>
    <m/>
  </r>
  <r>
    <s v="E02458"/>
    <s v="Eloise Molina"/>
    <s v="Analyst"/>
    <x v="4"/>
    <s v="Research &amp; Development"/>
    <x v="1"/>
    <x v="1"/>
    <n v="48"/>
    <d v="2015-01-18T00:00:00"/>
    <x v="456"/>
    <n v="0"/>
    <x v="0"/>
    <s v="Columbus"/>
    <s v=""/>
    <m/>
    <s v="MIDDLE AGE"/>
    <m/>
    <m/>
  </r>
  <r>
    <s v="E02459"/>
    <s v="Clara Desai"/>
    <s v="Manager"/>
    <x v="5"/>
    <s v="Corporate"/>
    <x v="1"/>
    <x v="0"/>
    <n v="33"/>
    <d v="2014-11-20T00:00:00"/>
    <x v="457"/>
    <n v="0.05"/>
    <x v="1"/>
    <s v="Chengdu"/>
    <s v=""/>
    <m/>
    <s v="YOUNG"/>
    <m/>
    <m/>
  </r>
  <r>
    <s v="E02460"/>
    <s v="Audrey Campbell"/>
    <s v="Vice President"/>
    <x v="3"/>
    <s v="Research &amp; Development"/>
    <x v="1"/>
    <x v="2"/>
    <n v="56"/>
    <d v="2008-07-30T00:00:00"/>
    <x v="458"/>
    <n v="0.39"/>
    <x v="0"/>
    <s v="Miami"/>
    <s v=""/>
    <m/>
    <s v="MIDDLE AGE"/>
    <m/>
    <m/>
  </r>
  <r>
    <s v="E02461"/>
    <s v="Delilah Alvarez"/>
    <s v="System Administrator "/>
    <x v="2"/>
    <s v="Manufacturing"/>
    <x v="1"/>
    <x v="1"/>
    <n v="59"/>
    <d v="2007-11-27T00:00:00"/>
    <x v="459"/>
    <n v="0"/>
    <x v="0"/>
    <s v="Seattle"/>
    <s v=""/>
    <m/>
    <s v="MIDDLE AGE"/>
    <m/>
    <m/>
  </r>
  <r>
    <s v="E02462"/>
    <s v="Luke Luna"/>
    <s v="Analyst II"/>
    <x v="4"/>
    <s v="Manufacturing"/>
    <x v="0"/>
    <x v="1"/>
    <n v="55"/>
    <d v="2012-11-16T00:00:00"/>
    <x v="460"/>
    <n v="0"/>
    <x v="2"/>
    <s v="Manaus"/>
    <s v=""/>
    <m/>
    <s v="MIDDLE AGE"/>
    <m/>
    <m/>
  </r>
  <r>
    <s v="E02463"/>
    <s v="Elizabeth Tan"/>
    <s v="Vice President"/>
    <x v="5"/>
    <s v="Research &amp; Development"/>
    <x v="1"/>
    <x v="0"/>
    <n v="46"/>
    <d v="2018-07-27T00:00:00"/>
    <x v="461"/>
    <n v="0.3"/>
    <x v="0"/>
    <s v="Chicago"/>
    <s v=""/>
    <m/>
    <s v="MIDDLE AGE"/>
    <m/>
    <m/>
  </r>
  <r>
    <s v="E02464"/>
    <s v="Sophia Wang"/>
    <s v="Analyst"/>
    <x v="5"/>
    <s v="Specialty Products"/>
    <x v="1"/>
    <x v="0"/>
    <n v="50"/>
    <d v="2000-05-20T00:00:00"/>
    <x v="462"/>
    <n v="0"/>
    <x v="0"/>
    <s v="Seattle"/>
    <s v=""/>
    <m/>
    <s v="MIDDLE AGE"/>
    <m/>
    <m/>
  </r>
  <r>
    <s v="E02465"/>
    <s v="Nova Park"/>
    <s v="Analyst"/>
    <x v="1"/>
    <s v="Corporate"/>
    <x v="1"/>
    <x v="0"/>
    <n v="29"/>
    <d v="2017-07-23T00:00:00"/>
    <x v="463"/>
    <n v="0"/>
    <x v="1"/>
    <s v="Shanghai"/>
    <s v=""/>
    <m/>
    <s v="YOUNG"/>
    <m/>
    <m/>
  </r>
  <r>
    <s v="E02466"/>
    <s v="Josiah Khan"/>
    <s v="Cloud Infrastructure Architect"/>
    <x v="2"/>
    <s v="Manufacturing"/>
    <x v="0"/>
    <x v="0"/>
    <n v="57"/>
    <d v="2004-10-26T00:00:00"/>
    <x v="464"/>
    <n v="0"/>
    <x v="1"/>
    <s v="Chongqing"/>
    <s v=""/>
    <m/>
    <s v="MIDDLE AGE"/>
    <m/>
    <m/>
  </r>
  <r>
    <s v="E02467"/>
    <s v="Madison Gray"/>
    <s v="Vice President"/>
    <x v="4"/>
    <s v="Research &amp; Development"/>
    <x v="1"/>
    <x v="2"/>
    <n v="39"/>
    <d v="2011-08-29T00:00:00"/>
    <x v="465"/>
    <n v="0.38"/>
    <x v="0"/>
    <s v="Columbus"/>
    <s v=""/>
    <m/>
    <s v="YOUNG"/>
    <m/>
    <m/>
  </r>
  <r>
    <s v="E02468"/>
    <s v="Luca Washington"/>
    <s v="Enterprise Architect"/>
    <x v="2"/>
    <s v="Corporate"/>
    <x v="0"/>
    <x v="3"/>
    <n v="40"/>
    <d v="2022-06-27T00:00:00"/>
    <x v="466"/>
    <n v="0"/>
    <x v="0"/>
    <s v="Phoenix"/>
    <s v=""/>
    <m/>
    <s v="YOUNG"/>
    <m/>
    <m/>
  </r>
  <r>
    <s v="E02469"/>
    <s v="Isaac Cruz"/>
    <s v="Vice President"/>
    <x v="6"/>
    <s v="Specialty Products"/>
    <x v="0"/>
    <x v="1"/>
    <n v="33"/>
    <d v="2018-05-09T00:00:00"/>
    <x v="467"/>
    <n v="0.35"/>
    <x v="0"/>
    <s v="Chicago"/>
    <s v=""/>
    <m/>
    <s v="YOUNG"/>
    <m/>
    <m/>
  </r>
  <r>
    <s v="E02470"/>
    <s v="Ellie Ortega"/>
    <s v="Analyst"/>
    <x v="1"/>
    <s v="Specialty Products"/>
    <x v="1"/>
    <x v="1"/>
    <n v="49"/>
    <d v="2020-10-20T00:00:00"/>
    <x v="468"/>
    <n v="0"/>
    <x v="2"/>
    <s v="Sao Paulo"/>
    <s v=""/>
    <m/>
    <s v="MIDDLE AGE"/>
    <m/>
    <m/>
  </r>
  <r>
    <s v="E02471"/>
    <s v="Ian Huang"/>
    <s v="Analyst"/>
    <x v="1"/>
    <s v="Research &amp; Development"/>
    <x v="0"/>
    <x v="0"/>
    <n v="54"/>
    <d v="1998-02-07T00:00:00"/>
    <x v="100"/>
    <n v="0"/>
    <x v="0"/>
    <s v="Columbus"/>
    <s v=""/>
    <m/>
    <s v="MIDDLE AGE"/>
    <m/>
    <m/>
  </r>
  <r>
    <s v="E02472"/>
    <s v="Jayden Ahmed"/>
    <s v="Sr. Manager"/>
    <x v="2"/>
    <s v="Corporate"/>
    <x v="0"/>
    <x v="0"/>
    <n v="51"/>
    <d v="2006-03-28T00:00:00"/>
    <x v="469"/>
    <n v="0.12"/>
    <x v="1"/>
    <s v="Chengdu"/>
    <s v=""/>
    <m/>
    <s v="MIDDLE AGE"/>
    <m/>
    <m/>
  </r>
  <r>
    <s v="E02473"/>
    <s v="Violet Simmons"/>
    <s v="Analyst"/>
    <x v="5"/>
    <s v="Research &amp; Development"/>
    <x v="1"/>
    <x v="2"/>
    <n v="33"/>
    <d v="2017-10-23T00:00:00"/>
    <x v="470"/>
    <n v="0"/>
    <x v="0"/>
    <s v="Phoenix"/>
    <s v=""/>
    <m/>
    <s v="YOUNG"/>
    <m/>
    <m/>
  </r>
  <r>
    <s v="E02474"/>
    <s v="William Roberts"/>
    <s v="Director"/>
    <x v="2"/>
    <s v="Research &amp; Development"/>
    <x v="0"/>
    <x v="2"/>
    <n v="34"/>
    <d v="2017-04-12T00:00:00"/>
    <x v="471"/>
    <n v="0.3"/>
    <x v="0"/>
    <s v="Miami"/>
    <s v=""/>
    <m/>
    <s v="YOUNG"/>
    <m/>
    <m/>
  </r>
  <r>
    <s v="E02475"/>
    <s v="Penelope Sandoval"/>
    <s v="Sr. Manager"/>
    <x v="1"/>
    <s v="Corporate"/>
    <x v="1"/>
    <x v="1"/>
    <n v="28"/>
    <d v="2019-12-18T00:00:00"/>
    <x v="472"/>
    <n v="0.14000000000000001"/>
    <x v="2"/>
    <s v="Rio de Janeiro"/>
    <s v=""/>
    <m/>
    <s v="YOUNG"/>
    <m/>
    <m/>
  </r>
  <r>
    <s v="E02476"/>
    <s v="Emilia Ortiz"/>
    <s v="Vice President"/>
    <x v="5"/>
    <s v="Research &amp; Development"/>
    <x v="1"/>
    <x v="1"/>
    <n v="34"/>
    <d v="2017-07-16T00:00:00"/>
    <x v="473"/>
    <n v="0.38"/>
    <x v="0"/>
    <s v="Miami"/>
    <s v=""/>
    <m/>
    <s v="YOUNG"/>
    <m/>
    <m/>
  </r>
  <r>
    <s v="E02477"/>
    <s v="Layla Gutierrez"/>
    <s v="Computer Systems Manager"/>
    <x v="2"/>
    <s v="Specialty Products"/>
    <x v="1"/>
    <x v="1"/>
    <n v="39"/>
    <d v="2022-05-05T00:00:00"/>
    <x v="474"/>
    <n v="0.05"/>
    <x v="2"/>
    <s v="Rio de Janeiro"/>
    <s v=""/>
    <m/>
    <s v="YOUNG"/>
    <m/>
    <m/>
  </r>
  <r>
    <s v="E02478"/>
    <s v="Dylan Vu"/>
    <s v="Manager"/>
    <x v="6"/>
    <s v="Specialty Products"/>
    <x v="0"/>
    <x v="0"/>
    <n v="63"/>
    <d v="2004-07-22T00:00:00"/>
    <x v="475"/>
    <n v="0.05"/>
    <x v="1"/>
    <s v="Beijing"/>
    <s v=""/>
    <m/>
    <s v="OLD"/>
    <m/>
    <m/>
  </r>
  <r>
    <s v="E02479"/>
    <s v="Peyton Wong"/>
    <s v="Vice President"/>
    <x v="3"/>
    <s v="Manufacturing"/>
    <x v="1"/>
    <x v="0"/>
    <n v="35"/>
    <d v="2020-08-05T00:00:00"/>
    <x v="476"/>
    <n v="0.37"/>
    <x v="0"/>
    <s v="Chicago"/>
    <s v=""/>
    <m/>
    <s v="YOUNG"/>
    <m/>
    <m/>
  </r>
  <r>
    <s v="E02480"/>
    <s v="Santiago f Banks"/>
    <s v="Sr. Manager"/>
    <x v="2"/>
    <s v="Specialty Products"/>
    <x v="0"/>
    <x v="2"/>
    <n v="44"/>
    <d v="2019-08-16T00:00:00"/>
    <x v="477"/>
    <n v="0.11"/>
    <x v="0"/>
    <s v="Chicago"/>
    <s v=""/>
    <m/>
    <s v="MIDDLE AGE"/>
    <m/>
    <m/>
  </r>
  <r>
    <s v="E02481"/>
    <s v="Caroline Wong"/>
    <s v="Analyst"/>
    <x v="1"/>
    <s v="Research &amp; Development"/>
    <x v="1"/>
    <x v="0"/>
    <n v="37"/>
    <d v="2017-03-08T00:00:00"/>
    <x v="478"/>
    <n v="0"/>
    <x v="1"/>
    <s v="Beijing"/>
    <s v=""/>
    <m/>
    <s v="YOUNG"/>
    <m/>
    <m/>
  </r>
  <r>
    <s v="E02482"/>
    <s v="Quinn Ho"/>
    <s v="Vice President"/>
    <x v="3"/>
    <s v="Research &amp; Development"/>
    <x v="1"/>
    <x v="0"/>
    <n v="45"/>
    <d v="2002-07-20T00:00:00"/>
    <x v="479"/>
    <n v="0.3"/>
    <x v="0"/>
    <s v="Columbus"/>
    <s v=""/>
    <m/>
    <s v="MIDDLE AGE"/>
    <m/>
    <m/>
  </r>
  <r>
    <s v="E02483"/>
    <s v="Caroline Nunez"/>
    <s v="Vice President"/>
    <x v="4"/>
    <s v="Manufacturing"/>
    <x v="1"/>
    <x v="1"/>
    <n v="65"/>
    <d v="2002-12-20T00:00:00"/>
    <x v="480"/>
    <n v="0.39"/>
    <x v="2"/>
    <s v="Sao Paulo"/>
    <s v=""/>
    <m/>
    <s v="OLD"/>
    <m/>
    <m/>
  </r>
  <r>
    <s v="E02484"/>
    <s v="Carson Brown"/>
    <s v="Sr. Manager"/>
    <x v="6"/>
    <s v="Research &amp; Development"/>
    <x v="0"/>
    <x v="3"/>
    <n v="65"/>
    <d v="2007-11-05T00:00:00"/>
    <x v="481"/>
    <n v="0.14000000000000001"/>
    <x v="0"/>
    <s v="Phoenix"/>
    <s v=""/>
    <m/>
    <s v="OLD"/>
    <m/>
    <m/>
  </r>
  <r>
    <s v="E02485"/>
    <s v="Olivia Maldonado"/>
    <s v="Test Engineer"/>
    <x v="0"/>
    <s v="Research &amp; Development"/>
    <x v="1"/>
    <x v="1"/>
    <n v="63"/>
    <d v="2002-02-18T00:00:00"/>
    <x v="482"/>
    <n v="0"/>
    <x v="0"/>
    <s v="Chicago"/>
    <s v=""/>
    <m/>
    <s v="OLD"/>
    <m/>
    <m/>
  </r>
  <r>
    <s v="E02486"/>
    <s v="Emilia Chung"/>
    <s v="Director"/>
    <x v="4"/>
    <s v="Manufacturing"/>
    <x v="1"/>
    <x v="0"/>
    <n v="55"/>
    <d v="1994-11-08T00:00:00"/>
    <x v="483"/>
    <n v="0.28000000000000003"/>
    <x v="1"/>
    <s v="Shanghai"/>
    <s v=""/>
    <m/>
    <s v="MIDDLE AGE"/>
    <m/>
    <m/>
  </r>
  <r>
    <s v="E02487"/>
    <s v="Leilani Shin"/>
    <s v="Analyst"/>
    <x v="3"/>
    <s v="Corporate"/>
    <x v="1"/>
    <x v="0"/>
    <n v="58"/>
    <d v="2013-12-18T00:00:00"/>
    <x v="484"/>
    <n v="0"/>
    <x v="0"/>
    <s v="Austin"/>
    <s v=""/>
    <m/>
    <s v="MIDDLE AGE"/>
    <m/>
    <m/>
  </r>
  <r>
    <s v="E02488"/>
    <s v="Abigail Zhu"/>
    <s v="Director"/>
    <x v="4"/>
    <s v="Corporate"/>
    <x v="1"/>
    <x v="0"/>
    <n v="31"/>
    <d v="2022-01-17T00:00:00"/>
    <x v="485"/>
    <n v="0.27"/>
    <x v="0"/>
    <s v="Austin"/>
    <s v=""/>
    <m/>
    <s v="YOUNG"/>
    <m/>
    <m/>
  </r>
  <r>
    <s v="E02489"/>
    <s v="Autumn Xiong"/>
    <s v="Network Administrator"/>
    <x v="2"/>
    <s v="Specialty Products"/>
    <x v="1"/>
    <x v="0"/>
    <n v="28"/>
    <d v="2020-02-13T00:00:00"/>
    <x v="486"/>
    <n v="0"/>
    <x v="1"/>
    <s v="Shanghai"/>
    <s v=""/>
    <m/>
    <s v="YOUNG"/>
    <m/>
    <m/>
  </r>
  <r>
    <s v="E02490"/>
    <s v="Hailey Cruz"/>
    <s v="Business Partner"/>
    <x v="6"/>
    <s v="Manufacturing"/>
    <x v="1"/>
    <x v="1"/>
    <n v="50"/>
    <d v="2008-08-10T00:00:00"/>
    <x v="487"/>
    <n v="0"/>
    <x v="0"/>
    <s v="Austin"/>
    <s v=""/>
    <m/>
    <s v="MIDDLE AGE"/>
    <m/>
    <m/>
  </r>
  <r>
    <s v="E02491"/>
    <s v="Piper Cruz"/>
    <s v="Director"/>
    <x v="1"/>
    <s v="Research &amp; Development"/>
    <x v="1"/>
    <x v="1"/>
    <n v="61"/>
    <d v="2013-04-13T00:00:00"/>
    <x v="488"/>
    <n v="0.21"/>
    <x v="2"/>
    <s v="Rio de Janeiro"/>
    <s v=""/>
    <m/>
    <s v="OLD"/>
    <m/>
    <m/>
  </r>
  <r>
    <s v="E02492"/>
    <s v="Jaxson Jackson"/>
    <s v="Enterprise Architect"/>
    <x v="2"/>
    <s v="Specialty Products"/>
    <x v="0"/>
    <x v="2"/>
    <n v="53"/>
    <d v="1997-03-01T00:00:00"/>
    <x v="489"/>
    <n v="0"/>
    <x v="0"/>
    <s v="Seattle"/>
    <s v=""/>
    <m/>
    <s v="MIDDLE AGE"/>
    <m/>
    <m/>
  </r>
  <r>
    <s v="E02493"/>
    <s v="Serenity Mehta"/>
    <s v="Analyst"/>
    <x v="1"/>
    <s v="Research &amp; Development"/>
    <x v="1"/>
    <x v="0"/>
    <n v="51"/>
    <d v="1998-07-21T00:00:00"/>
    <x v="490"/>
    <n v="0"/>
    <x v="1"/>
    <s v="Shanghai"/>
    <s v=""/>
    <m/>
    <s v="MIDDLE AGE"/>
    <m/>
    <m/>
  </r>
  <r>
    <s v="E02494"/>
    <s v="Peyton Gomez"/>
    <s v="Analyst"/>
    <x v="4"/>
    <s v="Specialty Products"/>
    <x v="1"/>
    <x v="1"/>
    <n v="56"/>
    <d v="2020-01-14T00:00:00"/>
    <x v="491"/>
    <n v="0"/>
    <x v="2"/>
    <s v="Rio de Janeiro"/>
    <s v=""/>
    <m/>
    <s v="MIDDLE AGE"/>
    <m/>
    <m/>
  </r>
  <r>
    <s v="E02495"/>
    <s v="Ethan Vargas"/>
    <s v="Director"/>
    <x v="2"/>
    <s v="Research &amp; Development"/>
    <x v="0"/>
    <x v="1"/>
    <n v="38"/>
    <d v="2018-10-09T00:00:00"/>
    <x v="492"/>
    <n v="0.3"/>
    <x v="0"/>
    <s v="Chicago"/>
    <s v=""/>
    <m/>
    <s v="YOUNG"/>
    <m/>
    <m/>
  </r>
  <r>
    <s v="E02496"/>
    <s v="Serenity Morris"/>
    <s v="Manager"/>
    <x v="2"/>
    <s v="Corporate"/>
    <x v="1"/>
    <x v="2"/>
    <n v="41"/>
    <d v="2008-04-12T00:00:00"/>
    <x v="493"/>
    <n v="0.05"/>
    <x v="0"/>
    <s v="Miami"/>
    <s v=""/>
    <m/>
    <s v="MIDDLE AGE"/>
    <m/>
    <m/>
  </r>
  <r>
    <s v="E02497"/>
    <s v="Vivian Chan"/>
    <s v="Sr. Analyst"/>
    <x v="1"/>
    <s v="Specialty Products"/>
    <x v="1"/>
    <x v="0"/>
    <n v="61"/>
    <d v="1997-05-12T00:00:00"/>
    <x v="494"/>
    <n v="0"/>
    <x v="1"/>
    <s v="Beijing"/>
    <d v="2021-03-29T00:00:00"/>
    <m/>
    <s v="OLD"/>
    <m/>
    <m/>
  </r>
  <r>
    <s v="E02498"/>
    <s v="Lincoln Singh"/>
    <s v="Analyst"/>
    <x v="1"/>
    <s v="Corporate"/>
    <x v="0"/>
    <x v="0"/>
    <n v="33"/>
    <d v="2021-01-09T00:00:00"/>
    <x v="495"/>
    <n v="0"/>
    <x v="1"/>
    <s v="Shanghai"/>
    <s v=""/>
    <m/>
    <s v="YOUNG"/>
    <m/>
    <m/>
  </r>
  <r>
    <s v="E02499"/>
    <s v="Ayla Lim"/>
    <s v="Director"/>
    <x v="5"/>
    <s v="Corporate"/>
    <x v="1"/>
    <x v="0"/>
    <n v="41"/>
    <d v="2021-09-05T00:00:00"/>
    <x v="496"/>
    <n v="0.23"/>
    <x v="1"/>
    <s v="Chengdu"/>
    <s v=""/>
    <m/>
    <s v="MIDDLE AGE"/>
    <m/>
    <m/>
  </r>
  <r>
    <s v="E02500"/>
    <s v="Leilani Hong"/>
    <s v="System Administrator "/>
    <x v="2"/>
    <s v="Manufacturing"/>
    <x v="1"/>
    <x v="0"/>
    <n v="36"/>
    <d v="2013-12-20T00:00:00"/>
    <x v="497"/>
    <n v="0"/>
    <x v="0"/>
    <s v="Seattle"/>
    <d v="2023-02-02T00:00:00"/>
    <m/>
    <s v="YOUNG"/>
    <m/>
    <m/>
  </r>
  <r>
    <s v="E02501"/>
    <s v="Victoria Doan"/>
    <s v="Manager"/>
    <x v="1"/>
    <s v="Corporate"/>
    <x v="1"/>
    <x v="0"/>
    <n v="42"/>
    <d v="2018-03-06T00:00:00"/>
    <x v="498"/>
    <n v="0.05"/>
    <x v="0"/>
    <s v="Seattle"/>
    <s v=""/>
    <m/>
    <s v="MIDDLE AGE"/>
    <m/>
    <m/>
  </r>
  <r>
    <s v="E02502"/>
    <s v="Naomi Wright"/>
    <s v="System Administrator "/>
    <x v="2"/>
    <s v="Manufacturing"/>
    <x v="1"/>
    <x v="2"/>
    <n v="36"/>
    <d v="2016-11-03T00:00:00"/>
    <x v="499"/>
    <n v="0"/>
    <x v="0"/>
    <s v="Miami"/>
    <s v=""/>
    <m/>
    <s v="YOUNG"/>
    <m/>
    <m/>
  </r>
  <r>
    <s v="E02503"/>
    <s v="Scarlett Howard"/>
    <s v="Manager"/>
    <x v="4"/>
    <s v="Manufacturing"/>
    <x v="1"/>
    <x v="2"/>
    <n v="55"/>
    <d v="2012-08-12T00:00:00"/>
    <x v="500"/>
    <n v="0.05"/>
    <x v="0"/>
    <s v="Austin"/>
    <d v="2017-08-28T00:00:00"/>
    <m/>
    <s v="MIDDLE AGE"/>
    <m/>
    <m/>
  </r>
  <r>
    <s v="E02504"/>
    <s v="Victoria Vo"/>
    <s v="Field Engineer"/>
    <x v="0"/>
    <s v="Corporate"/>
    <x v="1"/>
    <x v="0"/>
    <n v="44"/>
    <d v="2017-12-18T00:00:00"/>
    <x v="501"/>
    <n v="0"/>
    <x v="1"/>
    <s v="Shanghai"/>
    <s v=""/>
    <m/>
    <s v="MIDDLE AGE"/>
    <m/>
    <m/>
  </r>
  <r>
    <s v="E02505"/>
    <s v="Oliver Fernandez"/>
    <s v="Manager"/>
    <x v="5"/>
    <s v="Research &amp; Development"/>
    <x v="0"/>
    <x v="1"/>
    <n v="31"/>
    <d v="2022-05-15T00:00:00"/>
    <x v="502"/>
    <n v="0.05"/>
    <x v="2"/>
    <s v="Manaus"/>
    <s v=""/>
    <m/>
    <s v="YOUNG"/>
    <m/>
    <m/>
  </r>
  <r>
    <s v="E02506"/>
    <s v="Luca Jiang"/>
    <s v="Account Representative"/>
    <x v="1"/>
    <s v="Research &amp; Development"/>
    <x v="0"/>
    <x v="0"/>
    <n v="47"/>
    <d v="2013-09-08T00:00:00"/>
    <x v="503"/>
    <n v="0"/>
    <x v="1"/>
    <s v="Beijing"/>
    <s v=""/>
    <m/>
    <s v="MIDDLE AGE"/>
    <m/>
    <m/>
  </r>
  <r>
    <s v="E02507"/>
    <s v="Charlotte Owens"/>
    <s v="Vice President"/>
    <x v="0"/>
    <s v="Corporate"/>
    <x v="1"/>
    <x v="3"/>
    <n v="59"/>
    <d v="2001-05-11T00:00:00"/>
    <x v="504"/>
    <n v="0.31"/>
    <x v="0"/>
    <s v="Miami"/>
    <s v=""/>
    <m/>
    <s v="MIDDLE AGE"/>
    <m/>
    <m/>
  </r>
  <r>
    <s v="E02508"/>
    <s v="Stella Tan"/>
    <s v="Director"/>
    <x v="6"/>
    <s v="Specialty Products"/>
    <x v="1"/>
    <x v="0"/>
    <n v="48"/>
    <d v="2009-08-22T00:00:00"/>
    <x v="505"/>
    <n v="0.22"/>
    <x v="1"/>
    <s v="Chengdu"/>
    <s v=""/>
    <m/>
    <s v="MIDDLE AGE"/>
    <m/>
    <m/>
  </r>
  <r>
    <s v="E02509"/>
    <s v="Ellie Yoon"/>
    <s v="Vice President"/>
    <x v="6"/>
    <s v="Specialty Products"/>
    <x v="1"/>
    <x v="0"/>
    <n v="44"/>
    <d v="2006-07-11T00:00:00"/>
    <x v="506"/>
    <n v="0.38"/>
    <x v="1"/>
    <s v="Chongqing"/>
    <s v=""/>
    <m/>
    <s v="MIDDLE AGE"/>
    <m/>
    <m/>
  </r>
  <r>
    <s v="E02510"/>
    <s v="Ella Do"/>
    <s v="Account Representative"/>
    <x v="1"/>
    <s v="Manufacturing"/>
    <x v="1"/>
    <x v="0"/>
    <n v="52"/>
    <d v="1998-02-28T00:00:00"/>
    <x v="507"/>
    <n v="0"/>
    <x v="1"/>
    <s v="Shanghai"/>
    <s v=""/>
    <m/>
    <s v="MIDDLE AGE"/>
    <m/>
    <m/>
  </r>
  <r>
    <s v="E02511"/>
    <s v="Lucas Cruz"/>
    <s v="Sr. Analyst"/>
    <x v="3"/>
    <s v="Specialty Products"/>
    <x v="0"/>
    <x v="1"/>
    <n v="54"/>
    <d v="2009-07-11T00:00:00"/>
    <x v="508"/>
    <n v="0"/>
    <x v="0"/>
    <s v="Seattle"/>
    <s v=""/>
    <m/>
    <s v="MIDDLE AGE"/>
    <m/>
    <m/>
  </r>
  <r>
    <s v="E02512"/>
    <s v="Sarah Mehta"/>
    <s v="HRIS Analyst"/>
    <x v="6"/>
    <s v="Research &amp; Development"/>
    <x v="1"/>
    <x v="0"/>
    <n v="31"/>
    <d v="2016-08-23T00:00:00"/>
    <x v="509"/>
    <n v="0"/>
    <x v="1"/>
    <s v="Chengdu"/>
    <s v=""/>
    <m/>
    <s v="YOUNG"/>
    <m/>
    <m/>
  </r>
  <r>
    <s v="E02513"/>
    <s v="Anthony Phan"/>
    <s v="Enterprise Architect"/>
    <x v="2"/>
    <s v="Research &amp; Development"/>
    <x v="0"/>
    <x v="0"/>
    <n v="39"/>
    <d v="2011-04-11T00:00:00"/>
    <x v="510"/>
    <n v="0"/>
    <x v="0"/>
    <s v="Miami"/>
    <s v=""/>
    <m/>
    <s v="YOUNG"/>
    <m/>
    <m/>
  </r>
  <r>
    <s v="E02514"/>
    <s v="David Chu"/>
    <s v="Sr. Manager"/>
    <x v="2"/>
    <s v="Specialty Products"/>
    <x v="0"/>
    <x v="0"/>
    <n v="40"/>
    <d v="2012-12-16T00:00:00"/>
    <x v="511"/>
    <n v="0.11"/>
    <x v="0"/>
    <s v="Miami"/>
    <s v=""/>
    <m/>
    <s v="YOUNG"/>
    <m/>
    <m/>
  </r>
  <r>
    <s v="E02515"/>
    <s v="Sebastian Sanders"/>
    <s v="Manager"/>
    <x v="1"/>
    <s v="Corporate"/>
    <x v="0"/>
    <x v="2"/>
    <n v="39"/>
    <d v="2009-01-23T00:00:00"/>
    <x v="512"/>
    <n v="0.05"/>
    <x v="0"/>
    <s v="Austin"/>
    <s v=""/>
    <m/>
    <s v="YOUNG"/>
    <m/>
    <m/>
  </r>
  <r>
    <s v="E02516"/>
    <s v="Jayden Phillips"/>
    <s v="Director"/>
    <x v="2"/>
    <s v="Research &amp; Development"/>
    <x v="0"/>
    <x v="2"/>
    <n v="25"/>
    <d v="2022-10-13T00:00:00"/>
    <x v="513"/>
    <n v="0.26"/>
    <x v="0"/>
    <s v="Austin"/>
    <s v=""/>
    <m/>
    <s v="YOUNG"/>
    <m/>
    <m/>
  </r>
  <r>
    <s v="E02517"/>
    <s v="Caleb Chan"/>
    <s v="Operations Engineer"/>
    <x v="0"/>
    <s v="Research &amp; Development"/>
    <x v="0"/>
    <x v="0"/>
    <n v="48"/>
    <d v="2003-06-24T00:00:00"/>
    <x v="514"/>
    <n v="0"/>
    <x v="1"/>
    <s v="Shanghai"/>
    <s v=""/>
    <m/>
    <s v="MIDDLE AGE"/>
    <m/>
    <m/>
  </r>
  <r>
    <s v="E02518"/>
    <s v="Ariana Santiago"/>
    <s v="Network Architect"/>
    <x v="2"/>
    <s v="Research &amp; Development"/>
    <x v="1"/>
    <x v="1"/>
    <n v="54"/>
    <d v="2003-10-28T00:00:00"/>
    <x v="515"/>
    <n v="0"/>
    <x v="0"/>
    <s v="Phoenix"/>
    <s v=""/>
    <m/>
    <s v="MIDDLE AGE"/>
    <m/>
    <m/>
  </r>
  <r>
    <s v="E02519"/>
    <s v="Quinn Owens"/>
    <s v="Field Engineer"/>
    <x v="0"/>
    <s v="Manufacturing"/>
    <x v="1"/>
    <x v="2"/>
    <n v="40"/>
    <d v="2018-05-09T00:00:00"/>
    <x v="516"/>
    <n v="0"/>
    <x v="0"/>
    <s v="Chicago"/>
    <s v=""/>
    <m/>
    <s v="YOUNG"/>
    <m/>
    <m/>
  </r>
  <r>
    <s v="E02520"/>
    <s v="Eli James"/>
    <s v="Network Engineer"/>
    <x v="2"/>
    <s v="Manufacturing"/>
    <x v="0"/>
    <x v="2"/>
    <n v="32"/>
    <d v="2021-04-15T00:00:00"/>
    <x v="517"/>
    <n v="0"/>
    <x v="0"/>
    <s v="Columbus"/>
    <d v="2021-11-07T00:00:00"/>
    <m/>
    <s v="YOUNG"/>
    <m/>
    <m/>
  </r>
  <r>
    <s v="E02521"/>
    <s v="Ezra Aguilar"/>
    <s v="Vice President"/>
    <x v="2"/>
    <s v="Manufacturing"/>
    <x v="0"/>
    <x v="1"/>
    <n v="60"/>
    <d v="2014-11-05T00:00:00"/>
    <x v="518"/>
    <n v="0.4"/>
    <x v="0"/>
    <s v="Miami"/>
    <s v=""/>
    <m/>
    <s v="MIDDLE AGE"/>
    <m/>
    <m/>
  </r>
  <r>
    <s v="E02522"/>
    <s v="Anna Castro"/>
    <s v="Analyst II"/>
    <x v="4"/>
    <s v="Specialty Products"/>
    <x v="1"/>
    <x v="1"/>
    <n v="29"/>
    <d v="2018-05-21T00:00:00"/>
    <x v="519"/>
    <n v="0"/>
    <x v="0"/>
    <s v="Seattle"/>
    <s v=""/>
    <m/>
    <s v="YOUNG"/>
    <m/>
    <m/>
  </r>
  <r>
    <s v="E02523"/>
    <s v="Liliana Lewis"/>
    <s v="Network Administrator"/>
    <x v="2"/>
    <s v="Corporate"/>
    <x v="1"/>
    <x v="2"/>
    <n v="25"/>
    <d v="2021-02-23T00:00:00"/>
    <x v="520"/>
    <n v="0"/>
    <x v="0"/>
    <s v="Miami"/>
    <s v=""/>
    <m/>
    <s v="YOUNG"/>
    <m/>
    <m/>
  </r>
  <r>
    <s v="E02524"/>
    <s v="Maverick Alvarado"/>
    <s v="Solutions Architect"/>
    <x v="2"/>
    <s v="Manufacturing"/>
    <x v="0"/>
    <x v="1"/>
    <n v="34"/>
    <d v="2016-06-11T00:00:00"/>
    <x v="521"/>
    <n v="0"/>
    <x v="2"/>
    <s v="Manaus"/>
    <s v=""/>
    <m/>
    <s v="YOUNG"/>
    <m/>
    <m/>
  </r>
  <r>
    <s v="E02525"/>
    <s v="Nora Butler"/>
    <s v="Vice President"/>
    <x v="2"/>
    <s v="Research &amp; Development"/>
    <x v="1"/>
    <x v="3"/>
    <n v="26"/>
    <d v="2022-05-06T00:00:00"/>
    <x v="522"/>
    <n v="0.36"/>
    <x v="0"/>
    <s v="Phoenix"/>
    <s v=""/>
    <m/>
    <s v="YOUNG"/>
    <m/>
    <m/>
  </r>
  <r>
    <s v="E02526"/>
    <s v="Landon Rodriguez"/>
    <s v="Sr. Account Representative"/>
    <x v="1"/>
    <s v="Manufacturing"/>
    <x v="0"/>
    <x v="1"/>
    <n v="39"/>
    <d v="2017-11-19T00:00:00"/>
    <x v="523"/>
    <n v="0"/>
    <x v="0"/>
    <s v="Chicago"/>
    <s v=""/>
    <m/>
    <s v="YOUNG"/>
    <m/>
    <m/>
  </r>
  <r>
    <s v="E02527"/>
    <s v="Grace Harris"/>
    <s v="Enterprise Architect"/>
    <x v="2"/>
    <s v="Research &amp; Development"/>
    <x v="1"/>
    <x v="2"/>
    <n v="34"/>
    <d v="2018-10-28T00:00:00"/>
    <x v="524"/>
    <n v="0"/>
    <x v="0"/>
    <s v="Seattle"/>
    <s v=""/>
    <m/>
    <s v="YOUNG"/>
    <m/>
    <m/>
  </r>
  <r>
    <s v="E02528"/>
    <s v="Jeremiah Medina"/>
    <s v="Sr. Manager"/>
    <x v="2"/>
    <s v="Research &amp; Development"/>
    <x v="0"/>
    <x v="1"/>
    <n v="54"/>
    <d v="1997-09-28T00:00:00"/>
    <x v="525"/>
    <n v="0.13"/>
    <x v="2"/>
    <s v="Manaus"/>
    <s v=""/>
    <m/>
    <s v="MIDDLE AGE"/>
    <m/>
    <m/>
  </r>
  <r>
    <s v="E02529"/>
    <s v="Charles Bryant"/>
    <s v="Analyst"/>
    <x v="1"/>
    <s v="Manufacturing"/>
    <x v="0"/>
    <x v="2"/>
    <n v="27"/>
    <d v="2022-07-12T00:00:00"/>
    <x v="526"/>
    <n v="0"/>
    <x v="0"/>
    <s v="Miami"/>
    <d v="2023-01-10T00:00:00"/>
    <m/>
    <s v="YOUNG"/>
    <m/>
    <m/>
  </r>
  <r>
    <s v="E02530"/>
    <s v="Elizabeth Dixon"/>
    <s v="Sr. Manager"/>
    <x v="4"/>
    <s v="Manufacturing"/>
    <x v="1"/>
    <x v="2"/>
    <n v="26"/>
    <d v="2020-11-15T00:00:00"/>
    <x v="527"/>
    <n v="0.14000000000000001"/>
    <x v="0"/>
    <s v="Phoenix"/>
    <s v=""/>
    <m/>
    <s v="YOUNG"/>
    <m/>
    <m/>
  </r>
  <r>
    <s v="E02531"/>
    <s v="Riley Phillips"/>
    <s v="Vice President"/>
    <x v="0"/>
    <s v="Specialty Products"/>
    <x v="1"/>
    <x v="2"/>
    <n v="26"/>
    <d v="2022-08-05T00:00:00"/>
    <x v="528"/>
    <n v="0.35"/>
    <x v="0"/>
    <s v="Phoenix"/>
    <s v=""/>
    <m/>
    <s v="YOUNG"/>
    <m/>
    <m/>
  </r>
  <r>
    <s v="E02532"/>
    <s v="Gianna Cruz"/>
    <s v="Manager"/>
    <x v="1"/>
    <s v="Corporate"/>
    <x v="1"/>
    <x v="1"/>
    <n v="29"/>
    <d v="2019-07-02T00:00:00"/>
    <x v="529"/>
    <n v="0.1"/>
    <x v="0"/>
    <s v="Columbus"/>
    <s v=""/>
    <m/>
    <s v="YOUNG"/>
    <m/>
    <m/>
  </r>
  <r>
    <s v="E02533"/>
    <s v="Lincoln Cruz"/>
    <s v="Network Architect"/>
    <x v="2"/>
    <s v="Corporate"/>
    <x v="0"/>
    <x v="1"/>
    <n v="64"/>
    <d v="1997-07-15T00:00:00"/>
    <x v="530"/>
    <n v="0"/>
    <x v="2"/>
    <s v="Manaus"/>
    <s v=""/>
    <m/>
    <s v="OLD"/>
    <m/>
    <m/>
  </r>
  <r>
    <s v="E02534"/>
    <s v="Ezekiel Contreras"/>
    <s v="Sr. Manager"/>
    <x v="3"/>
    <s v="Research &amp; Development"/>
    <x v="0"/>
    <x v="1"/>
    <n v="45"/>
    <d v="2001-08-10T00:00:00"/>
    <x v="531"/>
    <n v="0.14000000000000001"/>
    <x v="0"/>
    <s v="Chicago"/>
    <s v=""/>
    <m/>
    <s v="MIDDLE AGE"/>
    <m/>
    <m/>
  </r>
  <r>
    <s v="E02535"/>
    <s v="Amelia Do"/>
    <s v="Analyst II"/>
    <x v="5"/>
    <s v="Manufacturing"/>
    <x v="1"/>
    <x v="0"/>
    <n v="45"/>
    <d v="2018-12-24T00:00:00"/>
    <x v="532"/>
    <n v="0"/>
    <x v="0"/>
    <s v="Seattle"/>
    <s v=""/>
    <m/>
    <s v="MIDDLE AGE"/>
    <m/>
    <m/>
  </r>
  <r>
    <s v="E02536"/>
    <s v="Anthony Perez"/>
    <s v="Sr. Account Representative"/>
    <x v="1"/>
    <s v="Specialty Products"/>
    <x v="0"/>
    <x v="1"/>
    <n v="51"/>
    <d v="2021-09-13T00:00:00"/>
    <x v="533"/>
    <n v="0"/>
    <x v="0"/>
    <s v="Chicago"/>
    <s v=""/>
    <m/>
    <s v="MIDDLE AGE"/>
    <m/>
    <m/>
  </r>
  <r>
    <s v="E02537"/>
    <s v="Elias Maldonado"/>
    <s v="IT Systems Architect"/>
    <x v="2"/>
    <s v="Manufacturing"/>
    <x v="0"/>
    <x v="1"/>
    <n v="56"/>
    <d v="2005-04-01T00:00:00"/>
    <x v="534"/>
    <n v="0"/>
    <x v="0"/>
    <s v="Chicago"/>
    <s v=""/>
    <m/>
    <s v="MIDDLE AGE"/>
    <m/>
    <m/>
  </r>
  <r>
    <s v="E02538"/>
    <s v="Liam Luong"/>
    <s v="Technical Architect"/>
    <x v="2"/>
    <s v="Specialty Products"/>
    <x v="0"/>
    <x v="0"/>
    <n v="58"/>
    <d v="1995-11-13T00:00:00"/>
    <x v="535"/>
    <n v="0"/>
    <x v="0"/>
    <s v="Austin"/>
    <s v=""/>
    <m/>
    <s v="MIDDLE AGE"/>
    <m/>
    <m/>
  </r>
  <r>
    <s v="E02539"/>
    <s v="Jordan Ford"/>
    <s v="Manager"/>
    <x v="6"/>
    <s v="Corporate"/>
    <x v="0"/>
    <x v="3"/>
    <n v="43"/>
    <d v="2016-09-19T00:00:00"/>
    <x v="536"/>
    <n v="0.1"/>
    <x v="0"/>
    <s v="Columbus"/>
    <s v=""/>
    <m/>
    <s v="MIDDLE AGE"/>
    <m/>
    <m/>
  </r>
  <r>
    <s v="E02540"/>
    <s v="Mateo Chung"/>
    <s v="Network Architect"/>
    <x v="2"/>
    <s v="Corporate"/>
    <x v="0"/>
    <x v="0"/>
    <n v="52"/>
    <d v="2018-07-27T00:00:00"/>
    <x v="537"/>
    <n v="0"/>
    <x v="1"/>
    <s v="Beijing"/>
    <s v=""/>
    <m/>
    <s v="MIDDLE AGE"/>
    <m/>
    <m/>
  </r>
  <r>
    <s v="E02541"/>
    <s v="Jameson Vang"/>
    <s v="Computer Systems Manager"/>
    <x v="2"/>
    <s v="Corporate"/>
    <x v="0"/>
    <x v="0"/>
    <n v="41"/>
    <d v="2018-05-23T00:00:00"/>
    <x v="538"/>
    <n v="0.1"/>
    <x v="1"/>
    <s v="Shanghai"/>
    <d v="2021-06-09T00:00:00"/>
    <m/>
    <s v="MIDDLE AGE"/>
    <m/>
    <m/>
  </r>
  <r>
    <s v="E02542"/>
    <s v="Samuel Thomas"/>
    <s v="Vice President"/>
    <x v="3"/>
    <s v="Specialty Products"/>
    <x v="0"/>
    <x v="2"/>
    <n v="43"/>
    <d v="2016-02-15T00:00:00"/>
    <x v="539"/>
    <n v="0.33"/>
    <x v="0"/>
    <s v="Columbus"/>
    <s v=""/>
    <m/>
    <s v="MIDDLE AGE"/>
    <m/>
    <m/>
  </r>
  <r>
    <s v="E02543"/>
    <s v="Gabriel Rodriguez"/>
    <s v="IT Coordinator"/>
    <x v="2"/>
    <s v="Research &amp; Development"/>
    <x v="0"/>
    <x v="1"/>
    <n v="36"/>
    <d v="2016-01-30T00:00:00"/>
    <x v="540"/>
    <n v="0"/>
    <x v="2"/>
    <s v="Sao Paulo"/>
    <s v=""/>
    <m/>
    <s v="YOUNG"/>
    <m/>
    <m/>
  </r>
  <r>
    <s v="E02544"/>
    <s v="Wyatt Robinson"/>
    <s v="Development Engineer"/>
    <x v="0"/>
    <s v="Research &amp; Development"/>
    <x v="0"/>
    <x v="2"/>
    <n v="55"/>
    <d v="2007-08-08T00:00:00"/>
    <x v="541"/>
    <n v="0"/>
    <x v="0"/>
    <s v="Seattle"/>
    <s v=""/>
    <m/>
    <s v="MIDDLE AGE"/>
    <m/>
    <m/>
  </r>
  <r>
    <s v="E02545"/>
    <s v="Anna Huynh"/>
    <s v="Technical Architect"/>
    <x v="2"/>
    <s v="Specialty Products"/>
    <x v="1"/>
    <x v="0"/>
    <n v="39"/>
    <d v="2009-04-05T00:00:00"/>
    <x v="542"/>
    <n v="0"/>
    <x v="0"/>
    <s v="Chicago"/>
    <s v=""/>
    <m/>
    <s v="YOUNG"/>
    <m/>
    <m/>
  </r>
  <r>
    <s v="E02546"/>
    <s v="Lucy Simmons"/>
    <s v="Analyst II"/>
    <x v="3"/>
    <s v="Corporate"/>
    <x v="1"/>
    <x v="2"/>
    <n v="56"/>
    <d v="2001-03-01T00:00:00"/>
    <x v="543"/>
    <n v="0"/>
    <x v="0"/>
    <s v="Miami"/>
    <s v=""/>
    <m/>
    <s v="MIDDLE AGE"/>
    <m/>
    <m/>
  </r>
  <r>
    <s v="E02547"/>
    <s v="Austin Ng"/>
    <s v="Sr. Manager"/>
    <x v="1"/>
    <s v="Research &amp; Development"/>
    <x v="0"/>
    <x v="0"/>
    <n v="45"/>
    <d v="2009-03-03T00:00:00"/>
    <x v="544"/>
    <n v="0.13"/>
    <x v="1"/>
    <s v="Beijing"/>
    <s v=""/>
    <m/>
    <s v="MIDDLE AGE"/>
    <m/>
    <m/>
  </r>
  <r>
    <s v="E02548"/>
    <s v="Madeline Cruz"/>
    <s v="System Administrator "/>
    <x v="2"/>
    <s v="Specialty Products"/>
    <x v="1"/>
    <x v="1"/>
    <n v="63"/>
    <d v="2008-05-19T00:00:00"/>
    <x v="545"/>
    <n v="0"/>
    <x v="2"/>
    <s v="Rio de Janeiro"/>
    <s v=""/>
    <m/>
    <s v="OLD"/>
    <m/>
    <m/>
  </r>
  <r>
    <s v="E02549"/>
    <s v="Layla Munoz"/>
    <s v="Director"/>
    <x v="6"/>
    <s v="Corporate"/>
    <x v="1"/>
    <x v="1"/>
    <n v="39"/>
    <d v="2014-09-24T00:00:00"/>
    <x v="546"/>
    <n v="0.28999999999999998"/>
    <x v="2"/>
    <s v="Rio de Janeiro"/>
    <d v="2017-09-14T00:00:00"/>
    <m/>
    <s v="YOUNG"/>
    <m/>
    <m/>
  </r>
  <r>
    <s v="E02550"/>
    <s v="Alexander Tang"/>
    <s v="Analyst"/>
    <x v="4"/>
    <s v="Corporate"/>
    <x v="0"/>
    <x v="0"/>
    <n v="32"/>
    <d v="2015-01-29T00:00:00"/>
    <x v="547"/>
    <n v="0"/>
    <x v="0"/>
    <s v="Austin"/>
    <s v=""/>
    <m/>
    <s v="YOUNG"/>
    <m/>
    <m/>
  </r>
  <r>
    <s v="E02551"/>
    <s v="Carson Chen"/>
    <s v="Analyst II"/>
    <x v="4"/>
    <s v="Manufacturing"/>
    <x v="0"/>
    <x v="0"/>
    <n v="45"/>
    <d v="2012-12-03T00:00:00"/>
    <x v="548"/>
    <n v="0"/>
    <x v="1"/>
    <s v="Chongqing"/>
    <s v=""/>
    <m/>
    <s v="MIDDLE AGE"/>
    <m/>
    <m/>
  </r>
  <r>
    <s v="E02552"/>
    <s v="Kai Duong"/>
    <s v="IT Coordinator"/>
    <x v="2"/>
    <s v="Research &amp; Development"/>
    <x v="0"/>
    <x v="0"/>
    <n v="41"/>
    <d v="2018-11-16T00:00:00"/>
    <x v="549"/>
    <n v="0"/>
    <x v="1"/>
    <s v="Shanghai"/>
    <s v=""/>
    <m/>
    <s v="MIDDLE AGE"/>
    <m/>
    <m/>
  </r>
  <r>
    <s v="E02553"/>
    <s v="Ayla Cooper"/>
    <s v="Operations Engineer"/>
    <x v="0"/>
    <s v="Corporate"/>
    <x v="1"/>
    <x v="2"/>
    <n v="56"/>
    <d v="2017-02-15T00:00:00"/>
    <x v="550"/>
    <n v="0"/>
    <x v="0"/>
    <s v="Chicago"/>
    <d v="2019-12-26T00:00:00"/>
    <m/>
    <s v="MIDDLE AGE"/>
    <m/>
    <m/>
  </r>
  <r>
    <s v="E02554"/>
    <s v="Eliza Espinoza"/>
    <s v="Manager"/>
    <x v="5"/>
    <s v="Specialty Products"/>
    <x v="1"/>
    <x v="1"/>
    <n v="30"/>
    <d v="2017-12-28T00:00:00"/>
    <x v="551"/>
    <n v="7.0000000000000007E-2"/>
    <x v="0"/>
    <s v="Phoenix"/>
    <s v=""/>
    <m/>
    <s v="YOUNG"/>
    <m/>
    <m/>
  </r>
  <r>
    <s v="E02555"/>
    <s v="Axel King"/>
    <s v="Automation Engineer"/>
    <x v="0"/>
    <s v="Manufacturing"/>
    <x v="0"/>
    <x v="2"/>
    <n v="46"/>
    <d v="2010-02-21T00:00:00"/>
    <x v="552"/>
    <n v="0"/>
    <x v="0"/>
    <s v="Chicago"/>
    <s v=""/>
    <m/>
    <s v="MIDDLE AGE"/>
    <m/>
    <m/>
  </r>
  <r>
    <s v="E02556"/>
    <s v="Alexander Carter"/>
    <s v="Network Administrator"/>
    <x v="2"/>
    <s v="Specialty Products"/>
    <x v="0"/>
    <x v="2"/>
    <n v="47"/>
    <d v="2008-10-04T00:00:00"/>
    <x v="553"/>
    <n v="0"/>
    <x v="0"/>
    <s v="Seattle"/>
    <s v=""/>
    <m/>
    <s v="MIDDLE AGE"/>
    <m/>
    <m/>
  </r>
  <r>
    <s v="E02557"/>
    <s v="Robert Rogers"/>
    <s v="Vice President"/>
    <x v="0"/>
    <s v="Manufacturing"/>
    <x v="0"/>
    <x v="2"/>
    <n v="53"/>
    <d v="2011-08-26T00:00:00"/>
    <x v="554"/>
    <n v="0.34"/>
    <x v="0"/>
    <s v="Seattle"/>
    <s v=""/>
    <m/>
    <s v="MIDDLE AGE"/>
    <m/>
    <m/>
  </r>
  <r>
    <s v="E02558"/>
    <s v="Anthony Gupta"/>
    <s v="Cloud Infrastructure Architect"/>
    <x v="2"/>
    <s v="Specialty Products"/>
    <x v="0"/>
    <x v="0"/>
    <n v="38"/>
    <d v="2021-09-23T00:00:00"/>
    <x v="555"/>
    <n v="0"/>
    <x v="1"/>
    <s v="Chongqing"/>
    <s v=""/>
    <m/>
    <s v="YOUNG"/>
    <m/>
    <m/>
  </r>
  <r>
    <s v="E02559"/>
    <s v="Jackson Gupta"/>
    <s v="Service Desk Analyst"/>
    <x v="2"/>
    <s v="Research &amp; Development"/>
    <x v="0"/>
    <x v="0"/>
    <n v="65"/>
    <d v="1993-06-27T00:00:00"/>
    <x v="556"/>
    <n v="0"/>
    <x v="0"/>
    <s v="Seattle"/>
    <s v=""/>
    <m/>
    <s v="OLD"/>
    <m/>
    <m/>
  </r>
  <r>
    <s v="E02560"/>
    <s v="Sophia Rodriguez"/>
    <s v="Development Engineer"/>
    <x v="0"/>
    <s v="Specialty Products"/>
    <x v="1"/>
    <x v="1"/>
    <n v="58"/>
    <d v="2007-10-31T00:00:00"/>
    <x v="557"/>
    <n v="0"/>
    <x v="0"/>
    <s v="Chicago"/>
    <s v=""/>
    <m/>
    <s v="MIDDLE AGE"/>
    <m/>
    <m/>
  </r>
  <r>
    <s v="E02561"/>
    <s v="Cora Patel"/>
    <s v="Analyst II"/>
    <x v="3"/>
    <s v="Manufacturing"/>
    <x v="1"/>
    <x v="0"/>
    <n v="36"/>
    <d v="2011-05-13T00:00:00"/>
    <x v="558"/>
    <n v="0"/>
    <x v="0"/>
    <s v="Austin"/>
    <s v=""/>
    <m/>
    <s v="YOUNG"/>
    <m/>
    <m/>
  </r>
  <r>
    <s v="E02562"/>
    <s v="Piper Hsu"/>
    <s v="Analyst"/>
    <x v="3"/>
    <s v="Research &amp; Development"/>
    <x v="1"/>
    <x v="0"/>
    <n v="45"/>
    <d v="2015-08-23T00:00:00"/>
    <x v="559"/>
    <n v="0"/>
    <x v="0"/>
    <s v="Austin"/>
    <d v="2015-10-08T00:00:00"/>
    <m/>
    <s v="MIDDLE AGE"/>
    <m/>
    <m/>
  </r>
  <r>
    <s v="E02563"/>
    <s v="Hunter Marquez"/>
    <s v="Operations Engineer"/>
    <x v="0"/>
    <s v="Research &amp; Development"/>
    <x v="0"/>
    <x v="1"/>
    <n v="34"/>
    <d v="2019-08-07T00:00:00"/>
    <x v="560"/>
    <n v="0"/>
    <x v="0"/>
    <s v="Chicago"/>
    <s v=""/>
    <m/>
    <s v="YOUNG"/>
    <m/>
    <m/>
  </r>
  <r>
    <s v="E02564"/>
    <s v="Addison Li"/>
    <s v="HRIS Analyst"/>
    <x v="6"/>
    <s v="Research &amp; Development"/>
    <x v="1"/>
    <x v="0"/>
    <n v="37"/>
    <d v="2010-03-04T00:00:00"/>
    <x v="561"/>
    <n v="0"/>
    <x v="1"/>
    <s v="Beijing"/>
    <d v="2015-06-04T00:00:00"/>
    <m/>
    <s v="YOUNG"/>
    <m/>
    <m/>
  </r>
  <r>
    <s v="E02565"/>
    <s v="Carson Hoang"/>
    <s v="Sr. Analyst"/>
    <x v="1"/>
    <s v="Manufacturing"/>
    <x v="0"/>
    <x v="0"/>
    <n v="43"/>
    <d v="2021-10-09T00:00:00"/>
    <x v="562"/>
    <n v="0"/>
    <x v="0"/>
    <s v="Chicago"/>
    <s v=""/>
    <m/>
    <s v="MIDDLE AGE"/>
    <m/>
    <m/>
  </r>
  <r>
    <s v="E02566"/>
    <s v="Julian Fernandez"/>
    <s v="Development Engineer"/>
    <x v="0"/>
    <s v="Research &amp; Development"/>
    <x v="0"/>
    <x v="1"/>
    <n v="27"/>
    <d v="2022-02-07T00:00:00"/>
    <x v="563"/>
    <n v="0"/>
    <x v="2"/>
    <s v="Rio de Janeiro"/>
    <s v=""/>
    <m/>
    <s v="YOUNG"/>
    <m/>
    <m/>
  </r>
  <r>
    <s v="E02567"/>
    <s v="Caleb Rojas"/>
    <s v="Analyst II"/>
    <x v="1"/>
    <s v="Manufacturing"/>
    <x v="0"/>
    <x v="1"/>
    <n v="38"/>
    <d v="2021-12-04T00:00:00"/>
    <x v="564"/>
    <n v="0"/>
    <x v="0"/>
    <s v="Miami"/>
    <d v="2022-03-09T00:00:00"/>
    <m/>
    <s v="YOUNG"/>
    <m/>
    <m/>
  </r>
  <r>
    <s v="E02568"/>
    <s v="Elizabeth Griffin"/>
    <s v="Cloud Infrastructure Architect"/>
    <x v="2"/>
    <s v="Corporate"/>
    <x v="1"/>
    <x v="2"/>
    <n v="60"/>
    <d v="1993-09-10T00:00:00"/>
    <x v="565"/>
    <n v="0"/>
    <x v="0"/>
    <s v="Miami"/>
    <s v=""/>
    <m/>
    <s v="MIDDLE AGE"/>
    <m/>
    <m/>
  </r>
  <r>
    <s v="E02569"/>
    <s v="Nolan Han"/>
    <s v="Business Partner"/>
    <x v="6"/>
    <s v="Corporate"/>
    <x v="0"/>
    <x v="0"/>
    <n v="29"/>
    <d v="2017-11-19T00:00:00"/>
    <x v="566"/>
    <n v="0"/>
    <x v="0"/>
    <s v="Miami"/>
    <s v=""/>
    <m/>
    <s v="YOUNG"/>
    <m/>
    <m/>
  </r>
  <r>
    <s v="E02570"/>
    <s v="Cameron Romero"/>
    <s v="Manager"/>
    <x v="1"/>
    <s v="Specialty Products"/>
    <x v="0"/>
    <x v="1"/>
    <n v="49"/>
    <d v="1997-09-15T00:00:00"/>
    <x v="567"/>
    <n v="0.1"/>
    <x v="2"/>
    <s v="Manaus"/>
    <s v=""/>
    <m/>
    <s v="MIDDLE AGE"/>
    <m/>
    <m/>
  </r>
  <r>
    <s v="E02571"/>
    <s v="Angel Patterson"/>
    <s v="Sr. Analyst"/>
    <x v="5"/>
    <s v="Corporate"/>
    <x v="0"/>
    <x v="3"/>
    <n v="45"/>
    <d v="2018-01-07T00:00:00"/>
    <x v="568"/>
    <n v="0"/>
    <x v="0"/>
    <s v="Columbus"/>
    <s v=""/>
    <m/>
    <s v="MIDDLE AGE"/>
    <m/>
    <m/>
  </r>
  <r>
    <s v="E02572"/>
    <s v="Ryan Foster"/>
    <s v="IT Coordinator"/>
    <x v="2"/>
    <s v="Specialty Products"/>
    <x v="0"/>
    <x v="2"/>
    <n v="44"/>
    <d v="2004-02-22T00:00:00"/>
    <x v="569"/>
    <n v="0"/>
    <x v="0"/>
    <s v="Austin"/>
    <d v="2007-06-14T00:00:00"/>
    <m/>
    <s v="MIDDLE AGE"/>
    <m/>
    <m/>
  </r>
  <r>
    <s v="E02573"/>
    <s v="Leonardo Patterson"/>
    <s v="Sr. Analyst"/>
    <x v="4"/>
    <s v="Specialty Products"/>
    <x v="0"/>
    <x v="2"/>
    <n v="46"/>
    <d v="2012-02-06T00:00:00"/>
    <x v="570"/>
    <n v="0"/>
    <x v="0"/>
    <s v="Columbus"/>
    <s v=""/>
    <m/>
    <s v="MIDDLE AGE"/>
    <m/>
    <m/>
  </r>
  <r>
    <s v="E02574"/>
    <s v="William Song"/>
    <s v="Director"/>
    <x v="6"/>
    <s v="Research &amp; Development"/>
    <x v="0"/>
    <x v="0"/>
    <n v="36"/>
    <d v="2010-10-25T00:00:00"/>
    <x v="571"/>
    <n v="0.18"/>
    <x v="1"/>
    <s v="Chongqing"/>
    <s v=""/>
    <m/>
    <s v="YOUNG"/>
    <m/>
    <m/>
  </r>
  <r>
    <s v="E02575"/>
    <s v="Axel Aguilar"/>
    <s v="Sr. Analyst"/>
    <x v="3"/>
    <s v="Manufacturing"/>
    <x v="0"/>
    <x v="1"/>
    <n v="45"/>
    <d v="2022-04-10T00:00:00"/>
    <x v="572"/>
    <n v="0"/>
    <x v="2"/>
    <s v="Rio de Janeiro"/>
    <s v=""/>
    <m/>
    <s v="MIDDLE AGE"/>
    <m/>
    <m/>
  </r>
  <r>
    <s v="E02576"/>
    <s v="Liam Valdez"/>
    <s v="Vice President"/>
    <x v="6"/>
    <s v="Research &amp; Development"/>
    <x v="0"/>
    <x v="1"/>
    <n v="55"/>
    <d v="1999-03-01T00:00:00"/>
    <x v="573"/>
    <n v="0.33"/>
    <x v="2"/>
    <s v="Sao Paulo"/>
    <s v=""/>
    <m/>
    <s v="MIDDLE AGE"/>
    <m/>
    <m/>
  </r>
  <r>
    <s v="E02577"/>
    <s v="Hudson Washington"/>
    <s v="Cloud Infrastructure Architect"/>
    <x v="2"/>
    <s v="Specialty Products"/>
    <x v="0"/>
    <x v="2"/>
    <n v="43"/>
    <d v="2008-09-17T00:00:00"/>
    <x v="574"/>
    <n v="0"/>
    <x v="0"/>
    <s v="Phoenix"/>
    <d v="2022-10-20T00:00:00"/>
    <m/>
    <s v="MIDDLE AGE"/>
    <m/>
    <m/>
  </r>
  <r>
    <s v="E02578"/>
    <s v="Owen Han"/>
    <s v="Analyst II"/>
    <x v="1"/>
    <s v="Specialty Products"/>
    <x v="0"/>
    <x v="0"/>
    <n v="30"/>
    <d v="2022-09-01T00:00:00"/>
    <x v="575"/>
    <n v="0"/>
    <x v="0"/>
    <s v="Seattle"/>
    <s v=""/>
    <m/>
    <s v="YOUNG"/>
    <m/>
    <m/>
  </r>
  <r>
    <s v="E02579"/>
    <s v="Harper Washington"/>
    <s v="Vice President"/>
    <x v="5"/>
    <s v="Manufacturing"/>
    <x v="1"/>
    <x v="2"/>
    <n v="48"/>
    <d v="1999-06-24T00:00:00"/>
    <x v="576"/>
    <n v="0.34"/>
    <x v="0"/>
    <s v="Columbus"/>
    <s v=""/>
    <m/>
    <s v="MIDDLE AGE"/>
    <m/>
    <m/>
  </r>
  <r>
    <s v="E02580"/>
    <s v="Brooklyn Parker"/>
    <s v="Sr. Analyst"/>
    <x v="5"/>
    <s v="Specialty Products"/>
    <x v="1"/>
    <x v="3"/>
    <n v="60"/>
    <d v="2005-03-19T00:00:00"/>
    <x v="577"/>
    <n v="0"/>
    <x v="0"/>
    <s v="Phoenix"/>
    <s v=""/>
    <m/>
    <s v="MIDDLE AGE"/>
    <m/>
    <m/>
  </r>
  <r>
    <s v="E02581"/>
    <s v="Hudson Oh"/>
    <s v="IT Coordinator"/>
    <x v="2"/>
    <s v="Research &amp; Development"/>
    <x v="0"/>
    <x v="0"/>
    <n v="30"/>
    <d v="2021-09-09T00:00:00"/>
    <x v="578"/>
    <n v="0"/>
    <x v="1"/>
    <s v="Beijing"/>
    <s v=""/>
    <m/>
    <s v="YOUNG"/>
    <m/>
    <m/>
  </r>
  <r>
    <s v="E02582"/>
    <s v="Maverick Howard"/>
    <s v="IT Coordinator"/>
    <x v="2"/>
    <s v="Specialty Products"/>
    <x v="0"/>
    <x v="2"/>
    <n v="25"/>
    <d v="2021-04-13T00:00:00"/>
    <x v="579"/>
    <n v="0"/>
    <x v="0"/>
    <s v="Chicago"/>
    <s v=""/>
    <m/>
    <s v="YOUNG"/>
    <m/>
    <m/>
  </r>
  <r>
    <s v="E02583"/>
    <s v="Alexander Dominguez"/>
    <s v="Analyst II"/>
    <x v="1"/>
    <s v="Specialty Products"/>
    <x v="0"/>
    <x v="1"/>
    <n v="58"/>
    <d v="2014-11-27T00:00:00"/>
    <x v="580"/>
    <n v="0"/>
    <x v="2"/>
    <s v="Rio de Janeiro"/>
    <s v=""/>
    <m/>
    <s v="MIDDLE AGE"/>
    <m/>
    <m/>
  </r>
  <r>
    <s v="E02584"/>
    <s v="Jack Garcia"/>
    <s v="Manager"/>
    <x v="6"/>
    <s v="Corporate"/>
    <x v="0"/>
    <x v="1"/>
    <n v="37"/>
    <d v="2022-03-21T00:00:00"/>
    <x v="581"/>
    <n v="0.08"/>
    <x v="2"/>
    <s v="Rio de Janeiro"/>
    <s v=""/>
    <m/>
    <s v="YOUNG"/>
    <m/>
    <m/>
  </r>
  <r>
    <s v="E02585"/>
    <s v="Aiden Hu"/>
    <s v="IT Coordinator"/>
    <x v="2"/>
    <s v="Research &amp; Development"/>
    <x v="0"/>
    <x v="0"/>
    <n v="44"/>
    <d v="2010-05-07T00:00:00"/>
    <x v="582"/>
    <n v="0"/>
    <x v="0"/>
    <s v="Chicago"/>
    <s v=""/>
    <m/>
    <s v="MIDDLE AGE"/>
    <m/>
    <m/>
  </r>
  <r>
    <s v="E02586"/>
    <s v="Cora Espinoza"/>
    <s v="Business Partner"/>
    <x v="6"/>
    <s v="Research &amp; Development"/>
    <x v="1"/>
    <x v="1"/>
    <n v="53"/>
    <d v="2019-10-09T00:00:00"/>
    <x v="583"/>
    <n v="0"/>
    <x v="0"/>
    <s v="Miami"/>
    <s v=""/>
    <m/>
    <s v="MIDDLE AGE"/>
    <m/>
    <m/>
  </r>
  <r>
    <s v="E02587"/>
    <s v="Naomi Moua"/>
    <s v="Director"/>
    <x v="1"/>
    <s v="Specialty Products"/>
    <x v="1"/>
    <x v="0"/>
    <n v="58"/>
    <d v="2010-01-13T00:00:00"/>
    <x v="584"/>
    <n v="0.19"/>
    <x v="0"/>
    <s v="Phoenix"/>
    <s v=""/>
    <m/>
    <s v="MIDDLE AGE"/>
    <m/>
    <m/>
  </r>
  <r>
    <s v="E02588"/>
    <s v="Liam Baker"/>
    <s v="Network Administrator"/>
    <x v="2"/>
    <s v="Specialty Products"/>
    <x v="0"/>
    <x v="2"/>
    <n v="65"/>
    <d v="2020-01-26T00:00:00"/>
    <x v="585"/>
    <n v="0"/>
    <x v="0"/>
    <s v="Seattle"/>
    <s v=""/>
    <m/>
    <s v="OLD"/>
    <m/>
    <m/>
  </r>
  <r>
    <s v="E02589"/>
    <s v="Christian Liu"/>
    <s v="Director"/>
    <x v="3"/>
    <s v="Research &amp; Development"/>
    <x v="0"/>
    <x v="0"/>
    <n v="57"/>
    <d v="2000-03-29T00:00:00"/>
    <x v="586"/>
    <n v="0.22"/>
    <x v="1"/>
    <s v="Chengdu"/>
    <s v=""/>
    <m/>
    <s v="MIDDLE AGE"/>
    <m/>
    <m/>
  </r>
  <r>
    <s v="E02590"/>
    <s v="Aaron Munoz"/>
    <s v="Network Administrator"/>
    <x v="2"/>
    <s v="Manufacturing"/>
    <x v="0"/>
    <x v="1"/>
    <n v="31"/>
    <d v="2021-06-13T00:00:00"/>
    <x v="587"/>
    <n v="0"/>
    <x v="0"/>
    <s v="Phoenix"/>
    <s v=""/>
    <m/>
    <s v="YOUNG"/>
    <m/>
    <m/>
  </r>
  <r>
    <s v="E02591"/>
    <s v="Levi Kang"/>
    <s v="Engineering Manager"/>
    <x v="0"/>
    <s v="Manufacturing"/>
    <x v="0"/>
    <x v="0"/>
    <n v="32"/>
    <d v="2019-04-28T00:00:00"/>
    <x v="588"/>
    <n v="0.13"/>
    <x v="1"/>
    <s v="Chengdu"/>
    <s v=""/>
    <m/>
    <s v="YOUNG"/>
    <m/>
    <m/>
  </r>
  <r>
    <s v="E02592"/>
    <s v="Isaac Foster"/>
    <s v="Manager"/>
    <x v="3"/>
    <s v="Specialty Products"/>
    <x v="0"/>
    <x v="2"/>
    <n v="48"/>
    <d v="2001-01-06T00:00:00"/>
    <x v="589"/>
    <n v="0.09"/>
    <x v="0"/>
    <s v="Phoenix"/>
    <s v=""/>
    <m/>
    <s v="MIDDLE AGE"/>
    <m/>
    <m/>
  </r>
  <r>
    <s v="E02593"/>
    <s v="Samantha Zhu"/>
    <s v="Vice President"/>
    <x v="2"/>
    <s v="Specialty Products"/>
    <x v="1"/>
    <x v="0"/>
    <n v="55"/>
    <d v="2001-10-27T00:00:00"/>
    <x v="590"/>
    <n v="0.3"/>
    <x v="1"/>
    <s v="Beijing"/>
    <d v="2010-05-19T00:00:00"/>
    <m/>
    <s v="MIDDLE AGE"/>
    <m/>
    <m/>
  </r>
  <r>
    <s v="E02594"/>
    <s v="Vivian Watson"/>
    <s v="Development Engineer"/>
    <x v="0"/>
    <s v="Specialty Products"/>
    <x v="1"/>
    <x v="2"/>
    <n v="52"/>
    <d v="2017-07-07T00:00:00"/>
    <x v="591"/>
    <n v="0"/>
    <x v="0"/>
    <s v="Chicago"/>
    <s v=""/>
    <m/>
    <s v="MIDDLE AGE"/>
    <m/>
    <m/>
  </r>
  <r>
    <s v="E02595"/>
    <s v="Emery Hernandez"/>
    <s v="Development Engineer"/>
    <x v="0"/>
    <s v="Research &amp; Development"/>
    <x v="1"/>
    <x v="1"/>
    <n v="27"/>
    <d v="2021-07-12T00:00:00"/>
    <x v="592"/>
    <n v="0"/>
    <x v="2"/>
    <s v="Manaus"/>
    <s v=""/>
    <m/>
    <s v="YOUNG"/>
    <m/>
    <m/>
  </r>
  <r>
    <s v="E02596"/>
    <s v="Camila Baker"/>
    <s v="Account Representative"/>
    <x v="1"/>
    <s v="Specialty Products"/>
    <x v="1"/>
    <x v="2"/>
    <n v="36"/>
    <d v="2012-09-08T00:00:00"/>
    <x v="593"/>
    <n v="0"/>
    <x v="0"/>
    <s v="Austin"/>
    <s v=""/>
    <m/>
    <s v="YOUNG"/>
    <m/>
    <m/>
  </r>
  <r>
    <s v="E02597"/>
    <s v="David Bryant"/>
    <s v="Solutions Architect"/>
    <x v="2"/>
    <s v="Specialty Products"/>
    <x v="0"/>
    <x v="2"/>
    <n v="36"/>
    <d v="2022-08-07T00:00:00"/>
    <x v="594"/>
    <n v="0"/>
    <x v="0"/>
    <s v="Miami"/>
    <s v=""/>
    <m/>
    <s v="YOUNG"/>
    <m/>
    <m/>
  </r>
  <r>
    <s v="E02598"/>
    <s v="Miles Perez"/>
    <s v="Manager"/>
    <x v="1"/>
    <s v="Manufacturing"/>
    <x v="0"/>
    <x v="1"/>
    <n v="42"/>
    <d v="2019-06-11T00:00:00"/>
    <x v="595"/>
    <n v="0.06"/>
    <x v="0"/>
    <s v="Miami"/>
    <s v=""/>
    <m/>
    <s v="MIDDLE AGE"/>
    <m/>
    <m/>
  </r>
  <r>
    <s v="E02599"/>
    <s v="Elijah Hill"/>
    <s v="Sr. Analyst"/>
    <x v="5"/>
    <s v="Research &amp; Development"/>
    <x v="0"/>
    <x v="2"/>
    <n v="48"/>
    <d v="2018-12-16T00:00:00"/>
    <x v="596"/>
    <n v="0"/>
    <x v="0"/>
    <s v="Austin"/>
    <s v=""/>
    <m/>
    <s v="MIDDLE AGE"/>
    <m/>
    <m/>
  </r>
  <r>
    <s v="E02600"/>
    <s v="Sofia Shin"/>
    <s v="Computer Systems Manager"/>
    <x v="2"/>
    <s v="Specialty Products"/>
    <x v="1"/>
    <x v="0"/>
    <n v="42"/>
    <d v="2008-04-11T00:00:00"/>
    <x v="597"/>
    <n v="7.0000000000000007E-2"/>
    <x v="1"/>
    <s v="Chongqing"/>
    <s v=""/>
    <m/>
    <s v="MIDDLE AGE"/>
    <m/>
    <m/>
  </r>
  <r>
    <s v="E02601"/>
    <s v="Ezekiel Lee"/>
    <s v="Sr. Manager"/>
    <x v="6"/>
    <s v="Research &amp; Development"/>
    <x v="0"/>
    <x v="0"/>
    <n v="37"/>
    <d v="2019-08-22T00:00:00"/>
    <x v="598"/>
    <n v="0.15"/>
    <x v="1"/>
    <s v="Shanghai"/>
    <s v=""/>
    <m/>
    <s v="YOUNG"/>
    <m/>
    <m/>
  </r>
  <r>
    <s v="E02602"/>
    <s v="Nevaeh Truong"/>
    <s v="Network Architect"/>
    <x v="2"/>
    <s v="Specialty Products"/>
    <x v="1"/>
    <x v="0"/>
    <n v="55"/>
    <d v="2012-05-23T00:00:00"/>
    <x v="599"/>
    <n v="0"/>
    <x v="0"/>
    <s v="Austin"/>
    <s v=""/>
    <m/>
    <s v="MIDDLE AGE"/>
    <m/>
    <m/>
  </r>
  <r>
    <s v="E02603"/>
    <s v="Leah Ali"/>
    <s v="HRIS Analyst"/>
    <x v="6"/>
    <s v="Specialty Products"/>
    <x v="1"/>
    <x v="0"/>
    <n v="62"/>
    <d v="1999-08-20T00:00:00"/>
    <x v="600"/>
    <n v="0"/>
    <x v="0"/>
    <s v="Seattle"/>
    <s v=""/>
    <m/>
    <s v="OLD"/>
    <m/>
    <m/>
  </r>
  <r>
    <s v="E02604"/>
    <s v="Emma Soto"/>
    <s v="Sr. Manager"/>
    <x v="3"/>
    <s v="Specialty Products"/>
    <x v="1"/>
    <x v="1"/>
    <n v="29"/>
    <d v="2020-09-13T00:00:00"/>
    <x v="601"/>
    <n v="0.11"/>
    <x v="0"/>
    <s v="Seattle"/>
    <s v=""/>
    <m/>
    <s v="YOUNG"/>
    <m/>
    <m/>
  </r>
  <r>
    <s v="E02605"/>
    <s v="Lydia Marquez"/>
    <s v="Sr. Manager"/>
    <x v="6"/>
    <s v="Corporate"/>
    <x v="1"/>
    <x v="1"/>
    <n v="29"/>
    <d v="2018-09-28T00:00:00"/>
    <x v="602"/>
    <n v="0.1"/>
    <x v="2"/>
    <s v="Rio de Janeiro"/>
    <s v=""/>
    <m/>
    <s v="YOUNG"/>
    <m/>
    <m/>
  </r>
  <r>
    <s v="E02606"/>
    <s v="Cora Munoz"/>
    <s v="Vice President"/>
    <x v="6"/>
    <s v="Manufacturing"/>
    <x v="1"/>
    <x v="1"/>
    <n v="45"/>
    <d v="2004-05-17T00:00:00"/>
    <x v="603"/>
    <n v="0.37"/>
    <x v="0"/>
    <s v="Austin"/>
    <s v=""/>
    <m/>
    <s v="MIDDLE AGE"/>
    <m/>
    <m/>
  </r>
  <r>
    <s v="E02607"/>
    <s v="Hudson Ross"/>
    <s v="Analyst"/>
    <x v="5"/>
    <s v="Manufacturing"/>
    <x v="0"/>
    <x v="2"/>
    <n v="57"/>
    <d v="2009-10-04T00:00:00"/>
    <x v="604"/>
    <n v="0"/>
    <x v="0"/>
    <s v="Austin"/>
    <s v=""/>
    <m/>
    <s v="MIDDLE AGE"/>
    <m/>
    <m/>
  </r>
  <r>
    <s v="E02608"/>
    <s v="Aiden Cheng"/>
    <s v="Vice President"/>
    <x v="5"/>
    <s v="Manufacturing"/>
    <x v="0"/>
    <x v="0"/>
    <n v="31"/>
    <d v="2019-09-06T00:00:00"/>
    <x v="605"/>
    <n v="0.36"/>
    <x v="1"/>
    <s v="Shanghai"/>
    <d v="2021-03-31T00:00:00"/>
    <m/>
    <s v="YOUNG"/>
    <m/>
    <m/>
  </r>
  <r>
    <s v="E02609"/>
    <s v="Willow Vang"/>
    <s v="Sr. Analyst"/>
    <x v="3"/>
    <s v="Manufacturing"/>
    <x v="1"/>
    <x v="0"/>
    <n v="31"/>
    <d v="2018-05-18T00:00:00"/>
    <x v="606"/>
    <n v="0"/>
    <x v="1"/>
    <s v="Shanghai"/>
    <d v="2019-03-11T00:00:00"/>
    <m/>
    <s v="YOUNG"/>
    <m/>
    <m/>
  </r>
  <r>
    <s v="E02610"/>
    <s v="Jonathan Young"/>
    <s v="Analyst"/>
    <x v="3"/>
    <s v="Manufacturing"/>
    <x v="0"/>
    <x v="2"/>
    <n v="47"/>
    <d v="2015-04-28T00:00:00"/>
    <x v="607"/>
    <n v="0"/>
    <x v="0"/>
    <s v="Columbus"/>
    <s v=""/>
    <m/>
    <s v="MIDDLE AGE"/>
    <m/>
    <m/>
  </r>
  <r>
    <s v="E02611"/>
    <s v="Isaac Rojas"/>
    <s v="System Administrator "/>
    <x v="2"/>
    <s v="Manufacturing"/>
    <x v="0"/>
    <x v="1"/>
    <n v="60"/>
    <d v="2006-07-12T00:00:00"/>
    <x v="608"/>
    <n v="0"/>
    <x v="0"/>
    <s v="Austin"/>
    <s v=""/>
    <m/>
    <s v="MIDDLE AGE"/>
    <m/>
    <m/>
  </r>
  <r>
    <s v="E02612"/>
    <s v="Dylan Guzman"/>
    <s v="Quality Engineer"/>
    <x v="0"/>
    <s v="Research &amp; Development"/>
    <x v="0"/>
    <x v="1"/>
    <n v="42"/>
    <d v="2017-03-16T00:00:00"/>
    <x v="609"/>
    <n v="0"/>
    <x v="2"/>
    <s v="Sao Paulo"/>
    <s v=""/>
    <m/>
    <s v="MIDDLE AGE"/>
    <m/>
    <m/>
  </r>
  <r>
    <s v="E02613"/>
    <s v="Sarah Shin"/>
    <s v="Vice President"/>
    <x v="2"/>
    <s v="Manufacturing"/>
    <x v="1"/>
    <x v="0"/>
    <n v="26"/>
    <d v="2021-12-03T00:00:00"/>
    <x v="610"/>
    <n v="0.31"/>
    <x v="0"/>
    <s v="Chicago"/>
    <s v=""/>
    <m/>
    <s v="YOUNG"/>
    <m/>
    <m/>
  </r>
  <r>
    <s v="E02614"/>
    <s v="Michael Johnson"/>
    <s v="Manager"/>
    <x v="4"/>
    <s v="Corporate"/>
    <x v="0"/>
    <x v="2"/>
    <n v="57"/>
    <d v="2011-04-18T00:00:00"/>
    <x v="611"/>
    <n v="0.1"/>
    <x v="0"/>
    <s v="Miami"/>
    <s v=""/>
    <m/>
    <s v="MIDDLE AGE"/>
    <m/>
    <m/>
  </r>
  <r>
    <s v="E02615"/>
    <s v="Riley Vega"/>
    <s v="Director"/>
    <x v="0"/>
    <s v="Research &amp; Development"/>
    <x v="1"/>
    <x v="1"/>
    <n v="25"/>
    <d v="2022-11-11T00:00:00"/>
    <x v="612"/>
    <n v="0.16"/>
    <x v="2"/>
    <s v="Manaus"/>
    <s v=""/>
    <m/>
    <s v="YOUNG"/>
    <m/>
    <m/>
  </r>
  <r>
    <s v="E02616"/>
    <s v="Benjamin Ali"/>
    <s v="Business Partner"/>
    <x v="6"/>
    <s v="Corporate"/>
    <x v="0"/>
    <x v="0"/>
    <n v="53"/>
    <d v="2016-04-12T00:00:00"/>
    <x v="613"/>
    <n v="0"/>
    <x v="0"/>
    <s v="Seattle"/>
    <s v=""/>
    <m/>
    <s v="MIDDLE AGE"/>
    <m/>
    <m/>
  </r>
  <r>
    <s v="E02617"/>
    <s v="Ezekiel Cooper"/>
    <s v="Director"/>
    <x v="2"/>
    <s v="Specialty Products"/>
    <x v="0"/>
    <x v="3"/>
    <n v="43"/>
    <d v="2003-03-15T00:00:00"/>
    <x v="614"/>
    <n v="0.25"/>
    <x v="0"/>
    <s v="Chicago"/>
    <s v=""/>
    <m/>
    <s v="MIDDLE AGE"/>
    <m/>
    <m/>
  </r>
  <r>
    <s v="E02618"/>
    <s v="Lyla Walker"/>
    <s v="Analyst"/>
    <x v="3"/>
    <s v="Corporate"/>
    <x v="1"/>
    <x v="2"/>
    <n v="49"/>
    <d v="2002-02-18T00:00:00"/>
    <x v="615"/>
    <n v="0"/>
    <x v="0"/>
    <s v="Chicago"/>
    <s v=""/>
    <m/>
    <s v="MIDDLE AGE"/>
    <m/>
    <m/>
  </r>
  <r>
    <s v="E02619"/>
    <s v="Aria Cheng"/>
    <s v="Business Partner"/>
    <x v="6"/>
    <s v="Research &amp; Development"/>
    <x v="1"/>
    <x v="0"/>
    <n v="61"/>
    <d v="1996-08-26T00:00:00"/>
    <x v="616"/>
    <n v="0"/>
    <x v="0"/>
    <s v="Columbus"/>
    <s v=""/>
    <m/>
    <s v="OLD"/>
    <m/>
    <m/>
  </r>
  <r>
    <s v="E02620"/>
    <s v="Christopher Ramirez"/>
    <s v="Engineering Manager"/>
    <x v="0"/>
    <s v="Research &amp; Development"/>
    <x v="0"/>
    <x v="1"/>
    <n v="41"/>
    <d v="2010-03-15T00:00:00"/>
    <x v="617"/>
    <n v="0.1"/>
    <x v="0"/>
    <s v="Phoenix"/>
    <s v=""/>
    <m/>
    <s v="MIDDLE AGE"/>
    <m/>
    <m/>
  </r>
  <r>
    <s v="E02621"/>
    <s v="Emily Roberts"/>
    <s v="Network Architect"/>
    <x v="2"/>
    <s v="Manufacturing"/>
    <x v="1"/>
    <x v="2"/>
    <n v="56"/>
    <d v="2018-12-29T00:00:00"/>
    <x v="618"/>
    <n v="0"/>
    <x v="0"/>
    <s v="Miami"/>
    <s v=""/>
    <m/>
    <s v="MIDDLE AGE"/>
    <m/>
    <m/>
  </r>
  <r>
    <s v="E02622"/>
    <s v="Nathan Parker"/>
    <s v="Engineering Manager"/>
    <x v="0"/>
    <s v="Specialty Products"/>
    <x v="0"/>
    <x v="2"/>
    <n v="49"/>
    <d v="2002-04-24T00:00:00"/>
    <x v="619"/>
    <n v="0.1"/>
    <x v="0"/>
    <s v="Columbus"/>
    <s v=""/>
    <m/>
    <s v="MIDDLE AGE"/>
    <m/>
    <m/>
  </r>
  <r>
    <s v="E02623"/>
    <s v="Nora Her"/>
    <s v="Field Engineer"/>
    <x v="0"/>
    <s v="Specialty Products"/>
    <x v="1"/>
    <x v="0"/>
    <n v="32"/>
    <d v="2014-04-24T00:00:00"/>
    <x v="620"/>
    <n v="0"/>
    <x v="1"/>
    <s v="Beijing"/>
    <s v=""/>
    <m/>
    <s v="YOUNG"/>
    <m/>
    <m/>
  </r>
  <r>
    <s v="E02624"/>
    <s v="Mia Brown"/>
    <s v="Analyst II"/>
    <x v="3"/>
    <s v="Corporate"/>
    <x v="1"/>
    <x v="2"/>
    <n v="30"/>
    <d v="2016-08-10T00:00:00"/>
    <x v="621"/>
    <n v="0"/>
    <x v="0"/>
    <s v="Seattle"/>
    <s v=""/>
    <m/>
    <s v="YOUNG"/>
    <m/>
    <m/>
  </r>
  <r>
    <s v="E02625"/>
    <s v="Hunter Hu"/>
    <s v="Manager"/>
    <x v="4"/>
    <s v="Specialty Products"/>
    <x v="0"/>
    <x v="0"/>
    <n v="64"/>
    <d v="2003-07-13T00:00:00"/>
    <x v="622"/>
    <n v="0.05"/>
    <x v="0"/>
    <s v="Miami"/>
    <s v=""/>
    <m/>
    <s v="OLD"/>
    <m/>
    <m/>
  </r>
  <r>
    <s v="E02626"/>
    <s v="Luke Acosta"/>
    <s v="Network Architect"/>
    <x v="2"/>
    <s v="Specialty Products"/>
    <x v="0"/>
    <x v="1"/>
    <n v="57"/>
    <d v="2022-07-20T00:00:00"/>
    <x v="623"/>
    <n v="0"/>
    <x v="2"/>
    <s v="Sao Paulo"/>
    <d v="2022-12-07T00:00:00"/>
    <m/>
    <s v="MIDDLE AGE"/>
    <m/>
    <m/>
  </r>
  <r>
    <s v="E02627"/>
    <s v="Sophia Griffin"/>
    <s v="Vice President"/>
    <x v="5"/>
    <s v="Specialty Products"/>
    <x v="1"/>
    <x v="2"/>
    <n v="50"/>
    <d v="2018-06-29T00:00:00"/>
    <x v="624"/>
    <n v="0.35"/>
    <x v="0"/>
    <s v="Miami"/>
    <d v="2021-10-21T00:00:00"/>
    <m/>
    <s v="MIDDLE AGE"/>
    <m/>
    <m/>
  </r>
  <r>
    <s v="E02628"/>
    <s v="Anthony Chu"/>
    <s v="Manager"/>
    <x v="1"/>
    <s v="Manufacturing"/>
    <x v="0"/>
    <x v="0"/>
    <n v="61"/>
    <d v="2003-09-30T00:00:00"/>
    <x v="625"/>
    <n v="0.09"/>
    <x v="0"/>
    <s v="Seattle"/>
    <s v=""/>
    <m/>
    <s v="OLD"/>
    <m/>
    <m/>
  </r>
  <r>
    <s v="E02629"/>
    <s v="Landon Ha"/>
    <s v="Manager"/>
    <x v="4"/>
    <s v="Manufacturing"/>
    <x v="0"/>
    <x v="0"/>
    <n v="43"/>
    <d v="2006-01-30T00:00:00"/>
    <x v="626"/>
    <n v="0.1"/>
    <x v="1"/>
    <s v="Chongqing"/>
    <s v=""/>
    <m/>
    <s v="MIDDLE AGE"/>
    <m/>
    <m/>
  </r>
  <r>
    <s v="E02630"/>
    <s v="Layla Kang"/>
    <s v="Manager"/>
    <x v="5"/>
    <s v="Research &amp; Development"/>
    <x v="1"/>
    <x v="0"/>
    <n v="26"/>
    <d v="2022-03-02T00:00:00"/>
    <x v="627"/>
    <n v="0.09"/>
    <x v="0"/>
    <s v="Columbus"/>
    <s v=""/>
    <m/>
    <s v="YOUNG"/>
    <m/>
    <m/>
  </r>
  <r>
    <s v="E02631"/>
    <s v="Cora Xu"/>
    <s v="Network Administrator"/>
    <x v="2"/>
    <s v="Manufacturing"/>
    <x v="1"/>
    <x v="0"/>
    <n v="54"/>
    <d v="2011-11-17T00:00:00"/>
    <x v="628"/>
    <n v="0"/>
    <x v="0"/>
    <s v="Austin"/>
    <s v=""/>
    <m/>
    <s v="MIDDLE AGE"/>
    <m/>
    <m/>
  </r>
  <r>
    <s v="E02632"/>
    <s v="Rylee Campos"/>
    <s v="Manager"/>
    <x v="4"/>
    <s v="Research &amp; Development"/>
    <x v="1"/>
    <x v="1"/>
    <n v="49"/>
    <d v="2005-02-09T00:00:00"/>
    <x v="629"/>
    <n v="0.08"/>
    <x v="0"/>
    <s v="Seattle"/>
    <s v=""/>
    <m/>
    <s v="MIDDLE AGE"/>
    <m/>
    <m/>
  </r>
  <r>
    <s v="E02633"/>
    <s v="Amelia Foster"/>
    <s v="Analyst II"/>
    <x v="1"/>
    <s v="Research &amp; Development"/>
    <x v="1"/>
    <x v="2"/>
    <n v="32"/>
    <d v="2018-02-24T00:00:00"/>
    <x v="630"/>
    <n v="0"/>
    <x v="0"/>
    <s v="Columbus"/>
    <s v=""/>
    <m/>
    <s v="YOUNG"/>
    <m/>
    <m/>
  </r>
  <r>
    <s v="E02634"/>
    <s v="Hadley Rios"/>
    <s v="Sr. Manager"/>
    <x v="1"/>
    <s v="Research &amp; Development"/>
    <x v="1"/>
    <x v="1"/>
    <n v="62"/>
    <d v="2009-01-11T00:00:00"/>
    <x v="631"/>
    <n v="0.15"/>
    <x v="0"/>
    <s v="Columbus"/>
    <s v=""/>
    <m/>
    <s v="OLD"/>
    <m/>
    <m/>
  </r>
  <r>
    <s v="E02635"/>
    <s v="Luna Chang"/>
    <s v="IT Coordinator"/>
    <x v="2"/>
    <s v="Specialty Products"/>
    <x v="1"/>
    <x v="0"/>
    <n v="64"/>
    <d v="2022-10-20T00:00:00"/>
    <x v="632"/>
    <n v="0"/>
    <x v="1"/>
    <s v="Chengdu"/>
    <s v=""/>
    <m/>
    <s v="OLD"/>
    <m/>
    <m/>
  </r>
  <r>
    <s v="E02636"/>
    <s v="Mia Navarro"/>
    <s v="Technical Architect"/>
    <x v="2"/>
    <s v="Research &amp; Development"/>
    <x v="1"/>
    <x v="1"/>
    <n v="52"/>
    <d v="2011-06-19T00:00:00"/>
    <x v="633"/>
    <n v="0"/>
    <x v="2"/>
    <s v="Sao Paulo"/>
    <s v=""/>
    <m/>
    <s v="MIDDLE AGE"/>
    <m/>
    <m/>
  </r>
  <r>
    <s v="E02637"/>
    <s v="Nova Rios"/>
    <s v="Sr. Manager"/>
    <x v="6"/>
    <s v="Specialty Products"/>
    <x v="1"/>
    <x v="1"/>
    <n v="42"/>
    <d v="2019-04-15T00:00:00"/>
    <x v="634"/>
    <n v="0.12"/>
    <x v="0"/>
    <s v="Austin"/>
    <s v=""/>
    <m/>
    <s v="MIDDLE AGE"/>
    <m/>
    <m/>
  </r>
  <r>
    <s v="E02638"/>
    <s v="Theodore Truong"/>
    <s v="HRIS Analyst"/>
    <x v="6"/>
    <s v="Corporate"/>
    <x v="0"/>
    <x v="0"/>
    <n v="45"/>
    <d v="2017-05-23T00:00:00"/>
    <x v="635"/>
    <n v="0"/>
    <x v="1"/>
    <s v="Beijing"/>
    <d v="2021-09-10T00:00:00"/>
    <m/>
    <s v="MIDDLE AGE"/>
    <m/>
    <m/>
  </r>
  <r>
    <s v="E02639"/>
    <s v="Asher Ly"/>
    <s v="Analyst II"/>
    <x v="1"/>
    <s v="Corporate"/>
    <x v="0"/>
    <x v="0"/>
    <n v="65"/>
    <d v="1998-01-29T00:00:00"/>
    <x v="636"/>
    <n v="0"/>
    <x v="0"/>
    <s v="Austin"/>
    <s v=""/>
    <m/>
    <s v="OLD"/>
    <m/>
    <m/>
  </r>
  <r>
    <s v="E02640"/>
    <s v="Madeline Doan"/>
    <s v="Manager"/>
    <x v="6"/>
    <s v="Corporate"/>
    <x v="1"/>
    <x v="0"/>
    <n v="46"/>
    <d v="2021-01-10T00:00:00"/>
    <x v="637"/>
    <n v="0.08"/>
    <x v="1"/>
    <s v="Chengdu"/>
    <s v=""/>
    <m/>
    <s v="MIDDLE AGE"/>
    <m/>
    <m/>
  </r>
  <r>
    <s v="E02641"/>
    <s v="Scarlett Rodriguez"/>
    <s v="Solutions Architect"/>
    <x v="2"/>
    <s v="Corporate"/>
    <x v="1"/>
    <x v="1"/>
    <n v="64"/>
    <d v="2022-11-03T00:00:00"/>
    <x v="638"/>
    <n v="0"/>
    <x v="2"/>
    <s v="Manaus"/>
    <s v=""/>
    <m/>
    <s v="OLD"/>
    <m/>
    <m/>
  </r>
  <r>
    <s v="E02642"/>
    <s v="Zoey Lu"/>
    <s v="Vice President"/>
    <x v="5"/>
    <s v="Manufacturing"/>
    <x v="1"/>
    <x v="0"/>
    <n v="45"/>
    <d v="2007-10-31T00:00:00"/>
    <x v="639"/>
    <n v="0.37"/>
    <x v="0"/>
    <s v="Chicago"/>
    <d v="2010-12-31T00:00:00"/>
    <m/>
    <s v="MIDDLE AGE"/>
    <m/>
    <m/>
  </r>
  <r>
    <s v="E02643"/>
    <s v="Mila Cheung"/>
    <s v="Enterprise Architect"/>
    <x v="2"/>
    <s v="Specialty Products"/>
    <x v="1"/>
    <x v="0"/>
    <n v="32"/>
    <d v="2021-12-17T00:00:00"/>
    <x v="640"/>
    <n v="0"/>
    <x v="0"/>
    <s v="Phoenix"/>
    <s v=""/>
    <m/>
    <s v="YOUNG"/>
    <m/>
    <m/>
  </r>
  <r>
    <s v="E02644"/>
    <s v="Lucy Mai"/>
    <s v="Director"/>
    <x v="0"/>
    <s v="Corporate"/>
    <x v="1"/>
    <x v="0"/>
    <n v="56"/>
    <d v="2022-06-27T00:00:00"/>
    <x v="641"/>
    <n v="0.18"/>
    <x v="0"/>
    <s v="Chicago"/>
    <s v=""/>
    <m/>
    <s v="MIDDLE AGE"/>
    <m/>
    <m/>
  </r>
  <r>
    <s v="E02645"/>
    <s v="Benjamin Luu"/>
    <s v="Systems Analyst"/>
    <x v="2"/>
    <s v="Corporate"/>
    <x v="0"/>
    <x v="0"/>
    <n v="46"/>
    <d v="2011-12-15T00:00:00"/>
    <x v="642"/>
    <n v="0"/>
    <x v="0"/>
    <s v="Austin"/>
    <s v=""/>
    <m/>
    <s v="MIDDLE AGE"/>
    <m/>
    <m/>
  </r>
  <r>
    <s v="E02646"/>
    <s v="Mia Navarro"/>
    <s v="Vice President"/>
    <x v="6"/>
    <s v="Corporate"/>
    <x v="1"/>
    <x v="1"/>
    <n v="26"/>
    <d v="2020-05-22T00:00:00"/>
    <x v="643"/>
    <n v="0.4"/>
    <x v="0"/>
    <s v="Chicago"/>
    <s v=""/>
    <m/>
    <s v="YOUNG"/>
    <m/>
    <m/>
  </r>
  <r>
    <s v="E02647"/>
    <s v="Maya Watson"/>
    <s v="Manager"/>
    <x v="6"/>
    <s v="Specialty Products"/>
    <x v="1"/>
    <x v="2"/>
    <n v="59"/>
    <d v="2017-01-07T00:00:00"/>
    <x v="644"/>
    <n v="0.06"/>
    <x v="0"/>
    <s v="Phoenix"/>
    <s v=""/>
    <m/>
    <s v="MIDDLE AGE"/>
    <m/>
    <m/>
  </r>
  <r>
    <s v="E02648"/>
    <s v="Jack Adams"/>
    <s v="System Administrator "/>
    <x v="2"/>
    <s v="Corporate"/>
    <x v="0"/>
    <x v="3"/>
    <n v="50"/>
    <d v="2018-07-18T00:00:00"/>
    <x v="645"/>
    <n v="0"/>
    <x v="0"/>
    <s v="Miami"/>
    <s v=""/>
    <m/>
    <s v="MIDDLE AGE"/>
    <m/>
    <m/>
  </r>
  <r>
    <s v="E02649"/>
    <s v="Gabriella Jordan"/>
    <s v="Test Engineer"/>
    <x v="0"/>
    <s v="Research &amp; Development"/>
    <x v="1"/>
    <x v="2"/>
    <n v="32"/>
    <d v="2019-09-21T00:00:00"/>
    <x v="646"/>
    <n v="0"/>
    <x v="0"/>
    <s v="Miami"/>
    <s v=""/>
    <m/>
    <s v="YOUNG"/>
    <m/>
    <m/>
  </r>
  <r>
    <s v="E02650"/>
    <s v="Jonathan Torres"/>
    <s v="Analyst"/>
    <x v="4"/>
    <s v="Manufacturing"/>
    <x v="0"/>
    <x v="1"/>
    <n v="56"/>
    <d v="2002-04-12T00:00:00"/>
    <x v="647"/>
    <n v="0"/>
    <x v="2"/>
    <s v="Manaus"/>
    <d v="2017-03-14T00:00:00"/>
    <m/>
    <s v="MIDDLE AGE"/>
    <m/>
    <m/>
  </r>
  <r>
    <s v="E02651"/>
    <s v="Samuel Xu"/>
    <s v="Quality Engineer"/>
    <x v="0"/>
    <s v="Research &amp; Development"/>
    <x v="0"/>
    <x v="0"/>
    <n v="32"/>
    <d v="2019-09-20T00:00:00"/>
    <x v="648"/>
    <n v="0"/>
    <x v="1"/>
    <s v="Chengdu"/>
    <d v="2020-01-17T00:00:00"/>
    <m/>
    <s v="YOUNG"/>
    <m/>
    <m/>
  </r>
  <r>
    <s v="E02652"/>
    <s v="Ezekiel Lai"/>
    <s v="Analyst"/>
    <x v="5"/>
    <s v="Manufacturing"/>
    <x v="0"/>
    <x v="0"/>
    <n v="45"/>
    <d v="2005-11-26T00:00:00"/>
    <x v="649"/>
    <n v="0"/>
    <x v="1"/>
    <s v="Chengdu"/>
    <s v=""/>
    <m/>
    <s v="MIDDLE AGE"/>
    <m/>
    <m/>
  </r>
  <r>
    <s v="E02653"/>
    <s v="Levi Rahman"/>
    <s v="Sr. Manager"/>
    <x v="5"/>
    <s v="Corporate"/>
    <x v="0"/>
    <x v="0"/>
    <n v="43"/>
    <d v="2007-07-19T00:00:00"/>
    <x v="650"/>
    <n v="0.13"/>
    <x v="0"/>
    <s v="Austin"/>
    <s v=""/>
    <m/>
    <s v="MIDDLE AGE"/>
    <m/>
    <m/>
  </r>
  <r>
    <s v="E02654"/>
    <s v="Madison Phan"/>
    <s v="Manager"/>
    <x v="2"/>
    <s v="Specialty Products"/>
    <x v="1"/>
    <x v="0"/>
    <n v="45"/>
    <d v="2003-05-10T00:00:00"/>
    <x v="651"/>
    <n v="0.06"/>
    <x v="0"/>
    <s v="Austin"/>
    <s v=""/>
    <m/>
    <s v="MIDDLE AGE"/>
    <m/>
    <m/>
  </r>
  <r>
    <s v="E02655"/>
    <s v="Andrew Pham"/>
    <s v="Analyst"/>
    <x v="3"/>
    <s v="Specialty Products"/>
    <x v="0"/>
    <x v="0"/>
    <n v="38"/>
    <d v="2013-06-29T00:00:00"/>
    <x v="652"/>
    <n v="0"/>
    <x v="0"/>
    <s v="Columbus"/>
    <s v=""/>
    <m/>
    <s v="YOUNG"/>
    <m/>
    <m/>
  </r>
  <r>
    <s v="E02656"/>
    <s v="Clara Ford"/>
    <s v="Analyst II"/>
    <x v="1"/>
    <s v="Research &amp; Development"/>
    <x v="1"/>
    <x v="2"/>
    <n v="46"/>
    <d v="2014-08-09T00:00:00"/>
    <x v="653"/>
    <n v="0"/>
    <x v="0"/>
    <s v="Seattle"/>
    <s v=""/>
    <m/>
    <s v="MIDDLE AGE"/>
    <m/>
    <m/>
  </r>
  <r>
    <s v="E02657"/>
    <s v="Christopher Chau"/>
    <s v="IT Systems Architect"/>
    <x v="2"/>
    <s v="Research &amp; Development"/>
    <x v="0"/>
    <x v="0"/>
    <n v="26"/>
    <d v="2021-12-28T00:00:00"/>
    <x v="654"/>
    <n v="0"/>
    <x v="0"/>
    <s v="Columbus"/>
    <s v=""/>
    <m/>
    <s v="YOUNG"/>
    <m/>
    <m/>
  </r>
  <r>
    <s v="E02658"/>
    <s v="Madeline Guerrero"/>
    <s v="Quality Engineer"/>
    <x v="0"/>
    <s v="Corporate"/>
    <x v="1"/>
    <x v="1"/>
    <n v="27"/>
    <d v="2020-08-16T00:00:00"/>
    <x v="655"/>
    <n v="0"/>
    <x v="2"/>
    <s v="Sao Paulo"/>
    <d v="2020-11-23T00:00:00"/>
    <m/>
    <s v="YOUNG"/>
    <m/>
    <m/>
  </r>
  <r>
    <s v="E02659"/>
    <s v="Harper Yee"/>
    <s v="System Administrator "/>
    <x v="2"/>
    <s v="Manufacturing"/>
    <x v="1"/>
    <x v="0"/>
    <n v="48"/>
    <d v="2021-11-01T00:00:00"/>
    <x v="656"/>
    <n v="0"/>
    <x v="1"/>
    <s v="Chengdu"/>
    <s v=""/>
    <m/>
    <s v="MIDDLE AGE"/>
    <m/>
    <m/>
  </r>
  <r>
    <s v="E02660"/>
    <s v="Mia Thomas"/>
    <s v="Manager"/>
    <x v="6"/>
    <s v="Corporate"/>
    <x v="1"/>
    <x v="2"/>
    <n v="57"/>
    <d v="2013-05-17T00:00:00"/>
    <x v="657"/>
    <n v="0.06"/>
    <x v="0"/>
    <s v="Phoenix"/>
    <s v=""/>
    <m/>
    <s v="MIDDLE AGE"/>
    <m/>
    <m/>
  </r>
  <r>
    <s v="E02661"/>
    <s v="Owen Nelson"/>
    <s v="Engineering Manager"/>
    <x v="0"/>
    <s v="Specialty Products"/>
    <x v="0"/>
    <x v="2"/>
    <n v="58"/>
    <d v="2003-01-06T00:00:00"/>
    <x v="658"/>
    <n v="0.13"/>
    <x v="0"/>
    <s v="Chicago"/>
    <s v=""/>
    <m/>
    <s v="MIDDLE AGE"/>
    <m/>
    <m/>
  </r>
  <r>
    <s v="E02662"/>
    <s v="Aiden Evans"/>
    <s v="Manager"/>
    <x v="4"/>
    <s v="Corporate"/>
    <x v="0"/>
    <x v="2"/>
    <n v="48"/>
    <d v="2010-05-16T00:00:00"/>
    <x v="659"/>
    <n v="0.05"/>
    <x v="0"/>
    <s v="Columbus"/>
    <s v=""/>
    <m/>
    <s v="MIDDLE AGE"/>
    <m/>
    <m/>
  </r>
  <r>
    <s v="E02663"/>
    <s v="Josiah Lai"/>
    <s v="Sr. Manager"/>
    <x v="6"/>
    <s v="Research &amp; Development"/>
    <x v="0"/>
    <x v="0"/>
    <n v="54"/>
    <d v="1995-03-21T00:00:00"/>
    <x v="660"/>
    <n v="0.12"/>
    <x v="1"/>
    <s v="Chongqing"/>
    <s v=""/>
    <m/>
    <s v="MIDDLE AGE"/>
    <m/>
    <m/>
  </r>
  <r>
    <s v="E02664"/>
    <s v="Jameson Yee"/>
    <s v="Enterprise Architect"/>
    <x v="2"/>
    <s v="Research &amp; Development"/>
    <x v="0"/>
    <x v="0"/>
    <n v="29"/>
    <d v="2020-08-03T00:00:00"/>
    <x v="661"/>
    <n v="0"/>
    <x v="0"/>
    <s v="Seattle"/>
    <s v=""/>
    <m/>
    <s v="YOUNG"/>
    <m/>
    <m/>
  </r>
  <r>
    <s v="E02665"/>
    <s v="Serenity Her"/>
    <s v="Director"/>
    <x v="3"/>
    <s v="Specialty Products"/>
    <x v="1"/>
    <x v="0"/>
    <n v="50"/>
    <d v="1997-08-22T00:00:00"/>
    <x v="662"/>
    <n v="0.15"/>
    <x v="0"/>
    <s v="Austin"/>
    <s v=""/>
    <m/>
    <s v="MIDDLE AGE"/>
    <m/>
    <m/>
  </r>
  <r>
    <s v="E02666"/>
    <s v="Ariana Turner"/>
    <s v="Analyst II"/>
    <x v="3"/>
    <s v="Research &amp; Development"/>
    <x v="1"/>
    <x v="2"/>
    <n v="49"/>
    <d v="2004-06-06T00:00:00"/>
    <x v="663"/>
    <n v="0"/>
    <x v="0"/>
    <s v="Miami"/>
    <s v=""/>
    <m/>
    <s v="MIDDLE AGE"/>
    <m/>
    <m/>
  </r>
  <r>
    <s v="E02667"/>
    <s v="Jacob Cooper"/>
    <s v="Solutions Architect"/>
    <x v="2"/>
    <s v="Research &amp; Development"/>
    <x v="0"/>
    <x v="2"/>
    <n v="64"/>
    <d v="2018-05-18T00:00:00"/>
    <x v="664"/>
    <n v="0"/>
    <x v="0"/>
    <s v="Seattle"/>
    <d v="2021-06-10T00:00:00"/>
    <m/>
    <s v="OLD"/>
    <m/>
    <m/>
  </r>
  <r>
    <s v="E02668"/>
    <s v="Christopher Dominguez"/>
    <s v="Director"/>
    <x v="5"/>
    <s v="Research &amp; Development"/>
    <x v="0"/>
    <x v="1"/>
    <n v="36"/>
    <d v="2015-09-17T00:00:00"/>
    <x v="665"/>
    <n v="0.17"/>
    <x v="2"/>
    <s v="Manaus"/>
    <s v=""/>
    <m/>
    <s v="YOUNG"/>
    <m/>
    <m/>
  </r>
  <r>
    <s v="E02669"/>
    <s v="Nevaeh Lim"/>
    <s v="Controls Engineer"/>
    <x v="0"/>
    <s v="Corporate"/>
    <x v="1"/>
    <x v="0"/>
    <n v="55"/>
    <d v="1999-03-29T00:00:00"/>
    <x v="666"/>
    <n v="0"/>
    <x v="1"/>
    <s v="Chongqing"/>
    <s v=""/>
    <m/>
    <s v="MIDDLE AGE"/>
    <m/>
    <m/>
  </r>
  <r>
    <s v="E02670"/>
    <s v="Dominic Cheng"/>
    <s v="Director"/>
    <x v="0"/>
    <s v="Corporate"/>
    <x v="0"/>
    <x v="0"/>
    <n v="53"/>
    <d v="2015-06-19T00:00:00"/>
    <x v="667"/>
    <n v="0.27"/>
    <x v="1"/>
    <s v="Beijing"/>
    <s v=""/>
    <m/>
    <s v="MIDDLE AGE"/>
    <m/>
    <m/>
  </r>
  <r>
    <s v="E02671"/>
    <s v="Serenity Rodriguez"/>
    <s v="Director"/>
    <x v="4"/>
    <s v="Corporate"/>
    <x v="1"/>
    <x v="1"/>
    <n v="54"/>
    <d v="1995-04-10T00:00:00"/>
    <x v="668"/>
    <n v="0.15"/>
    <x v="0"/>
    <s v="Columbus"/>
    <s v=""/>
    <m/>
    <s v="MIDDLE AGE"/>
    <m/>
    <m/>
  </r>
  <r>
    <s v="E02672"/>
    <s v="Caleb Thompson"/>
    <s v="Systems Analyst"/>
    <x v="2"/>
    <s v="Manufacturing"/>
    <x v="0"/>
    <x v="2"/>
    <n v="41"/>
    <d v="2012-12-17T00:00:00"/>
    <x v="669"/>
    <n v="0"/>
    <x v="0"/>
    <s v="Miami"/>
    <s v=""/>
    <m/>
    <s v="MIDDLE AGE"/>
    <m/>
    <m/>
  </r>
  <r>
    <s v="E02673"/>
    <s v="Luke Avila"/>
    <s v="Vice President"/>
    <x v="3"/>
    <s v="Corporate"/>
    <x v="0"/>
    <x v="1"/>
    <n v="27"/>
    <d v="2020-08-21T00:00:00"/>
    <x v="670"/>
    <n v="0.38"/>
    <x v="2"/>
    <s v="Manaus"/>
    <s v=""/>
    <m/>
    <s v="YOUNG"/>
    <m/>
    <m/>
  </r>
  <r>
    <s v="E02674"/>
    <s v="Sadie Chin"/>
    <s v="Vice President"/>
    <x v="6"/>
    <s v="Specialty Products"/>
    <x v="1"/>
    <x v="0"/>
    <n v="51"/>
    <d v="2000-07-26T00:00:00"/>
    <x v="671"/>
    <n v="0.35"/>
    <x v="0"/>
    <s v="Austin"/>
    <s v=""/>
    <m/>
    <s v="MIDDLE AGE"/>
    <m/>
    <m/>
  </r>
  <r>
    <s v="E02675"/>
    <s v="Everett Le"/>
    <s v="Vice President"/>
    <x v="3"/>
    <s v="Corporate"/>
    <x v="0"/>
    <x v="0"/>
    <n v="45"/>
    <d v="2014-01-07T00:00:00"/>
    <x v="672"/>
    <n v="0.34"/>
    <x v="1"/>
    <s v="Shanghai"/>
    <s v=""/>
    <m/>
    <s v="MIDDLE AGE"/>
    <m/>
    <m/>
  </r>
  <r>
    <s v="E02676"/>
    <s v="Carson Santos"/>
    <s v="Sr. Account Representative"/>
    <x v="1"/>
    <s v="Corporate"/>
    <x v="0"/>
    <x v="1"/>
    <n v="34"/>
    <d v="2022-02-15T00:00:00"/>
    <x v="673"/>
    <n v="0"/>
    <x v="2"/>
    <s v="Sao Paulo"/>
    <s v=""/>
    <m/>
    <s v="YOUNG"/>
    <m/>
    <m/>
  </r>
  <r>
    <s v="E02677"/>
    <s v="Natalie Ho"/>
    <s v="Analyst II"/>
    <x v="4"/>
    <s v="Research &amp; Development"/>
    <x v="1"/>
    <x v="0"/>
    <n v="33"/>
    <d v="2020-11-22T00:00:00"/>
    <x v="674"/>
    <n v="0"/>
    <x v="1"/>
    <s v="Chongqing"/>
    <s v=""/>
    <m/>
    <s v="YOUNG"/>
    <m/>
    <m/>
  </r>
  <r>
    <s v="E02678"/>
    <s v="Natalia Hall"/>
    <s v="Analyst II"/>
    <x v="3"/>
    <s v="Research &amp; Development"/>
    <x v="1"/>
    <x v="2"/>
    <n v="37"/>
    <d v="2018-11-08T00:00:00"/>
    <x v="675"/>
    <n v="0"/>
    <x v="0"/>
    <s v="Austin"/>
    <d v="2021-07-27T00:00:00"/>
    <m/>
    <s v="YOUNG"/>
    <m/>
    <m/>
  </r>
  <r>
    <s v="E02679"/>
    <s v="Zoey Ahmed"/>
    <s v="Quality Engineer"/>
    <x v="0"/>
    <s v="Specialty Products"/>
    <x v="1"/>
    <x v="0"/>
    <n v="56"/>
    <d v="2012-04-25T00:00:00"/>
    <x v="676"/>
    <n v="0"/>
    <x v="0"/>
    <s v="Seattle"/>
    <s v=""/>
    <m/>
    <s v="MIDDLE AGE"/>
    <m/>
    <m/>
  </r>
  <r>
    <s v="E02680"/>
    <s v="Santiago f Turner"/>
    <s v="Sr. Account Representative"/>
    <x v="1"/>
    <s v="Research &amp; Development"/>
    <x v="0"/>
    <x v="2"/>
    <n v="46"/>
    <d v="2003-02-24T00:00:00"/>
    <x v="677"/>
    <n v="0"/>
    <x v="0"/>
    <s v="Phoenix"/>
    <s v=""/>
    <m/>
    <s v="MIDDLE AGE"/>
    <m/>
    <m/>
  </r>
  <r>
    <s v="E02681"/>
    <s v="Jacob Alexander"/>
    <s v="Business Partner"/>
    <x v="6"/>
    <s v="Specialty Products"/>
    <x v="0"/>
    <x v="2"/>
    <n v="45"/>
    <d v="2001-03-19T00:00:00"/>
    <x v="678"/>
    <n v="0"/>
    <x v="0"/>
    <s v="Miami"/>
    <d v="2011-06-17T00:00:00"/>
    <m/>
    <s v="MIDDLE AGE"/>
    <m/>
    <m/>
  </r>
  <r>
    <s v="E02682"/>
    <s v="Christopher Aguilar"/>
    <s v="Enterprise Architect"/>
    <x v="2"/>
    <s v="Manufacturing"/>
    <x v="0"/>
    <x v="1"/>
    <n v="32"/>
    <d v="2021-05-14T00:00:00"/>
    <x v="679"/>
    <n v="0"/>
    <x v="0"/>
    <s v="Columbus"/>
    <s v=""/>
    <m/>
    <s v="YOUNG"/>
    <m/>
    <m/>
  </r>
  <r>
    <s v="E02683"/>
    <s v="Vivian Jackson"/>
    <s v="Sr. Manager"/>
    <x v="3"/>
    <s v="Corporate"/>
    <x v="1"/>
    <x v="3"/>
    <n v="51"/>
    <d v="1999-02-23T00:00:00"/>
    <x v="680"/>
    <n v="0.13"/>
    <x v="0"/>
    <s v="Columbus"/>
    <d v="2007-07-16T00:00:00"/>
    <m/>
    <s v="MIDDLE AGE"/>
    <m/>
    <m/>
  </r>
  <r>
    <s v="E02684"/>
    <s v="Leonardo Jenkins"/>
    <s v="Service Desk Analyst"/>
    <x v="2"/>
    <s v="Research &amp; Development"/>
    <x v="0"/>
    <x v="2"/>
    <n v="29"/>
    <d v="2018-04-09T00:00:00"/>
    <x v="681"/>
    <n v="0"/>
    <x v="0"/>
    <s v="Miami"/>
    <d v="2022-07-12T00:00:00"/>
    <m/>
    <s v="YOUNG"/>
    <m/>
    <m/>
  </r>
  <r>
    <s v="E02685"/>
    <s v="Oliver Hunter"/>
    <s v="Service Desk Analyst"/>
    <x v="2"/>
    <s v="Manufacturing"/>
    <x v="0"/>
    <x v="2"/>
    <n v="38"/>
    <d v="2015-12-20T00:00:00"/>
    <x v="682"/>
    <n v="0"/>
    <x v="0"/>
    <s v="Miami"/>
    <s v=""/>
    <m/>
    <s v="YOUNG"/>
    <m/>
    <m/>
  </r>
  <r>
    <s v="E02686"/>
    <s v="Ayla Brooks"/>
    <s v="Analyst"/>
    <x v="3"/>
    <s v="Corporate"/>
    <x v="1"/>
    <x v="2"/>
    <n v="58"/>
    <d v="2001-11-21T00:00:00"/>
    <x v="683"/>
    <n v="0"/>
    <x v="0"/>
    <s v="Miami"/>
    <s v=""/>
    <m/>
    <s v="MIDDLE AGE"/>
    <m/>
    <m/>
  </r>
  <r>
    <s v="E02687"/>
    <s v="Willow Chau"/>
    <s v="Development Engineer"/>
    <x v="0"/>
    <s v="Corporate"/>
    <x v="1"/>
    <x v="0"/>
    <n v="45"/>
    <d v="2011-09-09T00:00:00"/>
    <x v="684"/>
    <n v="0"/>
    <x v="0"/>
    <s v="Austin"/>
    <s v=""/>
    <m/>
    <s v="MIDDLE AGE"/>
    <m/>
    <m/>
  </r>
  <r>
    <s v="E02688"/>
    <s v="Kai Shin"/>
    <s v="Sr. Analyst"/>
    <x v="1"/>
    <s v="Specialty Products"/>
    <x v="0"/>
    <x v="0"/>
    <n v="49"/>
    <d v="2015-09-13T00:00:00"/>
    <x v="685"/>
    <n v="0"/>
    <x v="0"/>
    <s v="Seattle"/>
    <d v="2019-12-23T00:00:00"/>
    <m/>
    <s v="MIDDLE AGE"/>
    <m/>
    <m/>
  </r>
  <r>
    <s v="E02689"/>
    <s v="Liliana Zhao"/>
    <s v="Director"/>
    <x v="6"/>
    <s v="Corporate"/>
    <x v="1"/>
    <x v="0"/>
    <n v="50"/>
    <d v="2011-08-30T00:00:00"/>
    <x v="686"/>
    <n v="0.24"/>
    <x v="0"/>
    <s v="Miami"/>
    <s v=""/>
    <m/>
    <s v="MIDDLE AGE"/>
    <m/>
    <m/>
  </r>
  <r>
    <s v="E02690"/>
    <s v="Aiden Carter"/>
    <s v="Network Architect"/>
    <x v="2"/>
    <s v="Manufacturing"/>
    <x v="0"/>
    <x v="2"/>
    <n v="32"/>
    <d v="2021-03-05T00:00:00"/>
    <x v="687"/>
    <n v="0"/>
    <x v="0"/>
    <s v="Chicago"/>
    <d v="2021-06-17T00:00:00"/>
    <m/>
    <s v="YOUNG"/>
    <m/>
    <m/>
  </r>
  <r>
    <s v="E02691"/>
    <s v="Christopher Song"/>
    <s v="Automation Engineer"/>
    <x v="0"/>
    <s v="Manufacturing"/>
    <x v="0"/>
    <x v="0"/>
    <n v="29"/>
    <d v="2017-01-03T00:00:00"/>
    <x v="688"/>
    <n v="0"/>
    <x v="0"/>
    <s v="Phoenix"/>
    <s v=""/>
    <m/>
    <s v="YOUNG"/>
    <m/>
    <m/>
  </r>
  <r>
    <s v="E02692"/>
    <s v="Charles Luu"/>
    <s v="Enterprise Architect"/>
    <x v="2"/>
    <s v="Corporate"/>
    <x v="0"/>
    <x v="0"/>
    <n v="34"/>
    <d v="2018-11-10T00:00:00"/>
    <x v="689"/>
    <n v="0"/>
    <x v="1"/>
    <s v="Chengdu"/>
    <s v=""/>
    <m/>
    <s v="YOUNG"/>
    <m/>
    <m/>
  </r>
  <r>
    <s v="E02693"/>
    <s v="Kayden Dinh"/>
    <s v="Sr. Manager"/>
    <x v="6"/>
    <s v="Manufacturing"/>
    <x v="0"/>
    <x v="0"/>
    <n v="50"/>
    <d v="2019-05-26T00:00:00"/>
    <x v="690"/>
    <n v="0.15"/>
    <x v="1"/>
    <s v="Beijing"/>
    <s v=""/>
    <m/>
    <s v="MIDDLE AGE"/>
    <m/>
    <m/>
  </r>
  <r>
    <s v="E02694"/>
    <s v="Valentina Zhang"/>
    <s v="Systems Analyst"/>
    <x v="2"/>
    <s v="Manufacturing"/>
    <x v="1"/>
    <x v="0"/>
    <n v="27"/>
    <d v="2021-03-10T00:00:00"/>
    <x v="691"/>
    <n v="0"/>
    <x v="0"/>
    <s v="Chicago"/>
    <s v=""/>
    <m/>
    <s v="YOUNG"/>
    <m/>
    <m/>
  </r>
  <r>
    <s v="E02695"/>
    <s v="Alexander Perez"/>
    <s v="Quality Engineer"/>
    <x v="0"/>
    <s v="Specialty Products"/>
    <x v="0"/>
    <x v="1"/>
    <n v="60"/>
    <d v="2008-06-25T00:00:00"/>
    <x v="692"/>
    <n v="0"/>
    <x v="2"/>
    <s v="Rio de Janeiro"/>
    <s v=""/>
    <m/>
    <s v="MIDDLE AGE"/>
    <m/>
    <m/>
  </r>
  <r>
    <s v="E02696"/>
    <s v="Everleigh Kumar"/>
    <s v="Manager"/>
    <x v="2"/>
    <s v="Manufacturing"/>
    <x v="1"/>
    <x v="0"/>
    <n v="65"/>
    <d v="1994-07-05T00:00:00"/>
    <x v="693"/>
    <n v="7.0000000000000007E-2"/>
    <x v="0"/>
    <s v="Seattle"/>
    <s v=""/>
    <m/>
    <s v="OLD"/>
    <m/>
    <m/>
  </r>
  <r>
    <s v="E02697"/>
    <s v="Santiago f Xiong"/>
    <s v="Manager"/>
    <x v="1"/>
    <s v="Manufacturing"/>
    <x v="0"/>
    <x v="0"/>
    <n v="43"/>
    <d v="2008-09-26T00:00:00"/>
    <x v="694"/>
    <n v="7.0000000000000007E-2"/>
    <x v="1"/>
    <s v="Shanghai"/>
    <s v=""/>
    <m/>
    <s v="MIDDLE AGE"/>
    <m/>
    <m/>
  </r>
  <r>
    <s v="E02698"/>
    <s v="Elizabeth Powell"/>
    <s v="Sr. Manager"/>
    <x v="5"/>
    <s v="Research &amp; Development"/>
    <x v="1"/>
    <x v="2"/>
    <n v="45"/>
    <d v="2013-09-17T00:00:00"/>
    <x v="695"/>
    <n v="0.14000000000000001"/>
    <x v="0"/>
    <s v="Columbus"/>
    <s v=""/>
    <m/>
    <s v="MIDDLE AGE"/>
    <m/>
    <m/>
  </r>
  <r>
    <s v="E02699"/>
    <s v="Lucas Yang"/>
    <s v="Network Engineer"/>
    <x v="2"/>
    <s v="Corporate"/>
    <x v="0"/>
    <x v="0"/>
    <n v="28"/>
    <d v="2021-07-04T00:00:00"/>
    <x v="696"/>
    <n v="0"/>
    <x v="0"/>
    <s v="Austin"/>
    <s v=""/>
    <m/>
    <s v="YOUNG"/>
    <m/>
    <m/>
  </r>
  <r>
    <s v="E02700"/>
    <s v="John Richardson"/>
    <s v="Computer Systems Manager"/>
    <x v="2"/>
    <s v="Manufacturing"/>
    <x v="0"/>
    <x v="2"/>
    <n v="34"/>
    <d v="2014-12-29T00:00:00"/>
    <x v="697"/>
    <n v="0.09"/>
    <x v="0"/>
    <s v="Phoenix"/>
    <d v="2021-10-23T00:00:00"/>
    <m/>
    <s v="YOUNG"/>
    <m/>
    <m/>
  </r>
  <r>
    <s v="E02701"/>
    <s v="Miles Ross"/>
    <s v="IT Coordinator"/>
    <x v="2"/>
    <s v="Specialty Products"/>
    <x v="0"/>
    <x v="3"/>
    <n v="31"/>
    <d v="2017-04-18T00:00:00"/>
    <x v="698"/>
    <n v="0"/>
    <x v="0"/>
    <s v="Miami"/>
    <s v=""/>
    <m/>
    <s v="YOUNG"/>
    <m/>
    <m/>
  </r>
  <r>
    <s v="E02702"/>
    <s v="Jonathan Santos"/>
    <s v="Vice President"/>
    <x v="1"/>
    <s v="Specialty Products"/>
    <x v="0"/>
    <x v="1"/>
    <n v="29"/>
    <d v="2017-01-06T00:00:00"/>
    <x v="699"/>
    <n v="0.38"/>
    <x v="0"/>
    <s v="Chicago"/>
    <s v=""/>
    <m/>
    <s v="YOUNG"/>
    <m/>
    <m/>
  </r>
  <r>
    <s v="E02703"/>
    <s v="Joshua Maldonado"/>
    <s v="Sr. Account Representative"/>
    <x v="1"/>
    <s v="Research &amp; Development"/>
    <x v="0"/>
    <x v="1"/>
    <n v="49"/>
    <d v="2005-12-22T00:00:00"/>
    <x v="700"/>
    <n v="0"/>
    <x v="0"/>
    <s v="Chicago"/>
    <s v=""/>
    <m/>
    <s v="MIDDLE AGE"/>
    <m/>
    <m/>
  </r>
  <r>
    <s v="E02704"/>
    <s v="Santiago f Vo"/>
    <s v="Director"/>
    <x v="1"/>
    <s v="Manufacturing"/>
    <x v="0"/>
    <x v="0"/>
    <n v="47"/>
    <d v="2019-07-15T00:00:00"/>
    <x v="701"/>
    <n v="0.23"/>
    <x v="0"/>
    <s v="Columbus"/>
    <s v=""/>
    <m/>
    <s v="MIDDLE AGE"/>
    <m/>
    <m/>
  </r>
  <r>
    <s v="E02705"/>
    <s v="Leilani Martin"/>
    <s v="Sr. Manager"/>
    <x v="2"/>
    <s v="Corporate"/>
    <x v="1"/>
    <x v="2"/>
    <n v="56"/>
    <d v="2002-05-06T00:00:00"/>
    <x v="702"/>
    <n v="0.1"/>
    <x v="0"/>
    <s v="Chicago"/>
    <s v=""/>
    <m/>
    <s v="MIDDLE AGE"/>
    <m/>
    <m/>
  </r>
  <r>
    <s v="E02706"/>
    <s v="Luca Xiong"/>
    <s v="Account Representative"/>
    <x v="1"/>
    <s v="Specialty Products"/>
    <x v="0"/>
    <x v="0"/>
    <n v="52"/>
    <d v="2006-12-20T00:00:00"/>
    <x v="703"/>
    <n v="0"/>
    <x v="1"/>
    <s v="Beijing"/>
    <s v=""/>
    <m/>
    <s v="MIDDLE AGE"/>
    <m/>
    <m/>
  </r>
  <r>
    <s v="E02707"/>
    <s v="Valentina Campos"/>
    <s v="System Administrator "/>
    <x v="2"/>
    <s v="Manufacturing"/>
    <x v="1"/>
    <x v="1"/>
    <n v="37"/>
    <d v="2020-03-06T00:00:00"/>
    <x v="704"/>
    <n v="0"/>
    <x v="0"/>
    <s v="Columbus"/>
    <s v=""/>
    <m/>
    <s v="YOUNG"/>
    <m/>
    <m/>
  </r>
  <r>
    <s v="E02708"/>
    <s v="Grayson Jenkins"/>
    <s v="Test Engineer"/>
    <x v="0"/>
    <s v="Manufacturing"/>
    <x v="0"/>
    <x v="2"/>
    <n v="55"/>
    <d v="1998-03-06T00:00:00"/>
    <x v="705"/>
    <n v="0"/>
    <x v="0"/>
    <s v="Miami"/>
    <s v=""/>
    <m/>
    <s v="MIDDLE AGE"/>
    <m/>
    <m/>
  </r>
  <r>
    <s v="E02709"/>
    <s v="Jeremiah Ross"/>
    <s v="Sr. Manager"/>
    <x v="5"/>
    <s v="Corporate"/>
    <x v="0"/>
    <x v="2"/>
    <n v="27"/>
    <d v="2021-06-17T00:00:00"/>
    <x v="706"/>
    <n v="0.12"/>
    <x v="0"/>
    <s v="Phoenix"/>
    <s v=""/>
    <m/>
    <s v="YOUNG"/>
    <m/>
    <m/>
  </r>
  <r>
    <s v="E02710"/>
    <s v="Natalie Zheng"/>
    <s v="Network Engineer"/>
    <x v="2"/>
    <s v="Manufacturing"/>
    <x v="1"/>
    <x v="0"/>
    <n v="28"/>
    <d v="2019-06-21T00:00:00"/>
    <x v="707"/>
    <n v="0"/>
    <x v="0"/>
    <s v="Chicago"/>
    <s v=""/>
    <m/>
    <s v="YOUNG"/>
    <m/>
    <m/>
  </r>
  <r>
    <s v="E02711"/>
    <s v="Jace Mehta"/>
    <s v="Analyst"/>
    <x v="1"/>
    <s v="Manufacturing"/>
    <x v="0"/>
    <x v="0"/>
    <n v="55"/>
    <d v="2015-05-06T00:00:00"/>
    <x v="708"/>
    <n v="0"/>
    <x v="0"/>
    <s v="Seattle"/>
    <s v=""/>
    <m/>
    <s v="MIDDLE AGE"/>
    <m/>
    <m/>
  </r>
  <r>
    <s v="E02712"/>
    <s v="Hannah Doan"/>
    <s v="Manager"/>
    <x v="6"/>
    <s v="Research &amp; Development"/>
    <x v="1"/>
    <x v="0"/>
    <n v="44"/>
    <d v="2011-09-16T00:00:00"/>
    <x v="709"/>
    <n v="0.06"/>
    <x v="1"/>
    <s v="Beijing"/>
    <s v=""/>
    <m/>
    <s v="MIDDLE AGE"/>
    <m/>
    <m/>
  </r>
  <r>
    <s v="E02713"/>
    <s v="Caroline Robinson"/>
    <s v="Director"/>
    <x v="6"/>
    <s v="Specialty Products"/>
    <x v="1"/>
    <x v="2"/>
    <n v="28"/>
    <d v="2020-01-22T00:00:00"/>
    <x v="710"/>
    <n v="0.21"/>
    <x v="0"/>
    <s v="Austin"/>
    <s v=""/>
    <m/>
    <s v="YOUNG"/>
    <m/>
    <m/>
  </r>
  <r>
    <s v="E02714"/>
    <s v="Naomi Ma"/>
    <s v="Field Engineer"/>
    <x v="0"/>
    <s v="Corporate"/>
    <x v="1"/>
    <x v="0"/>
    <n v="55"/>
    <d v="1995-05-16T00:00:00"/>
    <x v="711"/>
    <n v="0"/>
    <x v="0"/>
    <s v="Austin"/>
    <s v=""/>
    <m/>
    <s v="MIDDLE AGE"/>
    <m/>
    <m/>
  </r>
  <r>
    <s v="E02715"/>
    <s v="Adam Davis"/>
    <s v="Quality Engineer"/>
    <x v="0"/>
    <s v="Research &amp; Development"/>
    <x v="0"/>
    <x v="3"/>
    <n v="44"/>
    <d v="2019-10-15T00:00:00"/>
    <x v="712"/>
    <n v="0"/>
    <x v="0"/>
    <s v="Miami"/>
    <s v=""/>
    <m/>
    <s v="MIDDLE AGE"/>
    <m/>
    <m/>
  </r>
  <r>
    <s v="E02716"/>
    <s v="Ellie Ho"/>
    <s v="Vice President"/>
    <x v="1"/>
    <s v="Corporate"/>
    <x v="1"/>
    <x v="0"/>
    <n v="30"/>
    <d v="2019-10-09T00:00:00"/>
    <x v="713"/>
    <n v="0.4"/>
    <x v="0"/>
    <s v="Miami"/>
    <s v=""/>
    <m/>
    <s v="YOUNG"/>
    <m/>
    <m/>
  </r>
  <r>
    <s v="E02717"/>
    <s v="Mila Liang"/>
    <s v="Manager"/>
    <x v="5"/>
    <s v="Research &amp; Development"/>
    <x v="1"/>
    <x v="0"/>
    <n v="63"/>
    <d v="2005-03-28T00:00:00"/>
    <x v="714"/>
    <n v="0.08"/>
    <x v="0"/>
    <s v="Austin"/>
    <s v=""/>
    <m/>
    <s v="OLD"/>
    <m/>
    <m/>
  </r>
  <r>
    <s v="E02718"/>
    <s v="Nova Doan"/>
    <s v="IT Systems Architect"/>
    <x v="2"/>
    <s v="Manufacturing"/>
    <x v="1"/>
    <x v="0"/>
    <n v="36"/>
    <d v="2018-08-28T00:00:00"/>
    <x v="715"/>
    <n v="0"/>
    <x v="1"/>
    <s v="Beijing"/>
    <s v=""/>
    <m/>
    <s v="YOUNG"/>
    <m/>
    <m/>
  </r>
  <r>
    <s v="E02719"/>
    <s v="Colton Mejia"/>
    <s v="Sr. Manager"/>
    <x v="3"/>
    <s v="Research &amp; Development"/>
    <x v="0"/>
    <x v="1"/>
    <n v="28"/>
    <d v="2019-04-26T00:00:00"/>
    <x v="716"/>
    <n v="0.12"/>
    <x v="2"/>
    <s v="Rio de Janeiro"/>
    <d v="2020-09-24T00:00:00"/>
    <m/>
    <s v="YOUNG"/>
    <m/>
    <m/>
  </r>
  <r>
    <s v="E02720"/>
    <s v="Joseph Kim"/>
    <s v="Analyst II"/>
    <x v="3"/>
    <s v="Research &amp; Development"/>
    <x v="0"/>
    <x v="0"/>
    <n v="28"/>
    <d v="2018-06-23T00:00:00"/>
    <x v="717"/>
    <n v="0"/>
    <x v="0"/>
    <s v="Seattle"/>
    <s v=""/>
    <m/>
    <s v="YOUNG"/>
    <m/>
    <m/>
  </r>
  <r>
    <s v="E02721"/>
    <s v="Audrey Campos"/>
    <s v="Manager"/>
    <x v="4"/>
    <s v="Specialty Products"/>
    <x v="1"/>
    <x v="1"/>
    <n v="27"/>
    <d v="2021-09-02T00:00:00"/>
    <x v="718"/>
    <n v="0.1"/>
    <x v="2"/>
    <s v="Rio de Janeiro"/>
    <s v=""/>
    <m/>
    <s v="YOUNG"/>
    <m/>
    <m/>
  </r>
  <r>
    <s v="E02722"/>
    <s v="Vivian Brooks"/>
    <s v="Business Partner"/>
    <x v="6"/>
    <s v="Specialty Products"/>
    <x v="1"/>
    <x v="3"/>
    <n v="34"/>
    <d v="2022-09-12T00:00:00"/>
    <x v="719"/>
    <n v="0"/>
    <x v="0"/>
    <s v="Seattle"/>
    <d v="2022-11-18T00:00:00"/>
    <m/>
    <s v="YOUNG"/>
    <m/>
    <m/>
  </r>
  <r>
    <s v="E02723"/>
    <s v="Mateo Vargas"/>
    <s v="Network Architect"/>
    <x v="2"/>
    <s v="Specialty Products"/>
    <x v="0"/>
    <x v="1"/>
    <n v="53"/>
    <d v="1994-04-20T00:00:00"/>
    <x v="720"/>
    <n v="0"/>
    <x v="2"/>
    <s v="Rio de Janeiro"/>
    <s v=""/>
    <m/>
    <s v="MIDDLE AGE"/>
    <m/>
    <m/>
  </r>
  <r>
    <s v="E02724"/>
    <s v="David Foster"/>
    <s v="Controls Engineer"/>
    <x v="0"/>
    <s v="Corporate"/>
    <x v="0"/>
    <x v="2"/>
    <n v="50"/>
    <d v="2012-01-15T00:00:00"/>
    <x v="721"/>
    <n v="0"/>
    <x v="0"/>
    <s v="Miami"/>
    <s v=""/>
    <m/>
    <s v="MIDDLE AGE"/>
    <m/>
    <m/>
  </r>
  <r>
    <s v="E02725"/>
    <s v="Isaiah Ramos"/>
    <s v="Solutions Architect"/>
    <x v="2"/>
    <s v="Manufacturing"/>
    <x v="0"/>
    <x v="1"/>
    <n v="51"/>
    <d v="2018-06-21T00:00:00"/>
    <x v="722"/>
    <n v="0"/>
    <x v="0"/>
    <s v="Phoenix"/>
    <s v=""/>
    <m/>
    <s v="MIDDLE AGE"/>
    <m/>
    <m/>
  </r>
  <r>
    <s v="E02726"/>
    <s v="Samantha Do"/>
    <s v="IT Systems Architect"/>
    <x v="2"/>
    <s v="Research &amp; Development"/>
    <x v="1"/>
    <x v="0"/>
    <n v="27"/>
    <d v="2021-11-19T00:00:00"/>
    <x v="723"/>
    <n v="0"/>
    <x v="1"/>
    <s v="Shanghai"/>
    <s v=""/>
    <m/>
    <s v="YOUNG"/>
    <m/>
    <m/>
  </r>
  <r>
    <s v="E02727"/>
    <s v="Emery Fernandez"/>
    <s v="Analyst"/>
    <x v="3"/>
    <s v="Research &amp; Development"/>
    <x v="1"/>
    <x v="1"/>
    <n v="33"/>
    <d v="2019-03-27T00:00:00"/>
    <x v="724"/>
    <n v="0"/>
    <x v="2"/>
    <s v="Sao Paulo"/>
    <s v=""/>
    <m/>
    <s v="YOUNG"/>
    <m/>
    <m/>
  </r>
  <r>
    <s v="E02728"/>
    <s v="Santiago f Brooks"/>
    <s v="Sr. Business Partner"/>
    <x v="6"/>
    <s v="Corporate"/>
    <x v="0"/>
    <x v="2"/>
    <n v="46"/>
    <d v="2012-01-20T00:00:00"/>
    <x v="725"/>
    <n v="0"/>
    <x v="0"/>
    <s v="Miami"/>
    <s v=""/>
    <m/>
    <s v="MIDDLE AGE"/>
    <m/>
    <m/>
  </r>
  <r>
    <s v="E02729"/>
    <s v="Aubrey Lin"/>
    <s v="Vice President"/>
    <x v="6"/>
    <s v="Corporate"/>
    <x v="1"/>
    <x v="0"/>
    <n v="51"/>
    <d v="2005-10-17T00:00:00"/>
    <x v="726"/>
    <n v="0.36"/>
    <x v="0"/>
    <s v="Columbus"/>
    <s v=""/>
    <m/>
    <s v="MIDDLE AGE"/>
    <m/>
    <m/>
  </r>
  <r>
    <s v="E02730"/>
    <s v="Jace Hsu"/>
    <s v="Systems Analyst"/>
    <x v="2"/>
    <s v="Manufacturing"/>
    <x v="0"/>
    <x v="0"/>
    <n v="31"/>
    <d v="2018-10-06T00:00:00"/>
    <x v="727"/>
    <n v="0"/>
    <x v="1"/>
    <s v="Shanghai"/>
    <s v=""/>
    <m/>
    <s v="YOUNG"/>
    <m/>
    <m/>
  </r>
  <r>
    <s v="E02731"/>
    <s v="Nicholas Sanders"/>
    <s v="Vice President"/>
    <x v="1"/>
    <s v="Manufacturing"/>
    <x v="0"/>
    <x v="2"/>
    <n v="45"/>
    <d v="2014-11-23T00:00:00"/>
    <x v="728"/>
    <n v="0.31"/>
    <x v="0"/>
    <s v="Austin"/>
    <s v=""/>
    <m/>
    <s v="MIDDLE AGE"/>
    <m/>
    <m/>
  </r>
  <r>
    <s v="E02732"/>
    <s v="Joshua Sun"/>
    <s v="Manager"/>
    <x v="4"/>
    <s v="Corporate"/>
    <x v="0"/>
    <x v="0"/>
    <n v="38"/>
    <d v="2011-07-13T00:00:00"/>
    <x v="729"/>
    <n v="0.1"/>
    <x v="1"/>
    <s v="Shanghai"/>
    <s v=""/>
    <m/>
    <s v="YOUNG"/>
    <m/>
    <m/>
  </r>
  <r>
    <s v="E02733"/>
    <s v="Riley Ayala"/>
    <s v="Manager"/>
    <x v="3"/>
    <s v="Specialty Products"/>
    <x v="1"/>
    <x v="1"/>
    <n v="42"/>
    <d v="2010-02-20T00:00:00"/>
    <x v="730"/>
    <n v="7.0000000000000007E-2"/>
    <x v="2"/>
    <s v="Sao Paulo"/>
    <s v=""/>
    <m/>
    <s v="MIDDLE AGE"/>
    <m/>
    <m/>
  </r>
  <r>
    <s v="E02734"/>
    <s v="Isaac Santos"/>
    <s v="Development Engineer"/>
    <x v="0"/>
    <s v="Manufacturing"/>
    <x v="0"/>
    <x v="1"/>
    <n v="43"/>
    <d v="2018-09-13T00:00:00"/>
    <x v="731"/>
    <n v="0"/>
    <x v="0"/>
    <s v="Chicago"/>
    <s v=""/>
    <m/>
    <s v="MIDDLE AGE"/>
    <m/>
    <m/>
  </r>
  <r>
    <s v="E02735"/>
    <s v="Logan Brooks"/>
    <s v="Director"/>
    <x v="2"/>
    <s v="Corporate"/>
    <x v="0"/>
    <x v="2"/>
    <n v="28"/>
    <d v="2020-05-07T00:00:00"/>
    <x v="732"/>
    <n v="0.24"/>
    <x v="0"/>
    <s v="Austin"/>
    <d v="2023-01-25T00:00:00"/>
    <m/>
    <s v="YOUNG"/>
    <m/>
    <m/>
  </r>
  <r>
    <s v="E02736"/>
    <s v="Leilani Hu"/>
    <s v="Analyst II"/>
    <x v="4"/>
    <s v="Research &amp; Development"/>
    <x v="1"/>
    <x v="0"/>
    <n v="57"/>
    <d v="2018-05-21T00:00:00"/>
    <x v="733"/>
    <n v="0"/>
    <x v="1"/>
    <s v="Chengdu"/>
    <s v=""/>
    <m/>
    <s v="MIDDLE AGE"/>
    <m/>
    <m/>
  </r>
  <r>
    <s v="E02737"/>
    <s v="Jace Cho"/>
    <s v="Director"/>
    <x v="0"/>
    <s v="Research &amp; Development"/>
    <x v="0"/>
    <x v="0"/>
    <n v="33"/>
    <d v="2016-08-06T00:00:00"/>
    <x v="734"/>
    <n v="0.19"/>
    <x v="1"/>
    <s v="Chongqing"/>
    <s v=""/>
    <m/>
    <s v="YOUNG"/>
    <m/>
    <m/>
  </r>
  <r>
    <s v="E02738"/>
    <s v="Jaxson Fong"/>
    <s v="Sr. Manager"/>
    <x v="4"/>
    <s v="Corporate"/>
    <x v="0"/>
    <x v="0"/>
    <n v="32"/>
    <d v="2020-10-09T00:00:00"/>
    <x v="735"/>
    <n v="0.1"/>
    <x v="1"/>
    <s v="Shanghai"/>
    <s v=""/>
    <m/>
    <s v="YOUNG"/>
    <m/>
    <m/>
  </r>
  <r>
    <s v="E02739"/>
    <s v="Wyatt Ly"/>
    <s v="Quality Engineer"/>
    <x v="0"/>
    <s v="Corporate"/>
    <x v="0"/>
    <x v="0"/>
    <n v="45"/>
    <d v="2008-12-19T00:00:00"/>
    <x v="736"/>
    <n v="0"/>
    <x v="1"/>
    <s v="Beijing"/>
    <s v=""/>
    <m/>
    <s v="MIDDLE AGE"/>
    <m/>
    <m/>
  </r>
  <r>
    <s v="E02740"/>
    <s v="Mia Huang"/>
    <s v="Sr. Manager"/>
    <x v="2"/>
    <s v="Corporate"/>
    <x v="1"/>
    <x v="0"/>
    <n v="33"/>
    <d v="2018-09-21T00:00:00"/>
    <x v="737"/>
    <n v="0.12"/>
    <x v="1"/>
    <s v="Chongqing"/>
    <s v=""/>
    <m/>
    <s v="YOUNG"/>
    <m/>
    <m/>
  </r>
  <r>
    <s v="E02741"/>
    <s v="Levi Her"/>
    <s v="Sr. Manager"/>
    <x v="2"/>
    <s v="Specialty Products"/>
    <x v="0"/>
    <x v="0"/>
    <n v="43"/>
    <d v="2012-03-30T00:00:00"/>
    <x v="738"/>
    <n v="0.12"/>
    <x v="1"/>
    <s v="Chongqing"/>
    <s v=""/>
    <m/>
    <s v="MIDDLE AGE"/>
    <m/>
    <m/>
  </r>
  <r>
    <s v="E02742"/>
    <s v="Everleigh Phillips"/>
    <s v="Analyst II"/>
    <x v="1"/>
    <s v="Manufacturing"/>
    <x v="1"/>
    <x v="2"/>
    <n v="62"/>
    <d v="2015-11-08T00:00:00"/>
    <x v="739"/>
    <n v="0"/>
    <x v="0"/>
    <s v="Chicago"/>
    <s v=""/>
    <m/>
    <s v="OLD"/>
    <m/>
    <m/>
  </r>
  <r>
    <s v="E02743"/>
    <s v="Natalie Acosta"/>
    <s v="Sr. Manager"/>
    <x v="5"/>
    <s v="Specialty Products"/>
    <x v="1"/>
    <x v="1"/>
    <n v="36"/>
    <d v="2019-01-08T00:00:00"/>
    <x v="740"/>
    <n v="0.1"/>
    <x v="2"/>
    <s v="Rio de Janeiro"/>
    <s v=""/>
    <m/>
    <s v="YOUNG"/>
    <m/>
    <m/>
  </r>
  <r>
    <s v="E02744"/>
    <s v="Hadley Chavez"/>
    <s v="Analyst"/>
    <x v="1"/>
    <s v="Corporate"/>
    <x v="1"/>
    <x v="1"/>
    <n v="36"/>
    <d v="2020-06-28T00:00:00"/>
    <x v="741"/>
    <n v="0"/>
    <x v="0"/>
    <s v="Phoenix"/>
    <s v=""/>
    <m/>
    <s v="YOUNG"/>
    <m/>
    <m/>
  </r>
  <r>
    <s v="E02745"/>
    <s v="Hailey Liu"/>
    <s v="Field Engineer"/>
    <x v="0"/>
    <s v="Manufacturing"/>
    <x v="1"/>
    <x v="0"/>
    <n v="31"/>
    <d v="2022-07-09T00:00:00"/>
    <x v="742"/>
    <n v="0"/>
    <x v="0"/>
    <s v="Phoenix"/>
    <s v=""/>
    <m/>
    <s v="YOUNG"/>
    <m/>
    <m/>
  </r>
  <r>
    <s v="E02746"/>
    <s v="Nicholas Jiang"/>
    <s v="Engineering Manager"/>
    <x v="0"/>
    <s v="Manufacturing"/>
    <x v="0"/>
    <x v="0"/>
    <n v="62"/>
    <d v="2003-12-13T00:00:00"/>
    <x v="743"/>
    <n v="0.14000000000000001"/>
    <x v="1"/>
    <s v="Chongqing"/>
    <s v=""/>
    <m/>
    <s v="OLD"/>
    <m/>
    <m/>
  </r>
  <r>
    <s v="E02747"/>
    <s v="Gabriel Xu"/>
    <s v="Analyst"/>
    <x v="3"/>
    <s v="Research &amp; Development"/>
    <x v="0"/>
    <x v="0"/>
    <n v="30"/>
    <d v="2018-10-13T00:00:00"/>
    <x v="744"/>
    <n v="0"/>
    <x v="1"/>
    <s v="Chengdu"/>
    <s v=""/>
    <m/>
    <s v="YOUNG"/>
    <m/>
    <m/>
  </r>
  <r>
    <s v="E02748"/>
    <s v="Sophia Collins"/>
    <s v="Cloud Infrastructure Architect"/>
    <x v="2"/>
    <s v="Specialty Products"/>
    <x v="1"/>
    <x v="2"/>
    <n v="46"/>
    <d v="2022-01-08T00:00:00"/>
    <x v="745"/>
    <n v="0"/>
    <x v="0"/>
    <s v="Seattle"/>
    <s v=""/>
    <m/>
    <s v="MIDDLE AGE"/>
    <m/>
    <m/>
  </r>
  <r>
    <s v="E02749"/>
    <s v="Evelyn Vasquez"/>
    <s v="Technical Architect"/>
    <x v="2"/>
    <s v="Manufacturing"/>
    <x v="1"/>
    <x v="1"/>
    <n v="38"/>
    <d v="2013-02-24T00:00:00"/>
    <x v="746"/>
    <n v="0"/>
    <x v="2"/>
    <s v="Sao Paulo"/>
    <s v=""/>
    <m/>
    <s v="YOUNG"/>
    <m/>
    <m/>
  </r>
  <r>
    <s v="E02750"/>
    <s v="Paisley Baker"/>
    <s v="Test Engineer"/>
    <x v="0"/>
    <s v="Manufacturing"/>
    <x v="1"/>
    <x v="2"/>
    <n v="58"/>
    <d v="2002-12-23T00:00:00"/>
    <x v="747"/>
    <n v="0"/>
    <x v="0"/>
    <s v="Columbus"/>
    <s v=""/>
    <m/>
    <s v="MIDDLE AGE"/>
    <m/>
    <m/>
  </r>
  <r>
    <s v="E02751"/>
    <s v="Eloise Griffin"/>
    <s v="Enterprise Architect"/>
    <x v="2"/>
    <s v="Specialty Products"/>
    <x v="1"/>
    <x v="2"/>
    <n v="27"/>
    <d v="2022-05-06T00:00:00"/>
    <x v="748"/>
    <n v="0"/>
    <x v="0"/>
    <s v="Miami"/>
    <s v=""/>
    <m/>
    <s v="YOUNG"/>
    <m/>
    <m/>
  </r>
  <r>
    <s v="E02752"/>
    <s v="Samuel Cruz"/>
    <s v="Sr. Manager"/>
    <x v="6"/>
    <s v="Specialty Products"/>
    <x v="0"/>
    <x v="1"/>
    <n v="61"/>
    <d v="1993-04-30T00:00:00"/>
    <x v="749"/>
    <n v="0.11"/>
    <x v="0"/>
    <s v="Miami"/>
    <s v=""/>
    <m/>
    <s v="OLD"/>
    <m/>
    <m/>
  </r>
  <r>
    <s v="E02753"/>
    <s v="Gabriel Cheung"/>
    <s v="Analyst"/>
    <x v="4"/>
    <s v="Specialty Products"/>
    <x v="0"/>
    <x v="0"/>
    <n v="64"/>
    <d v="2016-11-29T00:00:00"/>
    <x v="750"/>
    <n v="0"/>
    <x v="1"/>
    <s v="Chongqing"/>
    <d v="2018-06-26T00:00:00"/>
    <m/>
    <s v="OLD"/>
    <m/>
    <m/>
  </r>
  <r>
    <s v="E02754"/>
    <s v="Kai Green"/>
    <s v="System Administrator "/>
    <x v="2"/>
    <s v="Corporate"/>
    <x v="0"/>
    <x v="2"/>
    <n v="65"/>
    <d v="2015-06-15T00:00:00"/>
    <x v="751"/>
    <n v="0"/>
    <x v="0"/>
    <s v="Seattle"/>
    <s v=""/>
    <m/>
    <s v="OLD"/>
    <m/>
    <m/>
  </r>
  <r>
    <s v="E02755"/>
    <s v="Julia Moore"/>
    <s v="Sr. Manager"/>
    <x v="2"/>
    <s v="Manufacturing"/>
    <x v="1"/>
    <x v="2"/>
    <n v="37"/>
    <d v="2021-11-18T00:00:00"/>
    <x v="752"/>
    <n v="0.13"/>
    <x v="0"/>
    <s v="Seattle"/>
    <s v=""/>
    <m/>
    <s v="YOUNG"/>
    <m/>
    <m/>
  </r>
  <r>
    <s v="E02756"/>
    <s v="Roman Mendoza"/>
    <s v="Vice President"/>
    <x v="3"/>
    <s v="Specialty Products"/>
    <x v="0"/>
    <x v="1"/>
    <n v="54"/>
    <d v="1994-09-04T00:00:00"/>
    <x v="753"/>
    <n v="0.34"/>
    <x v="2"/>
    <s v="Rio de Janeiro"/>
    <s v=""/>
    <m/>
    <s v="MIDDLE AGE"/>
    <m/>
    <m/>
  </r>
  <r>
    <s v="E02757"/>
    <s v="Levi Rahman"/>
    <s v="System Administrator "/>
    <x v="2"/>
    <s v="Specialty Products"/>
    <x v="0"/>
    <x v="0"/>
    <n v="54"/>
    <d v="2009-01-30T00:00:00"/>
    <x v="754"/>
    <n v="0"/>
    <x v="0"/>
    <s v="Seattle"/>
    <s v=""/>
    <m/>
    <s v="MIDDLE AGE"/>
    <m/>
    <m/>
  </r>
  <r>
    <s v="E02758"/>
    <s v="Sadie Pham"/>
    <s v="Analyst II"/>
    <x v="4"/>
    <s v="Specialty Products"/>
    <x v="1"/>
    <x v="0"/>
    <n v="26"/>
    <d v="2022-12-25T00:00:00"/>
    <x v="755"/>
    <n v="0"/>
    <x v="1"/>
    <s v="Chengdu"/>
    <d v="2023-01-25T00:00:00"/>
    <m/>
    <s v="YOUNG"/>
    <m/>
    <m/>
  </r>
  <r>
    <s v="E02759"/>
    <s v="Chloe Contreras"/>
    <s v="Vice President"/>
    <x v="5"/>
    <s v="Corporate"/>
    <x v="1"/>
    <x v="1"/>
    <n v="29"/>
    <d v="2021-02-10T00:00:00"/>
    <x v="756"/>
    <n v="0.36"/>
    <x v="0"/>
    <s v="Phoenix"/>
    <s v=""/>
    <m/>
    <s v="YOUNG"/>
    <m/>
    <m/>
  </r>
  <r>
    <s v="E02760"/>
    <s v="Owen Ford"/>
    <s v="Vice President"/>
    <x v="6"/>
    <s v="Corporate"/>
    <x v="0"/>
    <x v="2"/>
    <n v="37"/>
    <d v="2015-02-10T00:00:00"/>
    <x v="757"/>
    <n v="0.32"/>
    <x v="0"/>
    <s v="Chicago"/>
    <s v=""/>
    <m/>
    <s v="YOUNG"/>
    <m/>
    <m/>
  </r>
  <r>
    <s v="E02761"/>
    <s v="Audrey Powell"/>
    <s v="Director"/>
    <x v="3"/>
    <s v="Research &amp; Development"/>
    <x v="1"/>
    <x v="3"/>
    <n v="37"/>
    <d v="2011-05-01T00:00:00"/>
    <x v="758"/>
    <n v="0.27"/>
    <x v="0"/>
    <s v="Chicago"/>
    <s v=""/>
    <m/>
    <s v="YOUNG"/>
    <m/>
    <m/>
  </r>
  <r>
    <s v="E02762"/>
    <s v="Greyson Munoz"/>
    <s v="Sr. Manager"/>
    <x v="5"/>
    <s v="Research &amp; Development"/>
    <x v="0"/>
    <x v="1"/>
    <n v="62"/>
    <d v="2000-06-23T00:00:00"/>
    <x v="759"/>
    <n v="0.14000000000000001"/>
    <x v="2"/>
    <s v="Rio de Janeiro"/>
    <s v=""/>
    <m/>
    <s v="OLD"/>
    <m/>
    <m/>
  </r>
  <r>
    <s v="E02763"/>
    <s v="Isaiah Vang"/>
    <s v="Quality Engineer"/>
    <x v="0"/>
    <s v="Corporate"/>
    <x v="0"/>
    <x v="0"/>
    <n v="53"/>
    <d v="1998-11-30T00:00:00"/>
    <x v="760"/>
    <n v="0"/>
    <x v="0"/>
    <s v="Chicago"/>
    <s v=""/>
    <m/>
    <s v="MIDDLE AGE"/>
    <m/>
    <m/>
  </r>
  <r>
    <s v="E02764"/>
    <s v="Lincoln Alvarado"/>
    <s v="Sr. Analyst"/>
    <x v="5"/>
    <s v="Manufacturing"/>
    <x v="0"/>
    <x v="1"/>
    <n v="65"/>
    <d v="2004-12-08T00:00:00"/>
    <x v="761"/>
    <n v="0"/>
    <x v="0"/>
    <s v="Phoenix"/>
    <s v=""/>
    <m/>
    <s v="OLD"/>
    <m/>
    <m/>
  </r>
  <r>
    <s v="E02765"/>
    <s v="Carter Sandoval"/>
    <s v="Vice President"/>
    <x v="2"/>
    <s v="Manufacturing"/>
    <x v="0"/>
    <x v="1"/>
    <n v="36"/>
    <d v="2021-03-11T00:00:00"/>
    <x v="762"/>
    <n v="0.34"/>
    <x v="2"/>
    <s v="Rio de Janeiro"/>
    <s v=""/>
    <m/>
    <s v="YOUNG"/>
    <m/>
    <m/>
  </r>
  <r>
    <s v="E02766"/>
    <s v="Julia Jimenez"/>
    <s v="Sr. Analyst"/>
    <x v="5"/>
    <s v="Specialty Products"/>
    <x v="1"/>
    <x v="1"/>
    <n v="46"/>
    <d v="2010-11-17T00:00:00"/>
    <x v="763"/>
    <n v="0"/>
    <x v="2"/>
    <s v="Rio de Janeiro"/>
    <s v=""/>
    <m/>
    <s v="MIDDLE AGE"/>
    <m/>
    <m/>
  </r>
  <r>
    <s v="E02767"/>
    <s v="Savannah Cortez"/>
    <s v="Service Desk Analyst"/>
    <x v="2"/>
    <s v="Specialty Products"/>
    <x v="1"/>
    <x v="1"/>
    <n v="55"/>
    <d v="2018-12-15T00:00:00"/>
    <x v="764"/>
    <n v="0"/>
    <x v="2"/>
    <s v="Manaus"/>
    <s v=""/>
    <m/>
    <s v="MIDDLE AGE"/>
    <m/>
    <m/>
  </r>
  <r>
    <s v="E02768"/>
    <s v="Everly Brown"/>
    <s v="Quality Engineer"/>
    <x v="0"/>
    <s v="Specialty Products"/>
    <x v="1"/>
    <x v="3"/>
    <n v="63"/>
    <d v="2013-10-04T00:00:00"/>
    <x v="765"/>
    <n v="0"/>
    <x v="0"/>
    <s v="Miami"/>
    <s v=""/>
    <m/>
    <s v="OLD"/>
    <m/>
    <m/>
  </r>
  <r>
    <s v="E02769"/>
    <s v="Charlotte Pham"/>
    <s v="Field Engineer"/>
    <x v="0"/>
    <s v="Research &amp; Development"/>
    <x v="1"/>
    <x v="0"/>
    <n v="54"/>
    <d v="2003-02-25T00:00:00"/>
    <x v="766"/>
    <n v="0"/>
    <x v="1"/>
    <s v="Shanghai"/>
    <s v=""/>
    <m/>
    <s v="MIDDLE AGE"/>
    <m/>
    <m/>
  </r>
  <r>
    <s v="E02770"/>
    <s v="Iris Bailey"/>
    <s v="IT Coordinator"/>
    <x v="2"/>
    <s v="Research &amp; Development"/>
    <x v="1"/>
    <x v="2"/>
    <n v="26"/>
    <d v="2020-02-18T00:00:00"/>
    <x v="767"/>
    <n v="0"/>
    <x v="0"/>
    <s v="Miami"/>
    <d v="2020-06-02T00:00:00"/>
    <m/>
    <s v="YOUNG"/>
    <m/>
    <m/>
  </r>
  <r>
    <s v="E02771"/>
    <s v="Logan Daniels"/>
    <s v="Sr. Analyst"/>
    <x v="3"/>
    <s v="Corporate"/>
    <x v="0"/>
    <x v="2"/>
    <n v="26"/>
    <d v="2022-05-07T00:00:00"/>
    <x v="768"/>
    <n v="0"/>
    <x v="0"/>
    <s v="Columbus"/>
    <s v=""/>
    <m/>
    <s v="YOUNG"/>
    <m/>
    <m/>
  </r>
  <r>
    <s v="E02772"/>
    <s v="Autumn Molina"/>
    <s v="Analyst II"/>
    <x v="1"/>
    <s v="Corporate"/>
    <x v="1"/>
    <x v="1"/>
    <n v="34"/>
    <d v="2012-04-08T00:00:00"/>
    <x v="769"/>
    <n v="0"/>
    <x v="2"/>
    <s v="Manaus"/>
    <s v=""/>
    <m/>
    <s v="YOUNG"/>
    <m/>
    <m/>
  </r>
  <r>
    <s v="E02773"/>
    <s v="Emma Mehta"/>
    <s v="Vice President"/>
    <x v="0"/>
    <s v="Manufacturing"/>
    <x v="1"/>
    <x v="0"/>
    <n v="48"/>
    <d v="2009-04-09T00:00:00"/>
    <x v="770"/>
    <n v="0.33"/>
    <x v="1"/>
    <s v="Shanghai"/>
    <s v=""/>
    <m/>
    <s v="MIDDLE AGE"/>
    <m/>
    <m/>
  </r>
  <r>
    <s v="E02774"/>
    <s v="Julian Joseph"/>
    <s v="Enterprise Architect"/>
    <x v="2"/>
    <s v="Manufacturing"/>
    <x v="0"/>
    <x v="2"/>
    <n v="52"/>
    <d v="2018-09-20T00:00:00"/>
    <x v="771"/>
    <n v="0"/>
    <x v="0"/>
    <s v="Austin"/>
    <s v=""/>
    <m/>
    <s v="MIDDLE AGE"/>
    <m/>
    <m/>
  </r>
  <r>
    <s v="E02775"/>
    <s v="Eleanor Munoz"/>
    <s v="Analyst"/>
    <x v="3"/>
    <s v="Specialty Products"/>
    <x v="1"/>
    <x v="1"/>
    <n v="45"/>
    <d v="2004-04-07T00:00:00"/>
    <x v="772"/>
    <n v="0"/>
    <x v="2"/>
    <s v="Rio de Janeiro"/>
    <s v=""/>
    <m/>
    <s v="MIDDLE AGE"/>
    <m/>
    <m/>
  </r>
  <r>
    <s v="E02776"/>
    <s v="Caroline Sandoval"/>
    <s v="Manager"/>
    <x v="4"/>
    <s v="Specialty Products"/>
    <x v="1"/>
    <x v="1"/>
    <n v="51"/>
    <d v="2012-09-10T00:00:00"/>
    <x v="773"/>
    <n v="0.08"/>
    <x v="0"/>
    <s v="Phoenix"/>
    <d v="2021-10-07T00:00:00"/>
    <m/>
    <s v="MIDDLE AGE"/>
    <m/>
    <m/>
  </r>
  <r>
    <s v="E02777"/>
    <s v="Eliza Zhu"/>
    <s v="Account Representative"/>
    <x v="1"/>
    <s v="Specialty Products"/>
    <x v="1"/>
    <x v="0"/>
    <n v="43"/>
    <d v="2006-09-30T00:00:00"/>
    <x v="774"/>
    <n v="0"/>
    <x v="0"/>
    <s v="Miami"/>
    <s v=""/>
    <m/>
    <s v="MIDDLE AGE"/>
    <m/>
    <m/>
  </r>
  <r>
    <s v="E02778"/>
    <s v="Greyson Moore"/>
    <s v="Director"/>
    <x v="3"/>
    <s v="Corporate"/>
    <x v="0"/>
    <x v="2"/>
    <n v="54"/>
    <d v="2004-02-12T00:00:00"/>
    <x v="775"/>
    <n v="0.16"/>
    <x v="0"/>
    <s v="Austin"/>
    <s v=""/>
    <m/>
    <s v="MIDDLE AGE"/>
    <m/>
    <m/>
  </r>
  <r>
    <s v="E02779"/>
    <s v="Lyla Clark"/>
    <s v="Sr. Analyst"/>
    <x v="1"/>
    <s v="Research &amp; Development"/>
    <x v="1"/>
    <x v="2"/>
    <n v="54"/>
    <d v="2018-12-12T00:00:00"/>
    <x v="776"/>
    <n v="0"/>
    <x v="0"/>
    <s v="Columbus"/>
    <s v=""/>
    <m/>
    <s v="MIDDLE AGE"/>
    <m/>
    <m/>
  </r>
  <r>
    <s v="E02780"/>
    <s v="Samuel Patterson"/>
    <s v="Vice President"/>
    <x v="3"/>
    <s v="Specialty Products"/>
    <x v="0"/>
    <x v="2"/>
    <n v="25"/>
    <d v="2022-10-07T00:00:00"/>
    <x v="777"/>
    <n v="0.33"/>
    <x v="0"/>
    <s v="Seattle"/>
    <s v=""/>
    <m/>
    <s v="YOUNG"/>
    <m/>
    <m/>
  </r>
  <r>
    <s v="E02781"/>
    <s v="Robert Padilla"/>
    <s v="Analyst II"/>
    <x v="3"/>
    <s v="Manufacturing"/>
    <x v="0"/>
    <x v="1"/>
    <n v="65"/>
    <d v="1998-02-16T00:00:00"/>
    <x v="778"/>
    <n v="0"/>
    <x v="2"/>
    <s v="Rio de Janeiro"/>
    <s v=""/>
    <m/>
    <s v="OLD"/>
    <m/>
    <m/>
  </r>
  <r>
    <s v="E02782"/>
    <s v="Landon Munoz"/>
    <s v="Controls Engineer"/>
    <x v="0"/>
    <s v="Manufacturing"/>
    <x v="0"/>
    <x v="1"/>
    <n v="40"/>
    <d v="2014-07-11T00:00:00"/>
    <x v="779"/>
    <n v="0"/>
    <x v="0"/>
    <s v="Miami"/>
    <s v=""/>
    <m/>
    <s v="YOUNG"/>
    <m/>
    <m/>
  </r>
  <r>
    <s v="E02783"/>
    <s v="Josiah Yi"/>
    <s v="Operations Engineer"/>
    <x v="0"/>
    <s v="Corporate"/>
    <x v="0"/>
    <x v="0"/>
    <n v="31"/>
    <d v="2015-04-12T00:00:00"/>
    <x v="780"/>
    <n v="0"/>
    <x v="1"/>
    <s v="Beijing"/>
    <s v=""/>
    <m/>
    <s v="YOUNG"/>
    <m/>
    <m/>
  </r>
  <r>
    <s v="E02784"/>
    <s v="Owen Scott"/>
    <s v="Solutions Architect"/>
    <x v="2"/>
    <s v="Research &amp; Development"/>
    <x v="0"/>
    <x v="3"/>
    <n v="45"/>
    <d v="2005-07-17T00:00:00"/>
    <x v="781"/>
    <n v="0"/>
    <x v="0"/>
    <s v="Austin"/>
    <s v=""/>
    <m/>
    <s v="MIDDLE AGE"/>
    <m/>
    <m/>
  </r>
  <r>
    <s v="E02785"/>
    <s v="Matthew Parker"/>
    <s v="Analyst"/>
    <x v="1"/>
    <s v="Research &amp; Development"/>
    <x v="0"/>
    <x v="2"/>
    <n v="40"/>
    <d v="2021-09-15T00:00:00"/>
    <x v="782"/>
    <n v="0"/>
    <x v="0"/>
    <s v="Austin"/>
    <s v=""/>
    <m/>
    <s v="YOUNG"/>
    <m/>
    <m/>
  </r>
  <r>
    <s v="E02786"/>
    <s v="Daniel Huynh"/>
    <s v="Manager"/>
    <x v="5"/>
    <s v="Manufacturing"/>
    <x v="0"/>
    <x v="0"/>
    <n v="25"/>
    <d v="2021-12-08T00:00:00"/>
    <x v="783"/>
    <n v="0.06"/>
    <x v="1"/>
    <s v="Chengdu"/>
    <s v=""/>
    <m/>
    <s v="YOUNG"/>
    <m/>
    <m/>
  </r>
  <r>
    <s v="E02787"/>
    <s v="Matthew Vargas"/>
    <s v="Sr. Manager"/>
    <x v="2"/>
    <s v="Research &amp; Development"/>
    <x v="0"/>
    <x v="1"/>
    <n v="53"/>
    <d v="1999-05-24T00:00:00"/>
    <x v="784"/>
    <n v="0.13"/>
    <x v="0"/>
    <s v="Chicago"/>
    <s v=""/>
    <m/>
    <s v="MIDDLE AGE"/>
    <m/>
    <m/>
  </r>
  <r>
    <s v="E02788"/>
    <s v="Ella Herrera"/>
    <s v="Director"/>
    <x v="5"/>
    <s v="Corporate"/>
    <x v="1"/>
    <x v="1"/>
    <n v="49"/>
    <d v="2013-02-08T00:00:00"/>
    <x v="785"/>
    <n v="0.22"/>
    <x v="0"/>
    <s v="Austin"/>
    <s v=""/>
    <m/>
    <s v="MIDDLE AGE"/>
    <m/>
    <m/>
  </r>
  <r>
    <s v="E02789"/>
    <s v="Everly Hwang"/>
    <s v="Vice President"/>
    <x v="3"/>
    <s v="Research &amp; Development"/>
    <x v="1"/>
    <x v="0"/>
    <n v="31"/>
    <d v="2022-10-27T00:00:00"/>
    <x v="786"/>
    <n v="0.4"/>
    <x v="0"/>
    <s v="Miami"/>
    <s v=""/>
    <m/>
    <s v="YOUNG"/>
    <m/>
    <m/>
  </r>
  <r>
    <s v="E02790"/>
    <s v="Hazel Mitchell"/>
    <s v="Network Engineer"/>
    <x v="2"/>
    <s v="Specialty Products"/>
    <x v="1"/>
    <x v="2"/>
    <n v="33"/>
    <d v="2020-11-04T00:00:00"/>
    <x v="787"/>
    <n v="0"/>
    <x v="0"/>
    <s v="Miami"/>
    <s v=""/>
    <m/>
    <s v="YOUNG"/>
    <m/>
    <m/>
  </r>
  <r>
    <s v="E02791"/>
    <s v="Ian Hernandez"/>
    <s v="Director"/>
    <x v="3"/>
    <s v="Corporate"/>
    <x v="0"/>
    <x v="1"/>
    <n v="40"/>
    <d v="2021-12-01T00:00:00"/>
    <x v="788"/>
    <n v="0.25"/>
    <x v="0"/>
    <s v="Austin"/>
    <s v=""/>
    <m/>
    <s v="YOUNG"/>
    <m/>
    <m/>
  </r>
  <r>
    <s v="E02792"/>
    <s v="Charlotte Lam"/>
    <s v="Service Desk Analyst"/>
    <x v="2"/>
    <s v="Manufacturing"/>
    <x v="1"/>
    <x v="0"/>
    <n v="29"/>
    <d v="2020-08-26T00:00:00"/>
    <x v="789"/>
    <n v="0"/>
    <x v="0"/>
    <s v="Columbus"/>
    <s v=""/>
    <m/>
    <s v="YOUNG"/>
    <m/>
    <m/>
  </r>
  <r>
    <s v="E02793"/>
    <s v="Jonathan Ali"/>
    <s v="Automation Engineer"/>
    <x v="0"/>
    <s v="Specialty Products"/>
    <x v="0"/>
    <x v="0"/>
    <n v="51"/>
    <d v="2004-07-20T00:00:00"/>
    <x v="790"/>
    <n v="0"/>
    <x v="1"/>
    <s v="Chongqing"/>
    <s v=""/>
    <m/>
    <s v="MIDDLE AGE"/>
    <m/>
    <m/>
  </r>
  <r>
    <s v="E02794"/>
    <s v="Violet He"/>
    <s v="Analyst"/>
    <x v="1"/>
    <s v="Manufacturing"/>
    <x v="1"/>
    <x v="0"/>
    <n v="31"/>
    <d v="2021-11-19T00:00:00"/>
    <x v="791"/>
    <n v="0"/>
    <x v="0"/>
    <s v="Chicago"/>
    <s v=""/>
    <m/>
    <s v="YOUNG"/>
    <m/>
    <m/>
  </r>
  <r>
    <s v="E02795"/>
    <s v="Hannah Truong"/>
    <s v="Sr. Analyst"/>
    <x v="3"/>
    <s v="Specialty Products"/>
    <x v="1"/>
    <x v="0"/>
    <n v="44"/>
    <d v="2009-03-25T00:00:00"/>
    <x v="792"/>
    <n v="0"/>
    <x v="0"/>
    <s v="Chicago"/>
    <s v=""/>
    <m/>
    <s v="MIDDLE AGE"/>
    <m/>
    <m/>
  </r>
  <r>
    <s v="E02796"/>
    <s v="Hannah Nelson"/>
    <s v="Account Representative"/>
    <x v="1"/>
    <s v="Manufacturing"/>
    <x v="1"/>
    <x v="2"/>
    <n v="38"/>
    <d v="2022-05-24T00:00:00"/>
    <x v="793"/>
    <n v="0"/>
    <x v="0"/>
    <s v="Seattle"/>
    <s v=""/>
    <m/>
    <s v="YOUNG"/>
    <m/>
    <m/>
  </r>
  <r>
    <s v="E02797"/>
    <s v="Autumn Kaur"/>
    <s v="Manager"/>
    <x v="3"/>
    <s v="Corporate"/>
    <x v="1"/>
    <x v="0"/>
    <n v="29"/>
    <d v="2022-02-01T00:00:00"/>
    <x v="794"/>
    <n v="0.08"/>
    <x v="1"/>
    <s v="Beijing"/>
    <s v=""/>
    <m/>
    <s v="YOUNG"/>
    <m/>
    <m/>
  </r>
  <r>
    <s v="E02798"/>
    <s v="Serenity Ngo"/>
    <s v="Analyst"/>
    <x v="3"/>
    <s v="Corporate"/>
    <x v="1"/>
    <x v="0"/>
    <n v="49"/>
    <d v="2021-02-11T00:00:00"/>
    <x v="795"/>
    <n v="0"/>
    <x v="0"/>
    <s v="Seattle"/>
    <s v=""/>
    <m/>
    <s v="MIDDLE AGE"/>
    <m/>
    <m/>
  </r>
  <r>
    <s v="E02799"/>
    <s v="Raelynn Her"/>
    <s v="Sr. Manager"/>
    <x v="1"/>
    <s v="Research &amp; Development"/>
    <x v="1"/>
    <x v="0"/>
    <n v="44"/>
    <d v="2018-05-09T00:00:00"/>
    <x v="796"/>
    <n v="0.15"/>
    <x v="0"/>
    <s v="Columbus"/>
    <s v=""/>
    <m/>
    <s v="MIDDLE AGE"/>
    <m/>
    <m/>
  </r>
  <r>
    <s v="E02800"/>
    <s v="Jameson Salazar"/>
    <s v="Controls Engineer"/>
    <x v="0"/>
    <s v="Specialty Products"/>
    <x v="0"/>
    <x v="1"/>
    <n v="45"/>
    <d v="2003-03-12T00:00:00"/>
    <x v="797"/>
    <n v="0"/>
    <x v="0"/>
    <s v="Phoenix"/>
    <s v=""/>
    <m/>
    <s v="MIDDLE AGE"/>
    <m/>
    <m/>
  </r>
  <r>
    <s v="E02801"/>
    <s v="Luke Luna"/>
    <s v="Analyst"/>
    <x v="1"/>
    <s v="Specialty Products"/>
    <x v="0"/>
    <x v="1"/>
    <n v="58"/>
    <d v="2007-05-21T00:00:00"/>
    <x v="798"/>
    <n v="0"/>
    <x v="0"/>
    <s v="Miami"/>
    <s v=""/>
    <m/>
    <s v="MIDDLE AGE"/>
    <m/>
    <m/>
  </r>
  <r>
    <s v="E02802"/>
    <s v="Hunter Moua"/>
    <s v="Sr. Analyst"/>
    <x v="3"/>
    <s v="Specialty Products"/>
    <x v="0"/>
    <x v="0"/>
    <n v="29"/>
    <d v="2019-11-29T00:00:00"/>
    <x v="799"/>
    <n v="0"/>
    <x v="1"/>
    <s v="Chongqing"/>
    <s v=""/>
    <m/>
    <s v="YOUNG"/>
    <m/>
    <m/>
  </r>
  <r>
    <s v="E02803"/>
    <s v="Athena Aguilar"/>
    <s v="Analyst II"/>
    <x v="5"/>
    <s v="Corporate"/>
    <x v="1"/>
    <x v="1"/>
    <n v="25"/>
    <d v="2021-08-24T00:00:00"/>
    <x v="800"/>
    <n v="0"/>
    <x v="2"/>
    <s v="Manaus"/>
    <s v=""/>
    <m/>
    <s v="YOUNG"/>
    <m/>
    <m/>
  </r>
  <r>
    <s v="E02804"/>
    <s v="Ariana Sanders"/>
    <s v="Director"/>
    <x v="0"/>
    <s v="Manufacturing"/>
    <x v="1"/>
    <x v="2"/>
    <n v="62"/>
    <d v="1994-12-26T00:00:00"/>
    <x v="801"/>
    <n v="0.2"/>
    <x v="0"/>
    <s v="Austin"/>
    <s v=""/>
    <m/>
    <s v="OLD"/>
    <m/>
    <m/>
  </r>
  <r>
    <s v="E02805"/>
    <s v="Easton Cruz"/>
    <s v="Manager"/>
    <x v="4"/>
    <s v="Manufacturing"/>
    <x v="0"/>
    <x v="1"/>
    <n v="33"/>
    <d v="2016-11-21T00:00:00"/>
    <x v="802"/>
    <n v="0.06"/>
    <x v="0"/>
    <s v="Columbus"/>
    <s v=""/>
    <m/>
    <s v="YOUNG"/>
    <m/>
    <m/>
  </r>
  <r>
    <s v="E02806"/>
    <s v="Josiah Vega"/>
    <s v="Manager"/>
    <x v="3"/>
    <s v="Manufacturing"/>
    <x v="0"/>
    <x v="1"/>
    <n v="56"/>
    <d v="2015-12-26T00:00:00"/>
    <x v="803"/>
    <n v="0.08"/>
    <x v="0"/>
    <s v="Columbus"/>
    <s v=""/>
    <m/>
    <s v="MIDDLE AGE"/>
    <m/>
    <m/>
  </r>
  <r>
    <s v="E02807"/>
    <s v="Isla Chavez"/>
    <s v="Manager"/>
    <x v="4"/>
    <s v="Corporate"/>
    <x v="1"/>
    <x v="1"/>
    <n v="45"/>
    <d v="2010-09-29T00:00:00"/>
    <x v="804"/>
    <n v="0.05"/>
    <x v="0"/>
    <s v="Chicago"/>
    <s v=""/>
    <m/>
    <s v="MIDDLE AGE"/>
    <m/>
    <m/>
  </r>
  <r>
    <s v="E02808"/>
    <s v="Willow Estrada"/>
    <s v="Manager"/>
    <x v="6"/>
    <s v="Research &amp; Development"/>
    <x v="1"/>
    <x v="1"/>
    <n v="28"/>
    <d v="2021-03-11T00:00:00"/>
    <x v="805"/>
    <n v="0.05"/>
    <x v="2"/>
    <s v="Rio de Janeiro"/>
    <s v=""/>
    <m/>
    <s v="YOUNG"/>
    <m/>
    <m/>
  </r>
  <r>
    <s v="E02809"/>
    <s v="Nevaeh Ng"/>
    <s v="Sr. Manager"/>
    <x v="6"/>
    <s v="Manufacturing"/>
    <x v="1"/>
    <x v="0"/>
    <n v="30"/>
    <d v="2019-03-18T00:00:00"/>
    <x v="806"/>
    <n v="0.11"/>
    <x v="0"/>
    <s v="Seattle"/>
    <d v="2022-08-29T00:00:00"/>
    <m/>
    <s v="YOUNG"/>
    <m/>
    <m/>
  </r>
  <r>
    <s v="E02810"/>
    <s v="Jade Hu"/>
    <s v="Analyst"/>
    <x v="5"/>
    <s v="Research &amp; Development"/>
    <x v="1"/>
    <x v="0"/>
    <n v="45"/>
    <d v="2001-12-15T00:00:00"/>
    <x v="807"/>
    <n v="0"/>
    <x v="0"/>
    <s v="Seattle"/>
    <s v=""/>
    <m/>
    <s v="MIDDLE AGE"/>
    <m/>
    <m/>
  </r>
  <r>
    <s v="E02811"/>
    <s v="Henry Vazquez"/>
    <s v="IT Systems Architect"/>
    <x v="2"/>
    <s v="Specialty Products"/>
    <x v="0"/>
    <x v="1"/>
    <n v="33"/>
    <d v="2016-12-03T00:00:00"/>
    <x v="808"/>
    <n v="0"/>
    <x v="0"/>
    <s v="Columbus"/>
    <s v=""/>
    <m/>
    <s v="YOUNG"/>
    <m/>
    <m/>
  </r>
  <r>
    <s v="E02812"/>
    <s v="Nathan Jackson"/>
    <s v="Vice President"/>
    <x v="3"/>
    <s v="Manufacturing"/>
    <x v="0"/>
    <x v="2"/>
    <n v="41"/>
    <d v="2011-03-25T00:00:00"/>
    <x v="809"/>
    <n v="0.39"/>
    <x v="0"/>
    <s v="Chicago"/>
    <s v=""/>
    <m/>
    <s v="MIDDLE AGE"/>
    <m/>
    <m/>
  </r>
  <r>
    <s v="E02813"/>
    <s v="Anthony Lam"/>
    <s v="Sr. Manager"/>
    <x v="1"/>
    <s v="Specialty Products"/>
    <x v="0"/>
    <x v="0"/>
    <n v="33"/>
    <d v="2015-02-07T00:00:00"/>
    <x v="810"/>
    <n v="0.15"/>
    <x v="0"/>
    <s v="Chicago"/>
    <s v=""/>
    <m/>
    <s v="YOUNG"/>
    <m/>
    <m/>
  </r>
  <r>
    <s v="E02814"/>
    <s v="Nevaeh Ali"/>
    <s v="Manager"/>
    <x v="5"/>
    <s v="Manufacturing"/>
    <x v="1"/>
    <x v="0"/>
    <n v="48"/>
    <d v="2013-03-22T00:00:00"/>
    <x v="811"/>
    <n v="7.0000000000000007E-2"/>
    <x v="0"/>
    <s v="Miami"/>
    <s v=""/>
    <m/>
    <s v="MIDDLE AGE"/>
    <m/>
    <m/>
  </r>
  <r>
    <s v="E02815"/>
    <s v="Mila Vasquez"/>
    <s v="Vice President"/>
    <x v="6"/>
    <s v="Corporate"/>
    <x v="1"/>
    <x v="1"/>
    <n v="48"/>
    <d v="2013-07-26T00:00:00"/>
    <x v="812"/>
    <n v="0.37"/>
    <x v="0"/>
    <s v="Phoenix"/>
    <s v=""/>
    <m/>
    <s v="MIDDLE AGE"/>
    <m/>
    <m/>
  </r>
  <r>
    <s v="E02816"/>
    <s v="Madelyn Henry"/>
    <s v="Vice President"/>
    <x v="6"/>
    <s v="Specialty Products"/>
    <x v="1"/>
    <x v="2"/>
    <n v="41"/>
    <d v="2007-05-10T00:00:00"/>
    <x v="813"/>
    <n v="0.33"/>
    <x v="0"/>
    <s v="Seattle"/>
    <s v=""/>
    <m/>
    <s v="MIDDLE AGE"/>
    <m/>
    <m/>
  </r>
  <r>
    <s v="E02817"/>
    <s v="Emilia Alexander"/>
    <s v="Operations Engineer"/>
    <x v="0"/>
    <s v="Specialty Products"/>
    <x v="1"/>
    <x v="2"/>
    <n v="37"/>
    <d v="2022-09-11T00:00:00"/>
    <x v="814"/>
    <n v="0"/>
    <x v="0"/>
    <s v="Seattle"/>
    <s v=""/>
    <m/>
    <s v="YOUNG"/>
    <m/>
    <m/>
  </r>
  <r>
    <s v="E02818"/>
    <s v="Christian Ayala"/>
    <s v="Sr. Account Representative"/>
    <x v="1"/>
    <s v="Research &amp; Development"/>
    <x v="0"/>
    <x v="1"/>
    <n v="55"/>
    <d v="2003-09-28T00:00:00"/>
    <x v="815"/>
    <n v="0"/>
    <x v="2"/>
    <s v="Manaus"/>
    <s v=""/>
    <m/>
    <s v="MIDDLE AGE"/>
    <m/>
    <m/>
  </r>
  <r>
    <s v="E02819"/>
    <s v="Willow Xiong"/>
    <s v="Sr. Manager"/>
    <x v="5"/>
    <s v="Corporate"/>
    <x v="1"/>
    <x v="0"/>
    <n v="37"/>
    <d v="2021-05-04T00:00:00"/>
    <x v="816"/>
    <n v="0.12"/>
    <x v="0"/>
    <s v="Miami"/>
    <s v=""/>
    <m/>
    <s v="YOUNG"/>
    <m/>
    <m/>
  </r>
  <r>
    <s v="E02820"/>
    <s v="Avery Valdez"/>
    <s v="HRIS Analyst"/>
    <x v="6"/>
    <s v="Research &amp; Development"/>
    <x v="1"/>
    <x v="1"/>
    <n v="58"/>
    <d v="2000-01-29T00:00:00"/>
    <x v="817"/>
    <n v="0"/>
    <x v="0"/>
    <s v="Phoenix"/>
    <s v=""/>
    <m/>
    <s v="MIDDLE AGE"/>
    <m/>
    <m/>
  </r>
  <r>
    <s v="E02821"/>
    <s v="Abigail Carter"/>
    <s v="Director"/>
    <x v="6"/>
    <s v="Research &amp; Development"/>
    <x v="1"/>
    <x v="3"/>
    <n v="51"/>
    <d v="2015-01-12T00:00:00"/>
    <x v="818"/>
    <n v="0.27"/>
    <x v="0"/>
    <s v="Miami"/>
    <s v=""/>
    <m/>
    <s v="MIDDLE AGE"/>
    <m/>
    <m/>
  </r>
  <r>
    <s v="E02822"/>
    <s v="Madison Patel"/>
    <s v="Test Engineer"/>
    <x v="0"/>
    <s v="Corporate"/>
    <x v="1"/>
    <x v="0"/>
    <n v="37"/>
    <d v="2013-10-26T00:00:00"/>
    <x v="819"/>
    <n v="0"/>
    <x v="0"/>
    <s v="Austin"/>
    <s v=""/>
    <m/>
    <s v="YOUNG"/>
    <m/>
    <m/>
  </r>
  <r>
    <s v="E02823"/>
    <s v="Paisley Hsu"/>
    <s v="Director"/>
    <x v="4"/>
    <s v="Specialty Products"/>
    <x v="1"/>
    <x v="0"/>
    <n v="43"/>
    <d v="2006-01-07T00:00:00"/>
    <x v="820"/>
    <n v="0.24"/>
    <x v="1"/>
    <s v="Beijing"/>
    <s v=""/>
    <m/>
    <s v="MIDDLE AGE"/>
    <m/>
    <m/>
  </r>
  <r>
    <s v="E02824"/>
    <s v="Kinsley Hill"/>
    <s v="Account Representative"/>
    <x v="1"/>
    <s v="Research &amp; Development"/>
    <x v="1"/>
    <x v="2"/>
    <n v="26"/>
    <d v="2022-06-16T00:00:00"/>
    <x v="821"/>
    <n v="0"/>
    <x v="0"/>
    <s v="Columbus"/>
    <s v=""/>
    <m/>
    <s v="YOUNG"/>
    <m/>
    <m/>
  </r>
  <r>
    <s v="E02825"/>
    <s v="Kai Barnes"/>
    <s v="Account Representative"/>
    <x v="1"/>
    <s v="Research &amp; Development"/>
    <x v="0"/>
    <x v="2"/>
    <n v="35"/>
    <d v="2016-08-24T00:00:00"/>
    <x v="822"/>
    <n v="0"/>
    <x v="0"/>
    <s v="Miami"/>
    <s v=""/>
    <m/>
    <s v="YOUNG"/>
    <m/>
    <m/>
  </r>
  <r>
    <s v="E02826"/>
    <s v="Lincoln Cheng"/>
    <s v="Sr. Analyst"/>
    <x v="3"/>
    <s v="Corporate"/>
    <x v="0"/>
    <x v="0"/>
    <n v="61"/>
    <d v="1997-10-14T00:00:00"/>
    <x v="823"/>
    <n v="0"/>
    <x v="1"/>
    <s v="Shanghai"/>
    <s v=""/>
    <m/>
    <s v="OLD"/>
    <m/>
    <m/>
  </r>
  <r>
    <s v="E02827"/>
    <s v="Noah Sharma"/>
    <s v="Director"/>
    <x v="4"/>
    <s v="Specialty Products"/>
    <x v="0"/>
    <x v="0"/>
    <n v="59"/>
    <d v="2008-02-09T00:00:00"/>
    <x v="824"/>
    <n v="0.3"/>
    <x v="0"/>
    <s v="Phoenix"/>
    <s v=""/>
    <m/>
    <s v="MIDDLE AGE"/>
    <m/>
    <m/>
  </r>
  <r>
    <s v="E02828"/>
    <s v="Nevaeh Jiang"/>
    <s v="Sr. Analyst"/>
    <x v="4"/>
    <s v="Manufacturing"/>
    <x v="1"/>
    <x v="0"/>
    <n v="65"/>
    <d v="1997-07-10T00:00:00"/>
    <x v="825"/>
    <n v="0"/>
    <x v="1"/>
    <s v="Chengdu"/>
    <s v=""/>
    <m/>
    <s v="OLD"/>
    <m/>
    <m/>
  </r>
  <r>
    <s v="E02829"/>
    <s v="Ariana Hall"/>
    <s v="Manager"/>
    <x v="6"/>
    <s v="Corporate"/>
    <x v="1"/>
    <x v="2"/>
    <n v="55"/>
    <d v="2005-01-17T00:00:00"/>
    <x v="826"/>
    <n v="0.05"/>
    <x v="0"/>
    <s v="Phoenix"/>
    <s v=""/>
    <m/>
    <s v="MIDDLE AGE"/>
    <m/>
    <m/>
  </r>
  <r>
    <s v="E02830"/>
    <s v="Samuel Cao"/>
    <s v="Account Representative"/>
    <x v="1"/>
    <s v="Specialty Products"/>
    <x v="0"/>
    <x v="0"/>
    <n v="51"/>
    <d v="1999-05-22T00:00:00"/>
    <x v="827"/>
    <n v="0"/>
    <x v="1"/>
    <s v="Shanghai"/>
    <s v=""/>
    <m/>
    <s v="MIDDLE AGE"/>
    <m/>
    <m/>
  </r>
  <r>
    <s v="E02831"/>
    <s v="Brooks Mitchell"/>
    <s v="Manager"/>
    <x v="3"/>
    <s v="Specialty Products"/>
    <x v="0"/>
    <x v="2"/>
    <n v="53"/>
    <d v="2014-08-10T00:00:00"/>
    <x v="828"/>
    <n v="0.06"/>
    <x v="0"/>
    <s v="Austin"/>
    <s v=""/>
    <m/>
    <s v="MIDDLE AGE"/>
    <m/>
    <m/>
  </r>
  <r>
    <s v="E02832"/>
    <s v="Kinsley Gonzalez"/>
    <s v="Manager"/>
    <x v="2"/>
    <s v="Research &amp; Development"/>
    <x v="1"/>
    <x v="1"/>
    <n v="47"/>
    <d v="2000-01-27T00:00:00"/>
    <x v="829"/>
    <n v="0.05"/>
    <x v="0"/>
    <s v="Seattle"/>
    <s v=""/>
    <m/>
    <s v="MIDDLE AGE"/>
    <m/>
    <m/>
  </r>
  <r>
    <s v="E02833"/>
    <s v="Dominic Tang"/>
    <s v="Manager"/>
    <x v="3"/>
    <s v="Corporate"/>
    <x v="0"/>
    <x v="0"/>
    <n v="53"/>
    <d v="1993-12-08T00:00:00"/>
    <x v="830"/>
    <n v="0.1"/>
    <x v="1"/>
    <s v="Beijing"/>
    <s v=""/>
    <m/>
    <s v="MIDDLE AGE"/>
    <m/>
    <m/>
  </r>
  <r>
    <s v="E02834"/>
    <s v="Colton Le"/>
    <s v="HRIS Analyst"/>
    <x v="6"/>
    <s v="Specialty Products"/>
    <x v="0"/>
    <x v="0"/>
    <n v="38"/>
    <d v="2010-01-12T00:00:00"/>
    <x v="831"/>
    <n v="0"/>
    <x v="1"/>
    <s v="Chongqing"/>
    <s v=""/>
    <m/>
    <s v="YOUNG"/>
    <m/>
    <m/>
  </r>
  <r>
    <s v="E02835"/>
    <s v="Kai Huang"/>
    <s v="Sr. Business Partner"/>
    <x v="6"/>
    <s v="Corporate"/>
    <x v="0"/>
    <x v="0"/>
    <n v="28"/>
    <d v="2021-01-15T00:00:00"/>
    <x v="832"/>
    <n v="0"/>
    <x v="0"/>
    <s v="Austin"/>
    <s v=""/>
    <m/>
    <s v="YOUNG"/>
    <m/>
    <m/>
  </r>
  <r>
    <s v="E02836"/>
    <s v="Addison Cruz"/>
    <s v="Analyst"/>
    <x v="1"/>
    <s v="Corporate"/>
    <x v="1"/>
    <x v="1"/>
    <n v="32"/>
    <d v="2014-09-08T00:00:00"/>
    <x v="833"/>
    <n v="0"/>
    <x v="2"/>
    <s v="Rio de Janeiro"/>
    <s v=""/>
    <m/>
    <s v="YOUNG"/>
    <m/>
    <m/>
  </r>
  <r>
    <s v="E02837"/>
    <s v="Natalie Thao"/>
    <s v="Systems Analyst"/>
    <x v="2"/>
    <s v="Specialty Products"/>
    <x v="1"/>
    <x v="0"/>
    <n v="52"/>
    <d v="2022-10-23T00:00:00"/>
    <x v="834"/>
    <n v="0"/>
    <x v="1"/>
    <s v="Chongqing"/>
    <s v=""/>
    <m/>
    <s v="MIDDLE AGE"/>
    <m/>
    <m/>
  </r>
  <r>
    <s v="E02838"/>
    <s v="Maria Barnes"/>
    <s v="Sr. Analyst"/>
    <x v="5"/>
    <s v="Corporate"/>
    <x v="1"/>
    <x v="2"/>
    <n v="64"/>
    <d v="2003-05-13T00:00:00"/>
    <x v="835"/>
    <n v="0"/>
    <x v="0"/>
    <s v="Austin"/>
    <s v=""/>
    <m/>
    <s v="OLD"/>
    <m/>
    <m/>
  </r>
  <r>
    <s v="E02839"/>
    <s v="Everett Le"/>
    <s v="Manager"/>
    <x v="3"/>
    <s v="Manufacturing"/>
    <x v="0"/>
    <x v="0"/>
    <n v="55"/>
    <d v="2007-03-03T00:00:00"/>
    <x v="836"/>
    <n v="7.0000000000000007E-2"/>
    <x v="1"/>
    <s v="Chengdu"/>
    <s v=""/>
    <m/>
    <s v="MIDDLE AGE"/>
    <m/>
    <m/>
  </r>
  <r>
    <s v="E02840"/>
    <s v="Mia Vang"/>
    <s v="Vice President"/>
    <x v="4"/>
    <s v="Corporate"/>
    <x v="1"/>
    <x v="0"/>
    <n v="38"/>
    <d v="2014-04-19T00:00:00"/>
    <x v="837"/>
    <n v="0.39"/>
    <x v="1"/>
    <s v="Shanghai"/>
    <d v="2019-08-28T00:00:00"/>
    <m/>
    <s v="YOUNG"/>
    <m/>
    <m/>
  </r>
  <r>
    <s v="E02841"/>
    <s v="Zoey Mendoza"/>
    <s v="Operations Engineer"/>
    <x v="0"/>
    <s v="Specialty Products"/>
    <x v="1"/>
    <x v="1"/>
    <n v="30"/>
    <d v="2020-02-16T00:00:00"/>
    <x v="838"/>
    <n v="0"/>
    <x v="2"/>
    <s v="Rio de Janeiro"/>
    <s v=""/>
    <m/>
    <s v="YOUNG"/>
    <m/>
    <m/>
  </r>
  <r>
    <s v="E02842"/>
    <s v="Parker Desai"/>
    <s v="Sr. Analyst"/>
    <x v="1"/>
    <s v="Research &amp; Development"/>
    <x v="0"/>
    <x v="0"/>
    <n v="43"/>
    <d v="2018-11-08T00:00:00"/>
    <x v="839"/>
    <n v="0"/>
    <x v="1"/>
    <s v="Shanghai"/>
    <s v=""/>
    <m/>
    <s v="MIDDLE AGE"/>
    <m/>
    <m/>
  </r>
  <r>
    <s v="E02843"/>
    <s v="Alexander Liang"/>
    <s v="Vice President"/>
    <x v="4"/>
    <s v="Manufacturing"/>
    <x v="0"/>
    <x v="0"/>
    <n v="40"/>
    <d v="2010-03-05T00:00:00"/>
    <x v="840"/>
    <n v="0.33"/>
    <x v="1"/>
    <s v="Beijing"/>
    <s v=""/>
    <m/>
    <s v="YOUNG"/>
    <m/>
    <m/>
  </r>
  <r>
    <s v="E02844"/>
    <s v="Adam Jordan"/>
    <s v="Automation Engineer"/>
    <x v="0"/>
    <s v="Corporate"/>
    <x v="0"/>
    <x v="2"/>
    <n v="55"/>
    <d v="2015-03-12T00:00:00"/>
    <x v="841"/>
    <n v="0"/>
    <x v="0"/>
    <s v="Chicago"/>
    <s v=""/>
    <m/>
    <s v="MIDDLE AGE"/>
    <m/>
    <m/>
  </r>
  <r>
    <s v="E02845"/>
    <s v="Leah Stewart"/>
    <s v="Cloud Infrastructure Architect"/>
    <x v="2"/>
    <s v="Research &amp; Development"/>
    <x v="1"/>
    <x v="2"/>
    <n v="36"/>
    <d v="2010-06-04T00:00:00"/>
    <x v="842"/>
    <n v="0"/>
    <x v="0"/>
    <s v="Austin"/>
    <s v=""/>
    <m/>
    <s v="YOUNG"/>
    <m/>
    <m/>
  </r>
  <r>
    <s v="E02846"/>
    <s v="Robert Santos"/>
    <s v="Sr. Manager"/>
    <x v="6"/>
    <s v="Research &amp; Development"/>
    <x v="0"/>
    <x v="1"/>
    <n v="47"/>
    <d v="2000-12-29T00:00:00"/>
    <x v="843"/>
    <n v="0.12"/>
    <x v="0"/>
    <s v="Austin"/>
    <d v="2015-10-26T00:00:00"/>
    <m/>
    <s v="MIDDLE AGE"/>
    <m/>
    <m/>
  </r>
  <r>
    <s v="E02847"/>
    <s v="Addison Ma"/>
    <s v="Systems Analyst"/>
    <x v="2"/>
    <s v="Research &amp; Development"/>
    <x v="1"/>
    <x v="0"/>
    <n v="59"/>
    <d v="2008-05-21T00:00:00"/>
    <x v="844"/>
    <n v="0"/>
    <x v="0"/>
    <s v="Phoenix"/>
    <s v=""/>
    <m/>
    <s v="MIDDLE AGE"/>
    <m/>
    <m/>
  </r>
  <r>
    <s v="E02848"/>
    <s v="Clara Collins"/>
    <s v="Network Engineer"/>
    <x v="2"/>
    <s v="Manufacturing"/>
    <x v="1"/>
    <x v="2"/>
    <n v="40"/>
    <d v="2008-03-03T00:00:00"/>
    <x v="845"/>
    <n v="0"/>
    <x v="0"/>
    <s v="Seattle"/>
    <d v="2022-10-17T00:00:00"/>
    <m/>
    <s v="YOUNG"/>
    <m/>
    <m/>
  </r>
  <r>
    <s v="E02849"/>
    <s v="Stella Castro"/>
    <s v="Test Engineer"/>
    <x v="0"/>
    <s v="Corporate"/>
    <x v="1"/>
    <x v="1"/>
    <n v="53"/>
    <d v="2009-04-17T00:00:00"/>
    <x v="846"/>
    <n v="0"/>
    <x v="0"/>
    <s v="Columbus"/>
    <s v=""/>
    <m/>
    <s v="MIDDLE AGE"/>
    <m/>
    <m/>
  </r>
  <r>
    <s v="E02850"/>
    <s v="Lucy Chin"/>
    <s v="Director"/>
    <x v="2"/>
    <s v="Manufacturing"/>
    <x v="1"/>
    <x v="0"/>
    <n v="50"/>
    <d v="2011-04-22T00:00:00"/>
    <x v="847"/>
    <n v="0.2"/>
    <x v="1"/>
    <s v="Beijing"/>
    <s v=""/>
    <m/>
    <s v="MIDDLE AGE"/>
    <m/>
    <m/>
  </r>
  <r>
    <s v="E02851"/>
    <s v="Piper Evans"/>
    <s v="Computer Systems Manager"/>
    <x v="2"/>
    <s v="Specialty Products"/>
    <x v="1"/>
    <x v="2"/>
    <n v="52"/>
    <d v="2014-01-28T00:00:00"/>
    <x v="848"/>
    <n v="0.1"/>
    <x v="0"/>
    <s v="Seattle"/>
    <d v="2022-06-11T00:00:00"/>
    <m/>
    <s v="MIDDLE AGE"/>
    <m/>
    <m/>
  </r>
  <r>
    <s v="E02852"/>
    <s v="Cora Coleman"/>
    <s v="Controls Engineer"/>
    <x v="0"/>
    <s v="Corporate"/>
    <x v="1"/>
    <x v="3"/>
    <n v="40"/>
    <d v="2011-04-09T00:00:00"/>
    <x v="849"/>
    <n v="0"/>
    <x v="0"/>
    <s v="Phoenix"/>
    <s v=""/>
    <m/>
    <s v="YOUNG"/>
    <m/>
    <m/>
  </r>
  <r>
    <s v="E02853"/>
    <s v="Cora Holmes"/>
    <s v="Vice President"/>
    <x v="5"/>
    <s v="Research &amp; Development"/>
    <x v="1"/>
    <x v="2"/>
    <n v="39"/>
    <d v="2021-10-05T00:00:00"/>
    <x v="850"/>
    <n v="0.33"/>
    <x v="0"/>
    <s v="Seattle"/>
    <s v=""/>
    <m/>
    <s v="YOUNG"/>
    <m/>
    <m/>
  </r>
  <r>
    <s v="E02854"/>
    <s v="Leo Figueroa"/>
    <s v="Technical Architect"/>
    <x v="2"/>
    <s v="Corporate"/>
    <x v="0"/>
    <x v="1"/>
    <n v="31"/>
    <d v="2015-01-21T00:00:00"/>
    <x v="851"/>
    <n v="0"/>
    <x v="2"/>
    <s v="Manaus"/>
    <s v=""/>
    <m/>
    <s v="YOUNG"/>
    <m/>
    <m/>
  </r>
  <r>
    <s v="E02855"/>
    <s v="Allison Wang"/>
    <s v="Manager"/>
    <x v="3"/>
    <s v="Manufacturing"/>
    <x v="1"/>
    <x v="0"/>
    <n v="30"/>
    <d v="2018-12-16T00:00:00"/>
    <x v="852"/>
    <n v="0.05"/>
    <x v="0"/>
    <s v="Austin"/>
    <s v=""/>
    <m/>
    <s v="YOUNG"/>
    <m/>
    <m/>
  </r>
  <r>
    <s v="E02856"/>
    <s v="Levi Cruz"/>
    <s v="Sr. Analyst"/>
    <x v="3"/>
    <s v="Research &amp; Development"/>
    <x v="0"/>
    <x v="1"/>
    <n v="47"/>
    <d v="2007-09-22T00:00:00"/>
    <x v="853"/>
    <n v="0"/>
    <x v="0"/>
    <s v="Miami"/>
    <s v=""/>
    <m/>
    <s v="MIDDLE AGE"/>
    <m/>
    <m/>
  </r>
  <r>
    <s v="E02857"/>
    <s v="Iris Phillips"/>
    <s v="Test Engineer"/>
    <x v="0"/>
    <s v="Research &amp; Development"/>
    <x v="1"/>
    <x v="2"/>
    <n v="46"/>
    <d v="2019-11-28T00:00:00"/>
    <x v="854"/>
    <n v="0"/>
    <x v="0"/>
    <s v="Miami"/>
    <s v=""/>
    <m/>
    <s v="MIDDLE AGE"/>
    <m/>
    <m/>
  </r>
  <r>
    <s v="E02858"/>
    <s v="Madelyn Chavez"/>
    <s v="Business Partner"/>
    <x v="6"/>
    <s v="Corporate"/>
    <x v="1"/>
    <x v="1"/>
    <n v="43"/>
    <d v="2006-09-11T00:00:00"/>
    <x v="855"/>
    <n v="0"/>
    <x v="2"/>
    <s v="Rio de Janeiro"/>
    <s v=""/>
    <m/>
    <s v="MIDDLE AGE"/>
    <m/>
    <m/>
  </r>
  <r>
    <s v="E02859"/>
    <s v="Caroline Smith"/>
    <s v="Manager"/>
    <x v="5"/>
    <s v="Corporate"/>
    <x v="1"/>
    <x v="2"/>
    <n v="28"/>
    <d v="2020-04-27T00:00:00"/>
    <x v="856"/>
    <n v="0.1"/>
    <x v="0"/>
    <s v="Columbus"/>
    <s v=""/>
    <m/>
    <s v="YOUNG"/>
    <m/>
    <m/>
  </r>
  <r>
    <s v="E02860"/>
    <s v="Grayson Lai"/>
    <s v="Solutions Architect"/>
    <x v="2"/>
    <s v="Specialty Products"/>
    <x v="0"/>
    <x v="0"/>
    <n v="47"/>
    <d v="2005-09-12T00:00:00"/>
    <x v="857"/>
    <n v="0"/>
    <x v="1"/>
    <s v="Beijing"/>
    <s v=""/>
    <m/>
    <s v="MIDDLE AGE"/>
    <m/>
    <m/>
  </r>
  <r>
    <s v="E02861"/>
    <s v="Anna Guerrero"/>
    <s v="Vice President"/>
    <x v="2"/>
    <s v="Research &amp; Development"/>
    <x v="1"/>
    <x v="1"/>
    <n v="43"/>
    <d v="2012-11-24T00:00:00"/>
    <x v="858"/>
    <n v="0.32"/>
    <x v="2"/>
    <s v="Manaus"/>
    <s v=""/>
    <m/>
    <s v="MIDDLE AGE"/>
    <m/>
    <m/>
  </r>
  <r>
    <s v="E02862"/>
    <s v="Paisley Bell"/>
    <s v="Manager"/>
    <x v="4"/>
    <s v="Manufacturing"/>
    <x v="1"/>
    <x v="3"/>
    <n v="42"/>
    <d v="2012-01-10T00:00:00"/>
    <x v="859"/>
    <n v="0.09"/>
    <x v="0"/>
    <s v="Miami"/>
    <s v=""/>
    <m/>
    <s v="MIDDLE AGE"/>
    <m/>
    <m/>
  </r>
  <r>
    <s v="E02863"/>
    <s v="Jose Park"/>
    <s v="Director"/>
    <x v="2"/>
    <s v="Research &amp; Development"/>
    <x v="0"/>
    <x v="0"/>
    <n v="45"/>
    <d v="2009-10-11T00:00:00"/>
    <x v="860"/>
    <n v="0.3"/>
    <x v="1"/>
    <s v="Chongqing"/>
    <s v=""/>
    <m/>
    <s v="MIDDLE AGE"/>
    <m/>
    <m/>
  </r>
  <r>
    <s v="E02864"/>
    <s v="Eliza Parker"/>
    <s v="Development Engineer"/>
    <x v="0"/>
    <s v="Corporate"/>
    <x v="1"/>
    <x v="2"/>
    <n v="37"/>
    <d v="2010-03-24T00:00:00"/>
    <x v="861"/>
    <n v="0"/>
    <x v="0"/>
    <s v="Chicago"/>
    <s v=""/>
    <m/>
    <s v="YOUNG"/>
    <m/>
    <m/>
  </r>
  <r>
    <s v="E02865"/>
    <s v="Harper Castillo"/>
    <s v="Vice President"/>
    <x v="2"/>
    <s v="Corporate"/>
    <x v="1"/>
    <x v="1"/>
    <n v="46"/>
    <d v="2020-09-02T00:00:00"/>
    <x v="862"/>
    <n v="0.32"/>
    <x v="2"/>
    <s v="Rio de Janeiro"/>
    <d v="2022-08-25T00:00:00"/>
    <m/>
    <s v="MIDDLE AGE"/>
    <m/>
    <m/>
  </r>
  <r>
    <s v="E02866"/>
    <s v="Melody Yoon"/>
    <s v="Business Partner"/>
    <x v="6"/>
    <s v="Specialty Products"/>
    <x v="1"/>
    <x v="0"/>
    <n v="49"/>
    <d v="2014-10-15T00:00:00"/>
    <x v="863"/>
    <n v="0"/>
    <x v="1"/>
    <s v="Beijing"/>
    <s v=""/>
    <m/>
    <s v="MIDDLE AGE"/>
    <m/>
    <m/>
  </r>
  <r>
    <s v="E02867"/>
    <s v="Avery Smith"/>
    <s v="Sr. Manager"/>
    <x v="6"/>
    <s v="Corporate"/>
    <x v="1"/>
    <x v="2"/>
    <n v="53"/>
    <d v="2008-06-27T00:00:00"/>
    <x v="864"/>
    <n v="0.13"/>
    <x v="0"/>
    <s v="Chicago"/>
    <s v=""/>
    <m/>
    <s v="MIDDLE AGE"/>
    <m/>
    <m/>
  </r>
  <r>
    <s v="E02868"/>
    <s v="Madeline Vu"/>
    <s v="System Administrator "/>
    <x v="2"/>
    <s v="Manufacturing"/>
    <x v="1"/>
    <x v="0"/>
    <n v="61"/>
    <d v="2010-06-05T00:00:00"/>
    <x v="865"/>
    <n v="0"/>
    <x v="1"/>
    <s v="Chengdu"/>
    <s v=""/>
    <m/>
    <s v="OLD"/>
    <m/>
    <m/>
  </r>
  <r>
    <s v="E02869"/>
    <s v="Aubrey Cheng"/>
    <s v="Analyst II"/>
    <x v="3"/>
    <s v="Manufacturing"/>
    <x v="1"/>
    <x v="0"/>
    <n v="46"/>
    <d v="2001-06-17T00:00:00"/>
    <x v="866"/>
    <n v="0"/>
    <x v="0"/>
    <s v="Chicago"/>
    <s v=""/>
    <m/>
    <s v="MIDDLE AGE"/>
    <m/>
    <m/>
  </r>
  <r>
    <s v="E02870"/>
    <s v="Clara Henderson"/>
    <s v="Vice President"/>
    <x v="1"/>
    <s v="Manufacturing"/>
    <x v="1"/>
    <x v="2"/>
    <n v="58"/>
    <d v="2016-10-23T00:00:00"/>
    <x v="867"/>
    <n v="0.3"/>
    <x v="0"/>
    <s v="Miami"/>
    <s v=""/>
    <m/>
    <s v="MIDDLE AGE"/>
    <m/>
    <m/>
  </r>
  <r>
    <s v="E02871"/>
    <s v="Jace Henderson"/>
    <s v="Director"/>
    <x v="0"/>
    <s v="Research &amp; Development"/>
    <x v="0"/>
    <x v="2"/>
    <n v="34"/>
    <d v="2022-03-16T00:00:00"/>
    <x v="868"/>
    <n v="0.19"/>
    <x v="0"/>
    <s v="Phoenix"/>
    <s v=""/>
    <m/>
    <s v="YOUNG"/>
    <m/>
    <m/>
  </r>
  <r>
    <s v="E02872"/>
    <s v="Caroline Martin"/>
    <s v="Computer Systems Manager"/>
    <x v="2"/>
    <s v="Manufacturing"/>
    <x v="1"/>
    <x v="3"/>
    <n v="54"/>
    <d v="2000-10-15T00:00:00"/>
    <x v="869"/>
    <n v="0.05"/>
    <x v="0"/>
    <s v="Chicago"/>
    <s v=""/>
    <m/>
    <s v="MIDDLE AGE"/>
    <m/>
    <m/>
  </r>
  <r>
    <s v="E02873"/>
    <s v="Asher Bui"/>
    <s v="Sr. Account Representative"/>
    <x v="1"/>
    <s v="Specialty Products"/>
    <x v="0"/>
    <x v="0"/>
    <n v="41"/>
    <d v="2009-01-27T00:00:00"/>
    <x v="870"/>
    <n v="0"/>
    <x v="1"/>
    <s v="Shanghai"/>
    <s v=""/>
    <m/>
    <s v="MIDDLE AGE"/>
    <m/>
    <m/>
  </r>
  <r>
    <s v="E02874"/>
    <s v="Samantha Chau"/>
    <s v="Network Architect"/>
    <x v="2"/>
    <s v="Specialty Products"/>
    <x v="1"/>
    <x v="0"/>
    <n v="28"/>
    <d v="2021-11-10T00:00:00"/>
    <x v="871"/>
    <n v="0"/>
    <x v="1"/>
    <s v="Chengdu"/>
    <s v=""/>
    <m/>
    <s v="YOUNG"/>
    <m/>
    <m/>
  </r>
  <r>
    <s v="E02875"/>
    <s v="Charles Robinson"/>
    <s v="Development Engineer"/>
    <x v="0"/>
    <s v="Corporate"/>
    <x v="0"/>
    <x v="3"/>
    <n v="62"/>
    <d v="2006-06-30T00:00:00"/>
    <x v="872"/>
    <n v="0"/>
    <x v="0"/>
    <s v="Phoenix"/>
    <s v=""/>
    <m/>
    <s v="OLD"/>
    <m/>
    <m/>
  </r>
  <r>
    <s v="E02876"/>
    <s v="Jonathan Nelson"/>
    <s v="Director"/>
    <x v="6"/>
    <s v="Manufacturing"/>
    <x v="0"/>
    <x v="2"/>
    <n v="59"/>
    <d v="2022-07-02T00:00:00"/>
    <x v="873"/>
    <n v="0.26"/>
    <x v="0"/>
    <s v="Chicago"/>
    <d v="2023-01-04T00:00:00"/>
    <m/>
    <s v="MIDDLE AGE"/>
    <m/>
    <m/>
  </r>
  <r>
    <s v="E02877"/>
    <s v="Liliana Simmons"/>
    <s v="Director"/>
    <x v="5"/>
    <s v="Manufacturing"/>
    <x v="1"/>
    <x v="2"/>
    <n v="35"/>
    <d v="2012-06-07T00:00:00"/>
    <x v="874"/>
    <n v="0.27"/>
    <x v="0"/>
    <s v="Phoenix"/>
    <s v=""/>
    <m/>
    <s v="YOUNG"/>
    <m/>
    <m/>
  </r>
  <r>
    <s v="E02878"/>
    <s v="Logan Ortega"/>
    <s v="Analyst II"/>
    <x v="5"/>
    <s v="Manufacturing"/>
    <x v="0"/>
    <x v="1"/>
    <n v="31"/>
    <d v="2020-05-19T00:00:00"/>
    <x v="875"/>
    <n v="0"/>
    <x v="0"/>
    <s v="Seattle"/>
    <d v="2021-11-11T00:00:00"/>
    <m/>
    <s v="YOUNG"/>
    <m/>
    <m/>
  </r>
  <r>
    <s v="E02879"/>
    <s v="Isaac Jung"/>
    <s v="Manager"/>
    <x v="2"/>
    <s v="Specialty Products"/>
    <x v="0"/>
    <x v="0"/>
    <n v="55"/>
    <d v="1994-07-12T00:00:00"/>
    <x v="876"/>
    <n v="0.08"/>
    <x v="1"/>
    <s v="Shanghai"/>
    <s v=""/>
    <m/>
    <s v="MIDDLE AGE"/>
    <m/>
    <m/>
  </r>
  <r>
    <s v="E02880"/>
    <s v="Christopher Desai"/>
    <s v="Automation Engineer"/>
    <x v="0"/>
    <s v="Research &amp; Development"/>
    <x v="0"/>
    <x v="0"/>
    <n v="46"/>
    <d v="2000-12-29T00:00:00"/>
    <x v="877"/>
    <n v="0"/>
    <x v="1"/>
    <s v="Chengdu"/>
    <s v=""/>
    <m/>
    <s v="MIDDLE AGE"/>
    <m/>
    <m/>
  </r>
  <r>
    <s v="E02881"/>
    <s v="Levi Gonzalez"/>
    <s v="Controls Engineer"/>
    <x v="0"/>
    <s v="Corporate"/>
    <x v="0"/>
    <x v="1"/>
    <n v="36"/>
    <d v="2012-04-27T00:00:00"/>
    <x v="878"/>
    <n v="0"/>
    <x v="0"/>
    <s v="Austin"/>
    <s v=""/>
    <m/>
    <s v="YOUNG"/>
    <m/>
    <m/>
  </r>
  <r>
    <s v="E02882"/>
    <s v="Santiago f Wang"/>
    <s v="Sr. Manager"/>
    <x v="1"/>
    <s v="Research &amp; Development"/>
    <x v="0"/>
    <x v="0"/>
    <n v="27"/>
    <d v="2021-08-09T00:00:00"/>
    <x v="879"/>
    <n v="0.12"/>
    <x v="0"/>
    <s v="Phoenix"/>
    <s v=""/>
    <m/>
    <s v="YOUNG"/>
    <m/>
    <m/>
  </r>
  <r>
    <s v="E02883"/>
    <s v="Julia Kim"/>
    <s v="Account Representative"/>
    <x v="1"/>
    <s v="Specialty Products"/>
    <x v="1"/>
    <x v="0"/>
    <n v="50"/>
    <d v="2016-12-04T00:00:00"/>
    <x v="880"/>
    <n v="0"/>
    <x v="1"/>
    <s v="Chongqing"/>
    <s v=""/>
    <m/>
    <s v="MIDDLE AGE"/>
    <m/>
    <m/>
  </r>
  <r>
    <s v="E02884"/>
    <s v="Noah Allen"/>
    <s v="Analyst"/>
    <x v="3"/>
    <s v="Corporate"/>
    <x v="0"/>
    <x v="2"/>
    <n v="27"/>
    <d v="2022-01-06T00:00:00"/>
    <x v="881"/>
    <n v="0"/>
    <x v="0"/>
    <s v="Columbus"/>
    <s v=""/>
    <m/>
    <s v="YOUNG"/>
    <m/>
    <m/>
  </r>
  <r>
    <s v="E02885"/>
    <s v="Colton Adams"/>
    <s v="Manager"/>
    <x v="5"/>
    <s v="Specialty Products"/>
    <x v="0"/>
    <x v="2"/>
    <n v="25"/>
    <d v="2022-11-19T00:00:00"/>
    <x v="882"/>
    <n v="0.08"/>
    <x v="0"/>
    <s v="Columbus"/>
    <s v=""/>
    <m/>
    <s v="YOUNG"/>
    <m/>
    <m/>
  </r>
  <r>
    <s v="E02886"/>
    <s v="Colton Mehta"/>
    <s v="Analyst"/>
    <x v="3"/>
    <s v="Manufacturing"/>
    <x v="0"/>
    <x v="0"/>
    <n v="42"/>
    <d v="2014-12-07T00:00:00"/>
    <x v="883"/>
    <n v="0"/>
    <x v="1"/>
    <s v="Beijing"/>
    <s v=""/>
    <m/>
    <s v="MIDDLE AGE"/>
    <m/>
    <m/>
  </r>
  <r>
    <s v="E02887"/>
    <s v="Caroline Gomez"/>
    <s v="Sr. Account Representative"/>
    <x v="1"/>
    <s v="Specialty Products"/>
    <x v="1"/>
    <x v="1"/>
    <n v="65"/>
    <d v="1997-11-19T00:00:00"/>
    <x v="884"/>
    <n v="0"/>
    <x v="2"/>
    <s v="Sao Paulo"/>
    <s v=""/>
    <m/>
    <s v="OLD"/>
    <m/>
    <m/>
  </r>
  <r>
    <s v="E02888"/>
    <s v="Kayden Tang"/>
    <s v="Sr. Manager"/>
    <x v="6"/>
    <s v="Specialty Products"/>
    <x v="0"/>
    <x v="0"/>
    <n v="57"/>
    <d v="2012-03-11T00:00:00"/>
    <x v="885"/>
    <n v="0.11"/>
    <x v="0"/>
    <s v="Austin"/>
    <s v=""/>
    <m/>
    <s v="MIDDLE AGE"/>
    <m/>
    <m/>
  </r>
  <r>
    <s v="E02889"/>
    <s v="Hadley Parker"/>
    <s v="Manager"/>
    <x v="3"/>
    <s v="Manufacturing"/>
    <x v="1"/>
    <x v="2"/>
    <n v="44"/>
    <d v="2010-01-09T00:00:00"/>
    <x v="886"/>
    <n v="0.06"/>
    <x v="0"/>
    <s v="Austin"/>
    <s v=""/>
    <m/>
    <s v="MIDDLE AGE"/>
    <m/>
    <m/>
  </r>
  <r>
    <s v="E02890"/>
    <s v="Elizabeth Estrada"/>
    <s v="IT Coordinator"/>
    <x v="2"/>
    <s v="Corporate"/>
    <x v="1"/>
    <x v="1"/>
    <n v="37"/>
    <d v="2016-12-20T00:00:00"/>
    <x v="887"/>
    <n v="0"/>
    <x v="0"/>
    <s v="Miami"/>
    <s v=""/>
    <m/>
    <s v="YOUNG"/>
    <m/>
    <m/>
  </r>
  <r>
    <s v="E02891"/>
    <s v="Sofia Yee"/>
    <s v="System Administrator "/>
    <x v="2"/>
    <s v="Research &amp; Development"/>
    <x v="1"/>
    <x v="0"/>
    <n v="52"/>
    <d v="2018-12-25T00:00:00"/>
    <x v="888"/>
    <n v="0"/>
    <x v="0"/>
    <s v="Miami"/>
    <s v=""/>
    <m/>
    <s v="MIDDLE AGE"/>
    <m/>
    <m/>
  </r>
  <r>
    <s v="E02892"/>
    <s v="Asher Mendoza"/>
    <s v="Sr. Manager"/>
    <x v="6"/>
    <s v="Corporate"/>
    <x v="0"/>
    <x v="1"/>
    <n v="49"/>
    <d v="2014-02-21T00:00:00"/>
    <x v="889"/>
    <n v="0.1"/>
    <x v="2"/>
    <s v="Rio de Janeiro"/>
    <s v=""/>
    <m/>
    <s v="MIDDLE AGE"/>
    <m/>
    <m/>
  </r>
  <r>
    <s v="E02893"/>
    <s v="Jordan Hernandez"/>
    <s v="Systems Analyst"/>
    <x v="2"/>
    <s v="Research &amp; Development"/>
    <x v="0"/>
    <x v="1"/>
    <n v="47"/>
    <d v="2003-12-15T00:00:00"/>
    <x v="890"/>
    <n v="0"/>
    <x v="2"/>
    <s v="Sao Paulo"/>
    <s v=""/>
    <m/>
    <s v="MIDDLE AGE"/>
    <m/>
    <m/>
  </r>
  <r>
    <s v="E02894"/>
    <s v="Everleigh Tan"/>
    <s v="Analyst"/>
    <x v="3"/>
    <s v="Manufacturing"/>
    <x v="1"/>
    <x v="0"/>
    <n v="42"/>
    <d v="2019-03-28T00:00:00"/>
    <x v="891"/>
    <n v="0"/>
    <x v="1"/>
    <s v="Chengdu"/>
    <s v=""/>
    <m/>
    <s v="MIDDLE AGE"/>
    <m/>
    <m/>
  </r>
  <r>
    <s v="E02895"/>
    <s v="Joshua Hall"/>
    <s v="Systems Analyst"/>
    <x v="2"/>
    <s v="Manufacturing"/>
    <x v="0"/>
    <x v="3"/>
    <n v="61"/>
    <d v="2011-12-07T00:00:00"/>
    <x v="892"/>
    <n v="0"/>
    <x v="0"/>
    <s v="Chicago"/>
    <s v=""/>
    <m/>
    <s v="OLD"/>
    <m/>
    <m/>
  </r>
  <r>
    <s v="E02896"/>
    <s v="Stella Gupta"/>
    <s v="Sr. Analyst"/>
    <x v="3"/>
    <s v="Corporate"/>
    <x v="1"/>
    <x v="0"/>
    <n v="33"/>
    <d v="2020-02-18T00:00:00"/>
    <x v="893"/>
    <n v="0"/>
    <x v="1"/>
    <s v="Beijing"/>
    <s v=""/>
    <m/>
    <s v="YOUNG"/>
    <m/>
    <m/>
  </r>
  <r>
    <s v="E02897"/>
    <s v="Levi White"/>
    <s v="Manager"/>
    <x v="6"/>
    <s v="Manufacturing"/>
    <x v="0"/>
    <x v="3"/>
    <n v="45"/>
    <d v="2018-07-19T00:00:00"/>
    <x v="894"/>
    <n v="0.09"/>
    <x v="0"/>
    <s v="Columbus"/>
    <s v=""/>
    <m/>
    <s v="MIDDLE AGE"/>
    <m/>
    <m/>
  </r>
  <r>
    <s v="E02898"/>
    <s v="Matthew Jackson"/>
    <s v="Manager"/>
    <x v="5"/>
    <s v="Specialty Products"/>
    <x v="0"/>
    <x v="2"/>
    <n v="30"/>
    <d v="2019-10-13T00:00:00"/>
    <x v="895"/>
    <n v="0.06"/>
    <x v="0"/>
    <s v="Seattle"/>
    <s v=""/>
    <m/>
    <s v="YOUNG"/>
    <m/>
    <m/>
  </r>
  <r>
    <s v="E02899"/>
    <s v="Dominic Martinez"/>
    <s v="Computer Systems Manager"/>
    <x v="2"/>
    <s v="Corporate"/>
    <x v="0"/>
    <x v="1"/>
    <n v="53"/>
    <d v="2018-04-17T00:00:00"/>
    <x v="896"/>
    <n v="7.0000000000000007E-2"/>
    <x v="2"/>
    <s v="Rio de Janeiro"/>
    <s v=""/>
    <m/>
    <s v="MIDDLE AGE"/>
    <m/>
    <m/>
  </r>
  <r>
    <s v="E02900"/>
    <s v="Aiden Aguilar"/>
    <s v="Manager"/>
    <x v="4"/>
    <s v="Research &amp; Development"/>
    <x v="0"/>
    <x v="1"/>
    <n v="62"/>
    <d v="1997-12-12T00:00:00"/>
    <x v="897"/>
    <n v="0.1"/>
    <x v="0"/>
    <s v="Seattle"/>
    <s v=""/>
    <m/>
    <s v="OLD"/>
    <m/>
    <m/>
  </r>
  <r>
    <s v="E02901"/>
    <s v="Victoria Hu"/>
    <s v="Field Engineer"/>
    <x v="0"/>
    <s v="Manufacturing"/>
    <x v="1"/>
    <x v="0"/>
    <n v="37"/>
    <d v="2017-04-21T00:00:00"/>
    <x v="898"/>
    <n v="0"/>
    <x v="1"/>
    <s v="Chongqing"/>
    <s v=""/>
    <m/>
    <s v="YOUNG"/>
    <m/>
    <m/>
  </r>
  <r>
    <s v="E02902"/>
    <s v="Eloise Campos"/>
    <s v="Network Engineer"/>
    <x v="2"/>
    <s v="Research &amp; Development"/>
    <x v="1"/>
    <x v="1"/>
    <n v="62"/>
    <d v="1993-06-25T00:00:00"/>
    <x v="899"/>
    <n v="0"/>
    <x v="0"/>
    <s v="Phoenix"/>
    <d v="2008-07-29T00:00:00"/>
    <m/>
    <s v="OLD"/>
    <m/>
    <m/>
  </r>
  <r>
    <s v="E02903"/>
    <s v="Emilia Alvarado"/>
    <s v="Business Partner"/>
    <x v="6"/>
    <s v="Research &amp; Development"/>
    <x v="1"/>
    <x v="1"/>
    <n v="63"/>
    <d v="2001-06-29T00:00:00"/>
    <x v="900"/>
    <n v="0"/>
    <x v="2"/>
    <s v="Manaus"/>
    <s v=""/>
    <m/>
    <s v="OLD"/>
    <m/>
    <m/>
  </r>
  <r>
    <s v="E02904"/>
    <s v="Lydia Ahmed"/>
    <s v="Vice President"/>
    <x v="4"/>
    <s v="Corporate"/>
    <x v="1"/>
    <x v="0"/>
    <n v="39"/>
    <d v="2017-04-24T00:00:00"/>
    <x v="901"/>
    <n v="0.39"/>
    <x v="1"/>
    <s v="Chengdu"/>
    <s v=""/>
    <m/>
    <s v="YOUNG"/>
    <m/>
    <m/>
  </r>
  <r>
    <s v="E02905"/>
    <s v="Dylan Simmons"/>
    <s v="Manager"/>
    <x v="3"/>
    <s v="Manufacturing"/>
    <x v="0"/>
    <x v="3"/>
    <n v="52"/>
    <d v="2002-05-23T00:00:00"/>
    <x v="902"/>
    <n v="0.09"/>
    <x v="0"/>
    <s v="Miami"/>
    <s v=""/>
    <m/>
    <s v="MIDDLE AGE"/>
    <m/>
    <m/>
  </r>
  <r>
    <s v="E02906"/>
    <s v="Jaxson Chu"/>
    <s v="Director"/>
    <x v="5"/>
    <s v="Specialty Products"/>
    <x v="0"/>
    <x v="0"/>
    <n v="54"/>
    <d v="2010-10-10T00:00:00"/>
    <x v="903"/>
    <n v="0.22"/>
    <x v="1"/>
    <s v="Chongqing"/>
    <s v=""/>
    <m/>
    <s v="MIDDLE AGE"/>
    <m/>
    <m/>
  </r>
  <r>
    <s v="E02907"/>
    <s v="Ariana Griffin"/>
    <s v="Vice President"/>
    <x v="5"/>
    <s v="Corporate"/>
    <x v="1"/>
    <x v="2"/>
    <n v="32"/>
    <d v="2015-03-04T00:00:00"/>
    <x v="904"/>
    <n v="0.38"/>
    <x v="0"/>
    <s v="Chicago"/>
    <s v=""/>
    <m/>
    <s v="YOUNG"/>
    <m/>
    <m/>
  </r>
  <r>
    <s v="E02908"/>
    <s v="Hudson Bailey"/>
    <s v="Solutions Architect"/>
    <x v="2"/>
    <s v="Corporate"/>
    <x v="0"/>
    <x v="2"/>
    <n v="56"/>
    <d v="2018-03-12T00:00:00"/>
    <x v="905"/>
    <n v="0"/>
    <x v="0"/>
    <s v="Seattle"/>
    <s v=""/>
    <m/>
    <s v="MIDDLE AGE"/>
    <m/>
    <m/>
  </r>
  <r>
    <s v="E02909"/>
    <s v="Colton Grant"/>
    <s v="Sr. Analyst"/>
    <x v="1"/>
    <s v="Manufacturing"/>
    <x v="0"/>
    <x v="2"/>
    <n v="47"/>
    <d v="2011-01-07T00:00:00"/>
    <x v="906"/>
    <n v="0"/>
    <x v="0"/>
    <s v="Miami"/>
    <d v="2017-05-31T00:00:00"/>
    <m/>
    <s v="MIDDLE AGE"/>
    <m/>
    <m/>
  </r>
  <r>
    <s v="E02910"/>
    <s v="Emery Flores"/>
    <s v="Sr. Analyst"/>
    <x v="1"/>
    <s v="Research &amp; Development"/>
    <x v="1"/>
    <x v="1"/>
    <n v="45"/>
    <d v="2005-11-18T00:00:00"/>
    <x v="907"/>
    <n v="0"/>
    <x v="0"/>
    <s v="Phoenix"/>
    <s v=""/>
    <m/>
    <s v="MIDDLE AGE"/>
    <m/>
    <m/>
  </r>
  <r>
    <s v="E02911"/>
    <s v="Gabriella Wong"/>
    <s v="Sr. Manager"/>
    <x v="4"/>
    <s v="Corporate"/>
    <x v="1"/>
    <x v="0"/>
    <n v="56"/>
    <d v="1995-05-01T00:00:00"/>
    <x v="908"/>
    <n v="0.13"/>
    <x v="0"/>
    <s v="Seattle"/>
    <s v=""/>
    <m/>
    <s v="MIDDLE AGE"/>
    <m/>
    <m/>
  </r>
  <r>
    <s v="E02912"/>
    <s v="Ian Gonzales"/>
    <s v="Sr. Manager"/>
    <x v="4"/>
    <s v="Corporate"/>
    <x v="0"/>
    <x v="1"/>
    <n v="38"/>
    <d v="2018-12-29T00:00:00"/>
    <x v="909"/>
    <n v="0.12"/>
    <x v="0"/>
    <s v="Miami"/>
    <s v=""/>
    <m/>
    <s v="YOUNG"/>
    <m/>
    <m/>
  </r>
  <r>
    <s v="E02913"/>
    <s v="Jaxon Wright"/>
    <s v="Manager"/>
    <x v="6"/>
    <s v="Research &amp; Development"/>
    <x v="0"/>
    <x v="2"/>
    <n v="47"/>
    <d v="2004-08-30T00:00:00"/>
    <x v="910"/>
    <n v="0.05"/>
    <x v="0"/>
    <s v="Austin"/>
    <s v=""/>
    <m/>
    <s v="MIDDLE AGE"/>
    <m/>
    <m/>
  </r>
  <r>
    <s v="E02914"/>
    <s v="Ethan Cruz"/>
    <s v="Sr. Business Partner"/>
    <x v="6"/>
    <s v="Specialty Products"/>
    <x v="0"/>
    <x v="1"/>
    <n v="51"/>
    <d v="2000-04-28T00:00:00"/>
    <x v="911"/>
    <n v="0"/>
    <x v="0"/>
    <s v="Miami"/>
    <s v=""/>
    <m/>
    <s v="MIDDLE AGE"/>
    <m/>
    <m/>
  </r>
  <r>
    <s v="E02915"/>
    <s v="Adrian James"/>
    <s v="Enterprise Architect"/>
    <x v="2"/>
    <s v="Research &amp; Development"/>
    <x v="0"/>
    <x v="2"/>
    <n v="52"/>
    <d v="1994-08-15T00:00:00"/>
    <x v="912"/>
    <n v="0"/>
    <x v="0"/>
    <s v="Chicago"/>
    <s v=""/>
    <m/>
    <s v="MIDDLE AGE"/>
    <m/>
    <m/>
  </r>
  <r>
    <s v="E02916"/>
    <s v="Isabella Mejia"/>
    <s v="Vice President"/>
    <x v="3"/>
    <s v="Corporate"/>
    <x v="1"/>
    <x v="1"/>
    <n v="56"/>
    <d v="2018-10-07T00:00:00"/>
    <x v="913"/>
    <n v="0.32"/>
    <x v="2"/>
    <s v="Manaus"/>
    <s v=""/>
    <m/>
    <s v="MIDDLE AGE"/>
    <m/>
    <m/>
  </r>
  <r>
    <s v="E02917"/>
    <s v="Christopher Miller"/>
    <s v="Vice President"/>
    <x v="4"/>
    <s v="Corporate"/>
    <x v="0"/>
    <x v="3"/>
    <n v="37"/>
    <d v="2009-05-16T00:00:00"/>
    <x v="914"/>
    <n v="0.35"/>
    <x v="0"/>
    <s v="Austin"/>
    <s v=""/>
    <m/>
    <s v="YOUNG"/>
    <m/>
    <m/>
  </r>
  <r>
    <s v="E02918"/>
    <s v="Samuel Watson"/>
    <s v="Network Architect"/>
    <x v="2"/>
    <s v="Corporate"/>
    <x v="0"/>
    <x v="2"/>
    <n v="29"/>
    <d v="2022-04-09T00:00:00"/>
    <x v="915"/>
    <n v="0"/>
    <x v="0"/>
    <s v="Miami"/>
    <d v="2022-09-12T00:00:00"/>
    <m/>
    <s v="YOUNG"/>
    <m/>
    <m/>
  </r>
  <r>
    <s v="E02919"/>
    <s v="Lucy Phan"/>
    <s v="Sr. Analyst"/>
    <x v="1"/>
    <s v="Research &amp; Development"/>
    <x v="1"/>
    <x v="0"/>
    <n v="59"/>
    <d v="2021-02-18T00:00:00"/>
    <x v="916"/>
    <n v="0"/>
    <x v="1"/>
    <s v="Chongqing"/>
    <s v=""/>
    <m/>
    <s v="MIDDLE AGE"/>
    <m/>
    <m/>
  </r>
  <r>
    <s v="E02920"/>
    <s v="Dominic Thao"/>
    <s v="Sr. Analyst"/>
    <x v="5"/>
    <s v="Specialty Products"/>
    <x v="0"/>
    <x v="0"/>
    <n v="50"/>
    <d v="1996-09-08T00:00:00"/>
    <x v="917"/>
    <n v="0"/>
    <x v="0"/>
    <s v="Miami"/>
    <s v=""/>
    <m/>
    <s v="MIDDLE AGE"/>
    <m/>
    <m/>
  </r>
  <r>
    <s v="E02921"/>
    <s v="Jaxon Shin"/>
    <s v="IT Coordinator"/>
    <x v="2"/>
    <s v="Specialty Products"/>
    <x v="0"/>
    <x v="0"/>
    <n v="48"/>
    <d v="2010-12-27T00:00:00"/>
    <x v="918"/>
    <n v="0"/>
    <x v="1"/>
    <s v="Chengdu"/>
    <s v=""/>
    <m/>
    <s v="MIDDLE AGE"/>
    <m/>
    <m/>
  </r>
  <r>
    <s v="E02922"/>
    <s v="Nevaeh Diaz"/>
    <s v="Director"/>
    <x v="5"/>
    <s v="Manufacturing"/>
    <x v="1"/>
    <x v="1"/>
    <n v="44"/>
    <d v="2018-03-03T00:00:00"/>
    <x v="919"/>
    <n v="0.28999999999999998"/>
    <x v="2"/>
    <s v="Sao Paulo"/>
    <s v=""/>
    <m/>
    <s v="MIDDLE AGE"/>
    <m/>
    <m/>
  </r>
  <r>
    <s v="E02923"/>
    <s v="Isaac Jenkins"/>
    <s v="Analyst"/>
    <x v="1"/>
    <s v="Specialty Products"/>
    <x v="0"/>
    <x v="2"/>
    <n v="29"/>
    <d v="2021-07-18T00:00:00"/>
    <x v="920"/>
    <n v="0"/>
    <x v="0"/>
    <s v="Seattle"/>
    <s v=""/>
    <m/>
    <s v="YOUNG"/>
    <m/>
    <m/>
  </r>
  <r>
    <s v="E02924"/>
    <s v="Jace Barnes"/>
    <s v="Sr. Manager"/>
    <x v="2"/>
    <s v="Manufacturing"/>
    <x v="0"/>
    <x v="2"/>
    <n v="60"/>
    <d v="1996-07-09T00:00:00"/>
    <x v="921"/>
    <n v="0.13"/>
    <x v="0"/>
    <s v="Austin"/>
    <s v=""/>
    <m/>
    <s v="MIDDLE AGE"/>
    <m/>
    <m/>
  </r>
  <r>
    <s v="E02925"/>
    <s v="Carson Liu"/>
    <s v="Vice President"/>
    <x v="2"/>
    <s v="Research &amp; Development"/>
    <x v="0"/>
    <x v="0"/>
    <n v="56"/>
    <d v="2011-03-11T00:00:00"/>
    <x v="922"/>
    <n v="0.38"/>
    <x v="0"/>
    <s v="Austin"/>
    <s v=""/>
    <m/>
    <s v="MIDDLE AGE"/>
    <m/>
    <m/>
  </r>
  <r>
    <s v="E02926"/>
    <s v="Sofia Gutierrez"/>
    <s v="Manager"/>
    <x v="5"/>
    <s v="Manufacturing"/>
    <x v="1"/>
    <x v="1"/>
    <n v="31"/>
    <d v="2015-10-19T00:00:00"/>
    <x v="923"/>
    <n v="7.0000000000000007E-2"/>
    <x v="2"/>
    <s v="Manaus"/>
    <s v=""/>
    <m/>
    <s v="YOUNG"/>
    <m/>
    <m/>
  </r>
  <r>
    <s v="E02927"/>
    <s v="Jeremiah Chang"/>
    <s v="Sr. Manager"/>
    <x v="4"/>
    <s v="Corporate"/>
    <x v="0"/>
    <x v="0"/>
    <n v="53"/>
    <d v="2015-03-09T00:00:00"/>
    <x v="924"/>
    <n v="0.11"/>
    <x v="1"/>
    <s v="Chengdu"/>
    <s v=""/>
    <m/>
    <s v="MIDDLE AGE"/>
    <m/>
    <m/>
  </r>
  <r>
    <s v="E02928"/>
    <s v="Connor Ruiz"/>
    <s v="Manager"/>
    <x v="3"/>
    <s v="Manufacturing"/>
    <x v="0"/>
    <x v="1"/>
    <n v="26"/>
    <d v="2022-12-19T00:00:00"/>
    <x v="925"/>
    <n v="0.1"/>
    <x v="0"/>
    <s v="Austin"/>
    <s v=""/>
    <m/>
    <s v="YOUNG"/>
    <m/>
    <m/>
  </r>
  <r>
    <s v="E02929"/>
    <s v="Easton Truong"/>
    <s v="Vice President"/>
    <x v="5"/>
    <s v="Research &amp; Development"/>
    <x v="0"/>
    <x v="0"/>
    <n v="31"/>
    <d v="2021-05-13T00:00:00"/>
    <x v="926"/>
    <n v="0.36"/>
    <x v="0"/>
    <s v="Seattle"/>
    <s v=""/>
    <m/>
    <s v="YOUNG"/>
    <m/>
    <m/>
  </r>
  <r>
    <s v="E02930"/>
    <s v="Sebastian Vargas"/>
    <s v="Sr. Manager"/>
    <x v="5"/>
    <s v="Corporate"/>
    <x v="0"/>
    <x v="1"/>
    <n v="48"/>
    <d v="2019-07-12T00:00:00"/>
    <x v="927"/>
    <n v="0.12"/>
    <x v="0"/>
    <s v="Austin"/>
    <s v=""/>
    <m/>
    <s v="MIDDLE AGE"/>
    <m/>
    <m/>
  </r>
  <r>
    <s v="E02931"/>
    <s v="Joseph Dang"/>
    <s v="Vice President"/>
    <x v="5"/>
    <s v="Research &amp; Development"/>
    <x v="0"/>
    <x v="0"/>
    <n v="61"/>
    <d v="2014-04-20T00:00:00"/>
    <x v="928"/>
    <n v="0.34"/>
    <x v="1"/>
    <s v="Shanghai"/>
    <s v=""/>
    <m/>
    <s v="OLD"/>
    <m/>
    <m/>
  </r>
  <r>
    <s v="E02932"/>
    <s v="Madison White"/>
    <s v="Vice President"/>
    <x v="2"/>
    <s v="Research &amp; Development"/>
    <x v="1"/>
    <x v="2"/>
    <n v="42"/>
    <d v="2011-07-09T00:00:00"/>
    <x v="929"/>
    <n v="0.34"/>
    <x v="0"/>
    <s v="Phoenix"/>
    <d v="2016-05-03T00:00:00"/>
    <m/>
    <s v="MIDDLE AGE"/>
    <m/>
    <m/>
  </r>
  <r>
    <s v="E02933"/>
    <s v="Valentina Nelson"/>
    <s v="Network Administrator"/>
    <x v="2"/>
    <s v="Manufacturing"/>
    <x v="1"/>
    <x v="2"/>
    <n v="50"/>
    <d v="2013-12-16T00:00:00"/>
    <x v="930"/>
    <n v="0"/>
    <x v="0"/>
    <s v="Miami"/>
    <s v=""/>
    <m/>
    <s v="MIDDLE AGE"/>
    <m/>
    <m/>
  </r>
  <r>
    <s v="E02934"/>
    <s v="Everleigh Coleman"/>
    <s v="Cloud Infrastructure Architect"/>
    <x v="2"/>
    <s v="Specialty Products"/>
    <x v="1"/>
    <x v="2"/>
    <n v="46"/>
    <d v="2012-03-20T00:00:00"/>
    <x v="931"/>
    <n v="0"/>
    <x v="0"/>
    <s v="Phoenix"/>
    <s v=""/>
    <m/>
    <s v="MIDDLE AGE"/>
    <m/>
    <m/>
  </r>
  <r>
    <s v="E02935"/>
    <s v="Everleigh Castillo"/>
    <s v="Service Desk Analyst"/>
    <x v="2"/>
    <s v="Specialty Products"/>
    <x v="1"/>
    <x v="1"/>
    <n v="50"/>
    <d v="2007-11-12T00:00:00"/>
    <x v="932"/>
    <n v="0"/>
    <x v="0"/>
    <s v="Chicago"/>
    <s v=""/>
    <m/>
    <s v="MIDDLE AGE"/>
    <m/>
    <m/>
  </r>
  <r>
    <s v="E02936"/>
    <s v="Valentina Fernandez"/>
    <s v="Director"/>
    <x v="1"/>
    <s v="Corporate"/>
    <x v="1"/>
    <x v="1"/>
    <n v="62"/>
    <d v="2012-01-23T00:00:00"/>
    <x v="933"/>
    <n v="0.2"/>
    <x v="0"/>
    <s v="Phoenix"/>
    <s v=""/>
    <m/>
    <s v="OLD"/>
    <m/>
    <m/>
  </r>
  <r>
    <s v="E02937"/>
    <s v="Serenity Richardson"/>
    <s v="Director"/>
    <x v="0"/>
    <s v="Specialty Products"/>
    <x v="1"/>
    <x v="2"/>
    <n v="45"/>
    <d v="2019-03-14T00:00:00"/>
    <x v="934"/>
    <n v="0.18"/>
    <x v="0"/>
    <s v="Miami"/>
    <s v=""/>
    <m/>
    <s v="MIDDLE AGE"/>
    <m/>
    <m/>
  </r>
  <r>
    <s v="E02938"/>
    <s v="Cooper Ramirez"/>
    <s v="Director"/>
    <x v="3"/>
    <s v="Specialty Products"/>
    <x v="0"/>
    <x v="1"/>
    <n v="34"/>
    <d v="2012-02-07T00:00:00"/>
    <x v="935"/>
    <n v="0.23"/>
    <x v="0"/>
    <s v="Chicago"/>
    <s v=""/>
    <m/>
    <s v="YOUNG"/>
    <m/>
    <m/>
  </r>
  <r>
    <s v="E02939"/>
    <s v="Penelope Avila"/>
    <s v="Analyst"/>
    <x v="5"/>
    <s v="Corporate"/>
    <x v="1"/>
    <x v="1"/>
    <n v="35"/>
    <d v="2012-05-22T00:00:00"/>
    <x v="936"/>
    <n v="0"/>
    <x v="0"/>
    <s v="Austin"/>
    <s v=""/>
    <m/>
    <s v="YOUNG"/>
    <m/>
    <m/>
  </r>
  <r>
    <s v="E02940"/>
    <s v="David Barnes"/>
    <s v="IT Systems Architect"/>
    <x v="2"/>
    <s v="Corporate"/>
    <x v="0"/>
    <x v="2"/>
    <n v="41"/>
    <d v="2006-08-19T00:00:00"/>
    <x v="937"/>
    <n v="0"/>
    <x v="0"/>
    <s v="Miami"/>
    <s v=""/>
    <m/>
    <s v="MIDDLE AGE"/>
    <m/>
    <m/>
  </r>
  <r>
    <s v="E02941"/>
    <s v="Ivy Luong"/>
    <s v="Cloud Infrastructure Architect"/>
    <x v="2"/>
    <s v="Corporate"/>
    <x v="1"/>
    <x v="0"/>
    <n v="56"/>
    <d v="1993-07-05T00:00:00"/>
    <x v="938"/>
    <n v="0"/>
    <x v="0"/>
    <s v="Austin"/>
    <s v=""/>
    <m/>
    <s v="MIDDLE AGE"/>
    <m/>
    <m/>
  </r>
  <r>
    <s v="E02942"/>
    <s v="Aurora Bailey"/>
    <s v="Development Engineer"/>
    <x v="0"/>
    <s v="Research &amp; Development"/>
    <x v="1"/>
    <x v="2"/>
    <n v="31"/>
    <d v="2020-05-23T00:00:00"/>
    <x v="939"/>
    <n v="0"/>
    <x v="0"/>
    <s v="Miami"/>
    <s v=""/>
    <m/>
    <s v="YOUNG"/>
    <m/>
    <m/>
  </r>
  <r>
    <s v="E02943"/>
    <s v="Valentina Valdez"/>
    <s v="Sr. Manager"/>
    <x v="4"/>
    <s v="Research &amp; Development"/>
    <x v="1"/>
    <x v="1"/>
    <n v="40"/>
    <d v="2008-05-01T00:00:00"/>
    <x v="940"/>
    <n v="0.14000000000000001"/>
    <x v="2"/>
    <s v="Manaus"/>
    <s v=""/>
    <m/>
    <s v="YOUNG"/>
    <m/>
    <m/>
  </r>
  <r>
    <s v="E02944"/>
    <s v="Parker Dinh"/>
    <s v="Vice President"/>
    <x v="3"/>
    <s v="Specialty Products"/>
    <x v="0"/>
    <x v="0"/>
    <n v="51"/>
    <d v="2006-06-28T00:00:00"/>
    <x v="941"/>
    <n v="0.36"/>
    <x v="1"/>
    <s v="Beijing"/>
    <s v=""/>
    <m/>
    <s v="MIDDLE AGE"/>
    <m/>
    <m/>
  </r>
  <r>
    <s v="E02945"/>
    <s v="Eliana Hsu"/>
    <s v="Operations Engineer"/>
    <x v="0"/>
    <s v="Specialty Products"/>
    <x v="1"/>
    <x v="0"/>
    <n v="49"/>
    <d v="2021-06-09T00:00:00"/>
    <x v="942"/>
    <n v="0"/>
    <x v="0"/>
    <s v="Phoenix"/>
    <s v=""/>
    <m/>
    <s v="MIDDLE AGE"/>
    <m/>
    <m/>
  </r>
  <r>
    <s v="E02946"/>
    <s v="Logan Parker"/>
    <s v="HRIS Analyst"/>
    <x v="6"/>
    <s v="Research &amp; Development"/>
    <x v="0"/>
    <x v="2"/>
    <n v="34"/>
    <d v="2019-01-13T00:00:00"/>
    <x v="943"/>
    <n v="0"/>
    <x v="0"/>
    <s v="Austin"/>
    <s v=""/>
    <m/>
    <s v="YOUNG"/>
    <m/>
    <m/>
  </r>
  <r>
    <s v="E02947"/>
    <s v="Liliana Green"/>
    <s v="Network Administrator"/>
    <x v="2"/>
    <s v="Corporate"/>
    <x v="1"/>
    <x v="2"/>
    <n v="48"/>
    <d v="2000-05-19T00:00:00"/>
    <x v="944"/>
    <n v="0"/>
    <x v="0"/>
    <s v="Chicago"/>
    <s v=""/>
    <m/>
    <s v="MIDDLE AGE"/>
    <m/>
    <m/>
  </r>
  <r>
    <s v="E02948"/>
    <s v="Victoria Vazquez"/>
    <s v="Test Engineer"/>
    <x v="0"/>
    <s v="Research &amp; Development"/>
    <x v="1"/>
    <x v="1"/>
    <n v="45"/>
    <d v="2007-05-08T00:00:00"/>
    <x v="945"/>
    <n v="0"/>
    <x v="0"/>
    <s v="Phoenix"/>
    <s v=""/>
    <m/>
    <s v="MIDDLE AGE"/>
    <m/>
    <m/>
  </r>
  <r>
    <s v="E02949"/>
    <s v="Kinsley Huynh"/>
    <s v="Vice President"/>
    <x v="6"/>
    <s v="Specialty Products"/>
    <x v="1"/>
    <x v="0"/>
    <n v="53"/>
    <d v="2009-04-22T00:00:00"/>
    <x v="946"/>
    <n v="0.36"/>
    <x v="0"/>
    <s v="Phoenix"/>
    <s v=""/>
    <m/>
    <s v="MIDDLE AGE"/>
    <m/>
    <m/>
  </r>
  <r>
    <s v="E02950"/>
    <s v="Anna Carrillo"/>
    <s v="Development Engineer"/>
    <x v="0"/>
    <s v="Corporate"/>
    <x v="1"/>
    <x v="1"/>
    <n v="55"/>
    <d v="2003-02-21T00:00:00"/>
    <x v="947"/>
    <n v="0"/>
    <x v="2"/>
    <s v="Rio de Janeiro"/>
    <d v="2016-08-22T00:00:00"/>
    <m/>
    <s v="MIDDLE AGE"/>
    <m/>
    <m/>
  </r>
  <r>
    <s v="E02951"/>
    <s v="Isla Singh"/>
    <s v="Quality Engineer"/>
    <x v="0"/>
    <s v="Corporate"/>
    <x v="1"/>
    <x v="0"/>
    <n v="56"/>
    <d v="2022-01-01T00:00:00"/>
    <x v="948"/>
    <n v="0"/>
    <x v="1"/>
    <s v="Shanghai"/>
    <s v=""/>
    <m/>
    <s v="MIDDLE AGE"/>
    <m/>
    <m/>
  </r>
  <r>
    <s v="E02952"/>
    <s v="Emma Yu"/>
    <s v="Development Engineer"/>
    <x v="0"/>
    <s v="Research &amp; Development"/>
    <x v="1"/>
    <x v="0"/>
    <n v="41"/>
    <d v="2005-08-13T00:00:00"/>
    <x v="949"/>
    <n v="0"/>
    <x v="1"/>
    <s v="Shanghai"/>
    <s v=""/>
    <m/>
    <s v="MIDDLE AGE"/>
    <m/>
    <m/>
  </r>
  <r>
    <s v="E02953"/>
    <s v="Jonathan Dominguez"/>
    <s v="Analyst"/>
    <x v="1"/>
    <s v="Specialty Products"/>
    <x v="0"/>
    <x v="1"/>
    <n v="55"/>
    <d v="2002-07-14T00:00:00"/>
    <x v="950"/>
    <n v="0"/>
    <x v="2"/>
    <s v="Sao Paulo"/>
    <s v=""/>
    <m/>
    <s v="MIDDLE AGE"/>
    <m/>
    <m/>
  </r>
  <r>
    <s v="E02954"/>
    <s v="Caleb Mehta"/>
    <s v="Quality Engineer"/>
    <x v="0"/>
    <s v="Specialty Products"/>
    <x v="0"/>
    <x v="0"/>
    <n v="42"/>
    <d v="2015-05-14T00:00:00"/>
    <x v="951"/>
    <n v="0"/>
    <x v="0"/>
    <s v="Miami"/>
    <s v=""/>
    <m/>
    <s v="MIDDLE AGE"/>
    <m/>
    <m/>
  </r>
  <r>
    <s v="E02955"/>
    <s v="Connor Simmons"/>
    <s v="Sr. Analyst"/>
    <x v="1"/>
    <s v="Research &amp; Development"/>
    <x v="0"/>
    <x v="3"/>
    <n v="30"/>
    <d v="2022-01-17T00:00:00"/>
    <x v="952"/>
    <n v="0"/>
    <x v="0"/>
    <s v="Chicago"/>
    <s v=""/>
    <m/>
    <s v="YOUNG"/>
    <m/>
    <m/>
  </r>
  <r>
    <s v="E02956"/>
    <s v="Jaxon Lai"/>
    <s v="Network Administrator"/>
    <x v="2"/>
    <s v="Research &amp; Development"/>
    <x v="0"/>
    <x v="0"/>
    <n v="44"/>
    <d v="2004-03-08T00:00:00"/>
    <x v="953"/>
    <n v="0"/>
    <x v="1"/>
    <s v="Chongqing"/>
    <s v=""/>
    <m/>
    <s v="MIDDLE AGE"/>
    <m/>
    <m/>
  </r>
  <r>
    <s v="E02957"/>
    <s v="Madelyn Yee"/>
    <s v="Sr. Analyst"/>
    <x v="3"/>
    <s v="Research &amp; Development"/>
    <x v="1"/>
    <x v="0"/>
    <n v="49"/>
    <d v="1999-10-15T00:00:00"/>
    <x v="954"/>
    <n v="0"/>
    <x v="0"/>
    <s v="Austin"/>
    <d v="2018-02-28T00:00:00"/>
    <m/>
    <s v="MIDDLE AGE"/>
    <m/>
    <m/>
  </r>
  <r>
    <s v="E02958"/>
    <s v="Elena Jimenez"/>
    <s v="Vice President"/>
    <x v="0"/>
    <s v="Specialty Products"/>
    <x v="1"/>
    <x v="1"/>
    <n v="43"/>
    <d v="2011-11-11T00:00:00"/>
    <x v="955"/>
    <n v="0.39"/>
    <x v="2"/>
    <s v="Sao Paulo"/>
    <s v=""/>
    <m/>
    <s v="MIDDLE AGE"/>
    <m/>
    <m/>
  </r>
  <r>
    <s v="E02959"/>
    <s v="Sadie Ali"/>
    <s v="Manager"/>
    <x v="5"/>
    <s v="Specialty Products"/>
    <x v="1"/>
    <x v="0"/>
    <n v="53"/>
    <d v="2014-04-05T00:00:00"/>
    <x v="956"/>
    <n v="0.08"/>
    <x v="1"/>
    <s v="Chengdu"/>
    <s v=""/>
    <m/>
    <s v="MIDDLE AGE"/>
    <m/>
    <m/>
  </r>
  <r>
    <s v="E02960"/>
    <s v="Lucas Sandoval"/>
    <s v="Sr. Analyst"/>
    <x v="1"/>
    <s v="Manufacturing"/>
    <x v="0"/>
    <x v="1"/>
    <n v="41"/>
    <d v="2011-05-19T00:00:00"/>
    <x v="957"/>
    <n v="0"/>
    <x v="2"/>
    <s v="Manaus"/>
    <s v=""/>
    <m/>
    <s v="MIDDLE AGE"/>
    <m/>
    <m/>
  </r>
  <r>
    <s v="E02961"/>
    <s v="Brooks Ngo"/>
    <s v="Vice President"/>
    <x v="0"/>
    <s v="Corporate"/>
    <x v="0"/>
    <x v="0"/>
    <n v="26"/>
    <d v="2020-03-02T00:00:00"/>
    <x v="958"/>
    <n v="0.3"/>
    <x v="0"/>
    <s v="Miami"/>
    <s v=""/>
    <m/>
    <s v="YOUNG"/>
    <m/>
    <m/>
  </r>
  <r>
    <s v="E02962"/>
    <s v="Piper Oh"/>
    <s v="Sr. Analyst"/>
    <x v="5"/>
    <s v="Research &amp; Development"/>
    <x v="1"/>
    <x v="0"/>
    <n v="57"/>
    <d v="1996-01-23T00:00:00"/>
    <x v="959"/>
    <n v="0"/>
    <x v="0"/>
    <s v="Columbus"/>
    <s v=""/>
    <m/>
    <s v="MIDDLE AGE"/>
    <m/>
    <m/>
  </r>
  <r>
    <s v="E02963"/>
    <s v="Hunter Molina"/>
    <s v="Analyst"/>
    <x v="5"/>
    <s v="Specialty Products"/>
    <x v="0"/>
    <x v="1"/>
    <n v="41"/>
    <d v="2018-02-20T00:00:00"/>
    <x v="960"/>
    <n v="0"/>
    <x v="0"/>
    <s v="Austin"/>
    <s v=""/>
    <m/>
    <s v="MIDDLE AGE"/>
    <m/>
    <m/>
  </r>
  <r>
    <s v="E02964"/>
    <s v="Michael Hoang"/>
    <s v="Director"/>
    <x v="2"/>
    <s v="Specialty Products"/>
    <x v="0"/>
    <x v="0"/>
    <n v="59"/>
    <d v="2017-05-04T00:00:00"/>
    <x v="961"/>
    <n v="0.17"/>
    <x v="1"/>
    <s v="Beijing"/>
    <s v=""/>
    <m/>
    <s v="MIDDLE AGE"/>
    <m/>
    <m/>
  </r>
  <r>
    <s v="E02965"/>
    <s v="Eloise Sun"/>
    <s v="Director"/>
    <x v="2"/>
    <s v="Specialty Products"/>
    <x v="1"/>
    <x v="0"/>
    <n v="59"/>
    <d v="2005-06-01T00:00:00"/>
    <x v="962"/>
    <n v="0.25"/>
    <x v="0"/>
    <s v="Phoenix"/>
    <s v=""/>
    <m/>
    <s v="MIDDLE AGE"/>
    <m/>
    <m/>
  </r>
  <r>
    <s v="E02966"/>
    <s v="Gianna Jimenez"/>
    <s v="Business Partner"/>
    <x v="6"/>
    <s v="Manufacturing"/>
    <x v="1"/>
    <x v="1"/>
    <n v="54"/>
    <d v="2015-11-26T00:00:00"/>
    <x v="963"/>
    <n v="0"/>
    <x v="2"/>
    <s v="Sao Paulo"/>
    <s v=""/>
    <m/>
    <s v="MIDDLE AGE"/>
    <m/>
    <m/>
  </r>
  <r>
    <s v="E02967"/>
    <s v="Ava Chan"/>
    <s v="Sr. Manager"/>
    <x v="6"/>
    <s v="Corporate"/>
    <x v="1"/>
    <x v="0"/>
    <n v="44"/>
    <d v="2022-10-12T00:00:00"/>
    <x v="964"/>
    <n v="0.14000000000000001"/>
    <x v="1"/>
    <s v="Chongqing"/>
    <s v=""/>
    <m/>
    <s v="MIDDLE AGE"/>
    <m/>
    <m/>
  </r>
  <r>
    <s v="E02968"/>
    <s v="Leilani Navarro"/>
    <s v="Manager"/>
    <x v="5"/>
    <s v="Specialty Products"/>
    <x v="1"/>
    <x v="1"/>
    <n v="55"/>
    <d v="2022-07-08T00:00:00"/>
    <x v="965"/>
    <n v="0.05"/>
    <x v="2"/>
    <s v="Rio de Janeiro"/>
    <s v=""/>
    <m/>
    <s v="MIDDLE AGE"/>
    <m/>
    <m/>
  </r>
  <r>
    <s v="E02969"/>
    <s v="Lydia Chu"/>
    <s v="Director"/>
    <x v="2"/>
    <s v="Research &amp; Development"/>
    <x v="1"/>
    <x v="0"/>
    <n v="30"/>
    <d v="2021-10-03T00:00:00"/>
    <x v="966"/>
    <n v="0.15"/>
    <x v="1"/>
    <s v="Chongqing"/>
    <s v=""/>
    <m/>
    <s v="YOUNG"/>
    <m/>
    <m/>
  </r>
  <r>
    <s v="E02970"/>
    <s v="Liam Salazar"/>
    <s v="Account Representative"/>
    <x v="1"/>
    <s v="Specialty Products"/>
    <x v="0"/>
    <x v="1"/>
    <n v="44"/>
    <d v="2020-10-25T00:00:00"/>
    <x v="967"/>
    <n v="0"/>
    <x v="2"/>
    <s v="Sao Paulo"/>
    <s v=""/>
    <m/>
    <s v="MIDDLE AGE"/>
    <m/>
    <m/>
  </r>
  <r>
    <s v="E02971"/>
    <s v="Hailey Henderson"/>
    <s v="Analyst"/>
    <x v="5"/>
    <s v="Specialty Products"/>
    <x v="1"/>
    <x v="2"/>
    <n v="57"/>
    <d v="2008-08-13T00:00:00"/>
    <x v="968"/>
    <n v="0"/>
    <x v="0"/>
    <s v="Columbus"/>
    <s v=""/>
    <m/>
    <s v="MIDDLE AGE"/>
    <m/>
    <m/>
  </r>
  <r>
    <s v="E02972"/>
    <s v="Austin Espinoza"/>
    <s v="Operations Engineer"/>
    <x v="0"/>
    <s v="Corporate"/>
    <x v="0"/>
    <x v="1"/>
    <n v="58"/>
    <d v="2006-03-17T00:00:00"/>
    <x v="969"/>
    <n v="0"/>
    <x v="0"/>
    <s v="Seattle"/>
    <s v=""/>
    <m/>
    <s v="MIDDLE AGE"/>
    <m/>
    <m/>
  </r>
  <r>
    <s v="E02973"/>
    <s v="Delilah Ng"/>
    <s v="Operations Engineer"/>
    <x v="0"/>
    <s v="Manufacturing"/>
    <x v="1"/>
    <x v="0"/>
    <n v="59"/>
    <d v="2008-08-20T00:00:00"/>
    <x v="970"/>
    <n v="0"/>
    <x v="0"/>
    <s v="Chicago"/>
    <s v=""/>
    <m/>
    <s v="MIDDLE AGE"/>
    <m/>
    <m/>
  </r>
  <r>
    <s v="E02974"/>
    <s v="Gabriella Han"/>
    <s v="System Administrator "/>
    <x v="2"/>
    <s v="Manufacturing"/>
    <x v="1"/>
    <x v="0"/>
    <n v="60"/>
    <d v="2000-01-22T00:00:00"/>
    <x v="971"/>
    <n v="0"/>
    <x v="0"/>
    <s v="Columbus"/>
    <s v=""/>
    <m/>
    <s v="MIDDLE AGE"/>
    <m/>
    <m/>
  </r>
  <r>
    <s v="E02975"/>
    <s v="Aria Miller"/>
    <s v="Network Administrator"/>
    <x v="2"/>
    <s v="Research &amp; Development"/>
    <x v="1"/>
    <x v="3"/>
    <n v="32"/>
    <d v="2019-06-07T00:00:00"/>
    <x v="972"/>
    <n v="0"/>
    <x v="0"/>
    <s v="Columbus"/>
    <s v=""/>
    <m/>
    <s v="YOUNG"/>
    <m/>
    <m/>
  </r>
  <r>
    <s v="E02976"/>
    <s v="Sofia Dixon"/>
    <s v="Automation Engineer"/>
    <x v="0"/>
    <s v="Manufacturing"/>
    <x v="1"/>
    <x v="2"/>
    <n v="41"/>
    <d v="2011-09-13T00:00:00"/>
    <x v="973"/>
    <n v="0"/>
    <x v="0"/>
    <s v="Columbus"/>
    <s v=""/>
    <m/>
    <s v="MIDDLE AGE"/>
    <m/>
    <m/>
  </r>
  <r>
    <s v="E02977"/>
    <s v="Ethan Xiong"/>
    <s v="Network Engineer"/>
    <x v="2"/>
    <s v="Specialty Products"/>
    <x v="0"/>
    <x v="0"/>
    <n v="39"/>
    <d v="2012-05-05T00:00:00"/>
    <x v="974"/>
    <n v="0"/>
    <x v="0"/>
    <s v="Columbus"/>
    <s v=""/>
    <m/>
    <s v="YOUNG"/>
    <m/>
    <m/>
  </r>
  <r>
    <s v="E02978"/>
    <s v="Gabriella Cruz"/>
    <s v="Sr. Analyst"/>
    <x v="5"/>
    <s v="Specialty Products"/>
    <x v="1"/>
    <x v="1"/>
    <n v="39"/>
    <d v="2020-08-13T00:00:00"/>
    <x v="975"/>
    <n v="0"/>
    <x v="0"/>
    <s v="Miami"/>
    <s v=""/>
    <m/>
    <s v="YOUNG"/>
    <m/>
    <m/>
  </r>
  <r>
    <s v="E02979"/>
    <s v="Christopher Kang"/>
    <s v="Engineering Manager"/>
    <x v="0"/>
    <s v="Research &amp; Development"/>
    <x v="0"/>
    <x v="0"/>
    <n v="31"/>
    <d v="2016-09-07T00:00:00"/>
    <x v="976"/>
    <n v="0.13"/>
    <x v="0"/>
    <s v="Phoenix"/>
    <s v=""/>
    <m/>
    <s v="YOUNG"/>
    <m/>
    <m/>
  </r>
  <r>
    <s v="E02980"/>
    <s v="Ariana Pham"/>
    <s v="Sr. Analyst"/>
    <x v="1"/>
    <s v="Research &amp; Development"/>
    <x v="1"/>
    <x v="0"/>
    <n v="32"/>
    <d v="2015-10-17T00:00:00"/>
    <x v="977"/>
    <n v="0"/>
    <x v="1"/>
    <s v="Beijing"/>
    <s v=""/>
    <m/>
    <s v="YOUNG"/>
    <m/>
    <m/>
  </r>
  <r>
    <s v="E02981"/>
    <s v="Colton Bui"/>
    <s v="Sr. Manager"/>
    <x v="3"/>
    <s v="Research &amp; Development"/>
    <x v="0"/>
    <x v="0"/>
    <n v="46"/>
    <d v="2018-12-20T00:00:00"/>
    <x v="978"/>
    <n v="0.13"/>
    <x v="1"/>
    <s v="Shanghai"/>
    <s v=""/>
    <m/>
    <s v="MIDDLE AGE"/>
    <m/>
    <m/>
  </r>
  <r>
    <s v="E02982"/>
    <s v="Caroline Cortez"/>
    <s v="Manager"/>
    <x v="2"/>
    <s v="Specialty Products"/>
    <x v="1"/>
    <x v="1"/>
    <n v="64"/>
    <d v="2014-10-04T00:00:00"/>
    <x v="979"/>
    <n v="0.08"/>
    <x v="0"/>
    <s v="Miami"/>
    <s v=""/>
    <m/>
    <s v="OLD"/>
    <m/>
    <m/>
  </r>
  <r>
    <s v="E02983"/>
    <s v="Nora Richardson"/>
    <s v="Director"/>
    <x v="6"/>
    <s v="Specialty Products"/>
    <x v="1"/>
    <x v="2"/>
    <n v="53"/>
    <d v="1999-01-08T00:00:00"/>
    <x v="980"/>
    <n v="0.17"/>
    <x v="0"/>
    <s v="Miami"/>
    <s v=""/>
    <m/>
    <s v="MIDDLE AGE"/>
    <m/>
    <m/>
  </r>
  <r>
    <s v="E02984"/>
    <s v="Alexander Sanchez"/>
    <s v="Sr. Analyst"/>
    <x v="1"/>
    <s v="Manufacturing"/>
    <x v="0"/>
    <x v="1"/>
    <n v="34"/>
    <d v="2018-11-06T00:00:00"/>
    <x v="981"/>
    <n v="0"/>
    <x v="0"/>
    <s v="Miami"/>
    <s v=""/>
    <m/>
    <s v="YOUNG"/>
    <m/>
    <m/>
  </r>
  <r>
    <s v="E02985"/>
    <s v="Logan Rahman"/>
    <s v="Manager"/>
    <x v="6"/>
    <s v="Specialty Products"/>
    <x v="0"/>
    <x v="0"/>
    <n v="39"/>
    <d v="2008-07-27T00:00:00"/>
    <x v="982"/>
    <n v="0.05"/>
    <x v="0"/>
    <s v="Austin"/>
    <s v=""/>
    <m/>
    <s v="YOUNG"/>
    <m/>
    <m/>
  </r>
  <r>
    <s v="E02986"/>
    <s v="Henry Rogers"/>
    <s v="Sr. Account Representative"/>
    <x v="1"/>
    <s v="Corporate"/>
    <x v="0"/>
    <x v="2"/>
    <n v="25"/>
    <d v="2021-05-05T00:00:00"/>
    <x v="983"/>
    <n v="0"/>
    <x v="0"/>
    <s v="Seattle"/>
    <s v=""/>
    <m/>
    <s v="YOUNG"/>
    <m/>
    <m/>
  </r>
  <r>
    <s v="E02987"/>
    <s v="Delilah Cheng"/>
    <s v="Solutions Architect"/>
    <x v="2"/>
    <s v="Specialty Products"/>
    <x v="1"/>
    <x v="0"/>
    <n v="45"/>
    <d v="2015-03-15T00:00:00"/>
    <x v="984"/>
    <n v="0"/>
    <x v="1"/>
    <s v="Chongqing"/>
    <s v=""/>
    <m/>
    <s v="MIDDLE AGE"/>
    <m/>
    <m/>
  </r>
  <r>
    <s v="E02988"/>
    <s v="Caroline Rodriguez"/>
    <s v="Sr. Manager"/>
    <x v="4"/>
    <s v="Corporate"/>
    <x v="1"/>
    <x v="1"/>
    <n v="61"/>
    <d v="1997-04-17T00:00:00"/>
    <x v="985"/>
    <n v="0.13"/>
    <x v="2"/>
    <s v="Manaus"/>
    <s v=""/>
    <m/>
    <s v="OLD"/>
    <m/>
    <m/>
  </r>
  <r>
    <s v="E02989"/>
    <s v="Jack Chin"/>
    <s v="Sr. Manager"/>
    <x v="3"/>
    <s v="Corporate"/>
    <x v="0"/>
    <x v="0"/>
    <n v="44"/>
    <d v="2007-08-24T00:00:00"/>
    <x v="986"/>
    <n v="0.13"/>
    <x v="0"/>
    <s v="Phoenix"/>
    <s v=""/>
    <m/>
    <s v="MIDDLE AGE"/>
    <m/>
    <m/>
  </r>
  <r>
    <s v="E02990"/>
    <s v="Luna Collins"/>
    <s v="Cloud Infrastructure Architect"/>
    <x v="2"/>
    <s v="Manufacturing"/>
    <x v="1"/>
    <x v="3"/>
    <n v="59"/>
    <d v="1993-11-19T00:00:00"/>
    <x v="987"/>
    <n v="0"/>
    <x v="0"/>
    <s v="Chicago"/>
    <s v=""/>
    <m/>
    <s v="MIDDLE AGE"/>
    <m/>
    <m/>
  </r>
  <r>
    <s v="E02991"/>
    <s v="John Campos"/>
    <s v="Operations Engineer"/>
    <x v="0"/>
    <s v="Manufacturing"/>
    <x v="0"/>
    <x v="1"/>
    <n v="34"/>
    <d v="2021-02-25T00:00:00"/>
    <x v="988"/>
    <n v="0"/>
    <x v="2"/>
    <s v="Sao Paulo"/>
    <s v=""/>
    <m/>
    <s v="YOUNG"/>
    <m/>
    <m/>
  </r>
  <r>
    <s v="E02992"/>
    <s v="Charlotte Banks"/>
    <s v="Account Representative"/>
    <x v="1"/>
    <s v="Corporate"/>
    <x v="1"/>
    <x v="3"/>
    <n v="45"/>
    <d v="2002-12-23T00:00:00"/>
    <x v="989"/>
    <n v="0"/>
    <x v="0"/>
    <s v="Phoenix"/>
    <s v=""/>
    <m/>
    <s v="MIDDLE AGE"/>
    <m/>
    <m/>
  </r>
  <r>
    <s v="E02993"/>
    <s v="Miles Liu"/>
    <s v="Analyst"/>
    <x v="1"/>
    <s v="Research &amp; Development"/>
    <x v="0"/>
    <x v="0"/>
    <n v="35"/>
    <d v="2021-05-25T00:00:00"/>
    <x v="990"/>
    <n v="0"/>
    <x v="0"/>
    <s v="Columbus"/>
    <s v=""/>
    <m/>
    <s v="YOUNG"/>
    <m/>
    <m/>
  </r>
  <r>
    <s v="E02994"/>
    <s v="Violet Duong"/>
    <s v="Vice President"/>
    <x v="5"/>
    <s v="Specialty Products"/>
    <x v="1"/>
    <x v="0"/>
    <n v="42"/>
    <d v="2014-09-22T00:00:00"/>
    <x v="991"/>
    <n v="0.31"/>
    <x v="0"/>
    <s v="Austin"/>
    <s v=""/>
    <m/>
    <s v="MIDDLE AGE"/>
    <m/>
    <m/>
  </r>
  <r>
    <s v="E02995"/>
    <s v="Isaac Xiong"/>
    <s v="Sr. Manager"/>
    <x v="4"/>
    <s v="Specialty Products"/>
    <x v="0"/>
    <x v="0"/>
    <n v="38"/>
    <d v="2012-10-28T00:00:00"/>
    <x v="992"/>
    <n v="0.12"/>
    <x v="0"/>
    <s v="Seattle"/>
    <s v=""/>
    <m/>
    <s v="YOUNG"/>
    <m/>
    <m/>
  </r>
  <r>
    <s v="E02996"/>
    <s v="Ian Le"/>
    <s v="Vice President"/>
    <x v="0"/>
    <s v="Specialty Products"/>
    <x v="0"/>
    <x v="0"/>
    <n v="46"/>
    <d v="2007-08-28T00:00:00"/>
    <x v="993"/>
    <n v="0.36"/>
    <x v="0"/>
    <s v="Phoenix"/>
    <s v=""/>
    <m/>
    <s v="MIDDLE AGE"/>
    <m/>
    <m/>
  </r>
  <r>
    <s v="E02997"/>
    <s v="Melody Delgado"/>
    <s v="Network Architect"/>
    <x v="2"/>
    <s v="Specialty Products"/>
    <x v="1"/>
    <x v="1"/>
    <n v="48"/>
    <d v="2012-11-28T00:00:00"/>
    <x v="994"/>
    <n v="0"/>
    <x v="2"/>
    <s v="Rio de Janeiro"/>
    <s v=""/>
    <m/>
    <s v="MIDDLE AGE"/>
    <m/>
    <m/>
  </r>
  <r>
    <s v="E02998"/>
    <s v="Eliza Bui"/>
    <s v="Analyst"/>
    <x v="4"/>
    <s v="Corporate"/>
    <x v="1"/>
    <x v="0"/>
    <n v="63"/>
    <d v="2010-06-13T00:00:00"/>
    <x v="995"/>
    <n v="0"/>
    <x v="0"/>
    <s v="Seattle"/>
    <s v=""/>
    <m/>
    <s v="OLD"/>
    <m/>
    <m/>
  </r>
  <r>
    <s v="E02999"/>
    <s v="Layla Wu"/>
    <s v="Sr. Account Representative"/>
    <x v="1"/>
    <s v="Research &amp; Development"/>
    <x v="1"/>
    <x v="0"/>
    <n v="31"/>
    <d v="2018-08-27T00:00:00"/>
    <x v="996"/>
    <n v="0"/>
    <x v="0"/>
    <s v="Miami"/>
    <s v=""/>
    <m/>
    <s v="YOUNG"/>
    <m/>
    <m/>
  </r>
  <r>
    <s v="E03000"/>
    <s v="Thomas Lam"/>
    <s v="Controls Engineer"/>
    <x v="0"/>
    <s v="Manufacturing"/>
    <x v="0"/>
    <x v="0"/>
    <n v="52"/>
    <d v="2022-11-18T00:00:00"/>
    <x v="997"/>
    <n v="0"/>
    <x v="0"/>
    <s v="Seattle"/>
    <s v=""/>
    <m/>
    <s v="MIDDLE AGE"/>
    <m/>
    <m/>
  </r>
  <r>
    <s v="E03001"/>
    <s v="Willow Taylor"/>
    <s v="Account Representative"/>
    <x v="1"/>
    <s v="Corporate"/>
    <x v="1"/>
    <x v="3"/>
    <n v="27"/>
    <d v="2021-02-08T00:00:00"/>
    <x v="998"/>
    <n v="0"/>
    <x v="0"/>
    <s v="Seattle"/>
    <s v=""/>
    <m/>
    <s v="YOUNG"/>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location ref="A3:E12" firstHeaderRow="1" firstDataRow="2" firstDataCol="1"/>
  <pivotFields count="13">
    <pivotField showAll="0"/>
    <pivotField showAll="0"/>
    <pivotField dataField="1" showAll="0">
      <items count="35">
        <item x="14"/>
        <item x="1"/>
        <item x="6"/>
        <item x="21"/>
        <item x="15"/>
        <item x="18"/>
        <item x="20"/>
        <item x="0"/>
        <item x="30"/>
        <item x="4"/>
        <item x="25"/>
        <item x="19"/>
        <item x="26"/>
        <item x="24"/>
        <item x="17"/>
        <item x="3"/>
        <item x="8"/>
        <item x="2"/>
        <item x="28"/>
        <item x="27"/>
        <item x="32"/>
        <item x="31"/>
        <item x="12"/>
        <item x="22"/>
        <item x="29"/>
        <item x="5"/>
        <item x="23"/>
        <item x="10"/>
        <item x="7"/>
        <item x="9"/>
        <item x="13"/>
        <item x="16"/>
        <item x="11"/>
        <item x="33"/>
        <item t="default"/>
      </items>
    </pivotField>
    <pivotField axis="axisRow" showAll="0">
      <items count="9">
        <item x="3"/>
        <item x="0"/>
        <item x="4"/>
        <item x="6"/>
        <item x="2"/>
        <item x="5"/>
        <item x="1"/>
        <item h="1" x="7"/>
        <item t="default"/>
      </items>
    </pivotField>
    <pivotField showAll="0"/>
    <pivotField showAll="0"/>
    <pivotField showAll="0"/>
    <pivotField showAll="0">
      <items count="43">
        <item x="40"/>
        <item x="8"/>
        <item x="18"/>
        <item x="28"/>
        <item x="35"/>
        <item x="33"/>
        <item x="12"/>
        <item x="10"/>
        <item x="16"/>
        <item x="19"/>
        <item x="14"/>
        <item x="32"/>
        <item x="27"/>
        <item x="17"/>
        <item x="24"/>
        <item x="30"/>
        <item x="39"/>
        <item x="22"/>
        <item x="26"/>
        <item x="36"/>
        <item x="15"/>
        <item x="25"/>
        <item x="0"/>
        <item x="1"/>
        <item x="2"/>
        <item x="3"/>
        <item x="4"/>
        <item x="5"/>
        <item x="6"/>
        <item x="11"/>
        <item x="9"/>
        <item x="31"/>
        <item x="37"/>
        <item x="34"/>
        <item x="7"/>
        <item x="23"/>
        <item x="29"/>
        <item x="13"/>
        <item x="21"/>
        <item x="38"/>
        <item x="20"/>
        <item x="41"/>
        <item t="default"/>
      </items>
    </pivotField>
    <pivotField showAll="0"/>
    <pivotField showAll="0">
      <items count="1001">
        <item x="863"/>
        <item x="10"/>
        <item x="478"/>
        <item x="84"/>
        <item x="708"/>
        <item x="125"/>
        <item x="892"/>
        <item x="569"/>
        <item x="297"/>
        <item x="113"/>
        <item x="833"/>
        <item x="468"/>
        <item x="767"/>
        <item x="94"/>
        <item x="381"/>
        <item x="616"/>
        <item x="455"/>
        <item x="491"/>
        <item x="291"/>
        <item x="890"/>
        <item x="920"/>
        <item x="632"/>
        <item x="203"/>
        <item x="359"/>
        <item x="750"/>
        <item x="798"/>
        <item x="456"/>
        <item x="329"/>
        <item x="242"/>
        <item x="142"/>
        <item x="181"/>
        <item x="578"/>
        <item x="438"/>
        <item x="301"/>
        <item x="540"/>
        <item x="383"/>
        <item x="772"/>
        <item x="995"/>
        <item x="547"/>
        <item x="1"/>
        <item x="136"/>
        <item x="727"/>
        <item x="844"/>
        <item x="134"/>
        <item x="936"/>
        <item x="204"/>
        <item x="277"/>
        <item x="411"/>
        <item x="109"/>
        <item x="559"/>
        <item x="37"/>
        <item x="463"/>
        <item x="462"/>
        <item x="151"/>
        <item x="647"/>
        <item x="404"/>
        <item x="228"/>
        <item x="155"/>
        <item x="669"/>
        <item x="795"/>
        <item x="698"/>
        <item x="880"/>
        <item x="261"/>
        <item x="733"/>
        <item x="447"/>
        <item x="678"/>
        <item x="251"/>
        <item x="413"/>
        <item x="418"/>
        <item x="691"/>
        <item x="998"/>
        <item x="968"/>
        <item x="769"/>
        <item x="600"/>
        <item x="218"/>
        <item x="407"/>
        <item x="881"/>
        <item x="419"/>
        <item x="990"/>
        <item x="744"/>
        <item x="236"/>
        <item x="347"/>
        <item x="963"/>
        <item x="566"/>
        <item x="224"/>
        <item x="717"/>
        <item x="303"/>
        <item x="807"/>
        <item x="918"/>
        <item x="791"/>
        <item x="123"/>
        <item x="883"/>
        <item x="100"/>
        <item x="470"/>
        <item x="604"/>
        <item x="357"/>
        <item x="579"/>
        <item x="741"/>
        <item x="615"/>
        <item x="950"/>
        <item x="392"/>
        <item x="46"/>
        <item x="652"/>
        <item x="649"/>
        <item x="17"/>
        <item x="406"/>
        <item x="34"/>
        <item x="370"/>
        <item x="834"/>
        <item x="105"/>
        <item x="484"/>
        <item x="583"/>
        <item x="960"/>
        <item x="191"/>
        <item x="495"/>
        <item x="607"/>
        <item x="350"/>
        <item x="153"/>
        <item x="128"/>
        <item x="282"/>
        <item x="487"/>
        <item x="366"/>
        <item x="582"/>
        <item x="526"/>
        <item x="724"/>
        <item x="197"/>
        <item x="549"/>
        <item x="415"/>
        <item x="490"/>
        <item x="503"/>
        <item x="507"/>
        <item x="719"/>
        <item x="81"/>
        <item x="72"/>
        <item x="61"/>
        <item x="613"/>
        <item x="943"/>
        <item x="156"/>
        <item x="129"/>
        <item x="112"/>
        <item x="683"/>
        <item x="900"/>
        <item x="822"/>
        <item x="580"/>
        <item x="177"/>
        <item x="141"/>
        <item x="73"/>
        <item x="887"/>
        <item x="821"/>
        <item x="782"/>
        <item x="855"/>
        <item x="642"/>
        <item x="703"/>
        <item x="891"/>
        <item x="663"/>
        <item x="869"/>
        <item x="621"/>
        <item x="150"/>
        <item x="628"/>
        <item x="312"/>
        <item x="437"/>
        <item x="771"/>
        <item x="793"/>
        <item x="587"/>
        <item x="789"/>
        <item x="553"/>
        <item x="646"/>
        <item x="618"/>
        <item x="194"/>
        <item x="283"/>
        <item x="707"/>
        <item x="561"/>
        <item x="655"/>
        <item x="766"/>
        <item x="967"/>
        <item x="842"/>
        <item x="441"/>
        <item x="676"/>
        <item x="944"/>
        <item x="817"/>
        <item x="509"/>
        <item x="97"/>
        <item x="489"/>
        <item x="760"/>
        <item x="774"/>
        <item x="542"/>
        <item x="778"/>
        <item x="255"/>
        <item x="851"/>
        <item x="636"/>
        <item x="930"/>
        <item x="845"/>
        <item x="565"/>
        <item x="653"/>
        <item x="15"/>
        <item x="875"/>
        <item x="389"/>
        <item x="397"/>
        <item x="674"/>
        <item x="947"/>
        <item x="866"/>
        <item x="594"/>
        <item x="519"/>
        <item x="47"/>
        <item x="95"/>
        <item x="466"/>
        <item x="48"/>
        <item x="371"/>
        <item x="972"/>
        <item x="558"/>
        <item x="474"/>
        <item x="132"/>
        <item x="460"/>
        <item x="609"/>
        <item x="5"/>
        <item x="597"/>
        <item x="630"/>
        <item x="635"/>
        <item x="302"/>
        <item x="363"/>
        <item x="755"/>
        <item x="444"/>
        <item x="22"/>
        <item x="385"/>
        <item x="575"/>
        <item x="711"/>
        <item x="326"/>
        <item x="827"/>
        <item x="408"/>
        <item x="304"/>
        <item x="223"/>
        <item x="932"/>
        <item x="435"/>
        <item x="564"/>
        <item x="93"/>
        <item x="746"/>
        <item x="164"/>
        <item x="620"/>
        <item x="412"/>
        <item x="739"/>
        <item x="939"/>
        <item x="745"/>
        <item x="819"/>
        <item x="421"/>
        <item x="143"/>
        <item x="7"/>
        <item x="178"/>
        <item x="220"/>
        <item x="768"/>
        <item x="62"/>
        <item x="989"/>
        <item x="541"/>
        <item x="174"/>
        <item x="427"/>
        <item x="149"/>
        <item x="937"/>
        <item x="682"/>
        <item x="555"/>
        <item x="548"/>
        <item x="77"/>
        <item x="38"/>
        <item x="696"/>
        <item x="800"/>
        <item x="831"/>
        <item x="712"/>
        <item x="11"/>
        <item x="210"/>
        <item x="45"/>
        <item x="459"/>
        <item x="994"/>
        <item x="687"/>
        <item x="354"/>
        <item x="689"/>
        <item x="638"/>
        <item x="319"/>
        <item x="675"/>
        <item x="434"/>
        <item x="390"/>
        <item x="313"/>
        <item x="86"/>
        <item x="50"/>
        <item x="126"/>
        <item x="742"/>
        <item x="562"/>
        <item x="340"/>
        <item x="494"/>
        <item x="442"/>
        <item x="799"/>
        <item x="91"/>
        <item x="423"/>
        <item x="983"/>
        <item x="530"/>
        <item x="253"/>
        <item x="60"/>
        <item x="29"/>
        <item x="158"/>
        <item x="102"/>
        <item x="949"/>
        <item x="959"/>
        <item x="640"/>
        <item x="74"/>
        <item x="393"/>
        <item x="953"/>
        <item x="450"/>
        <item x="872"/>
        <item x="318"/>
        <item x="148"/>
        <item x="593"/>
        <item x="543"/>
        <item x="912"/>
        <item x="324"/>
        <item x="52"/>
        <item x="931"/>
        <item x="815"/>
        <item x="516"/>
        <item x="202"/>
        <item x="229"/>
        <item x="200"/>
        <item x="508"/>
        <item x="335"/>
        <item x="532"/>
        <item x="781"/>
        <item x="163"/>
        <item x="677"/>
        <item x="846"/>
        <item x="486"/>
        <item x="720"/>
        <item x="792"/>
        <item x="545"/>
        <item x="327"/>
        <item x="938"/>
        <item x="751"/>
        <item x="521"/>
        <item x="524"/>
        <item x="592"/>
        <item x="387"/>
        <item x="656"/>
        <item x="130"/>
        <item x="997"/>
        <item x="700"/>
        <item x="193"/>
        <item x="40"/>
        <item x="199"/>
        <item x="835"/>
        <item x="55"/>
        <item x="975"/>
        <item x="574"/>
        <item x="838"/>
        <item x="697"/>
        <item x="233"/>
        <item x="556"/>
        <item x="911"/>
        <item x="399"/>
        <item x="969"/>
        <item x="915"/>
        <item x="748"/>
        <item x="171"/>
        <item x="971"/>
        <item x="776"/>
        <item x="899"/>
        <item x="287"/>
        <item x="192"/>
        <item x="422"/>
        <item x="184"/>
        <item x="361"/>
        <item x="190"/>
        <item x="606"/>
        <item x="264"/>
        <item x="857"/>
        <item x="131"/>
        <item x="172"/>
        <item x="591"/>
        <item x="114"/>
        <item x="841"/>
        <item x="679"/>
        <item x="262"/>
        <item x="436"/>
        <item x="977"/>
        <item x="497"/>
        <item x="120"/>
        <item x="861"/>
        <item x="311"/>
        <item x="743"/>
        <item x="323"/>
        <item x="645"/>
        <item x="234"/>
        <item x="673"/>
        <item x="195"/>
        <item x="133"/>
        <item x="230"/>
        <item x="981"/>
        <item x="162"/>
        <item x="787"/>
        <item x="71"/>
        <item x="453"/>
        <item x="537"/>
        <item x="241"/>
        <item x="66"/>
        <item x="247"/>
        <item x="563"/>
        <item x="275"/>
        <item x="520"/>
        <item x="501"/>
        <item x="352"/>
        <item x="443"/>
        <item x="608"/>
        <item x="368"/>
        <item x="736"/>
        <item x="238"/>
        <item x="648"/>
        <item x="296"/>
        <item x="165"/>
        <item x="75"/>
        <item x="560"/>
        <item x="832"/>
        <item x="21"/>
        <item x="596"/>
        <item x="237"/>
        <item x="376"/>
        <item x="159"/>
        <item x="2"/>
        <item x="853"/>
        <item x="115"/>
        <item x="372"/>
        <item x="871"/>
        <item x="430"/>
        <item x="439"/>
        <item x="661"/>
        <item x="957"/>
        <item x="320"/>
        <item x="31"/>
        <item x="258"/>
        <item x="338"/>
        <item x="111"/>
        <item x="138"/>
        <item x="577"/>
        <item x="213"/>
        <item x="797"/>
        <item x="684"/>
        <item x="346"/>
        <item x="747"/>
        <item x="280"/>
        <item x="654"/>
        <item x="907"/>
        <item x="517"/>
        <item x="252"/>
        <item x="464"/>
        <item x="692"/>
        <item x="68"/>
        <item x="445"/>
        <item x="482"/>
        <item x="523"/>
        <item x="664"/>
        <item x="127"/>
        <item x="721"/>
        <item x="391"/>
        <item x="599"/>
        <item x="722"/>
        <item x="839"/>
        <item x="362"/>
        <item x="535"/>
        <item x="375"/>
        <item x="356"/>
        <item x="765"/>
        <item x="790"/>
        <item x="433"/>
        <item x="823"/>
        <item x="35"/>
        <item x="286"/>
        <item x="515"/>
        <item x="79"/>
        <item x="227"/>
        <item x="425"/>
        <item x="386"/>
        <item x="848"/>
        <item x="996"/>
        <item x="6"/>
        <item x="189"/>
        <item x="364"/>
        <item x="808"/>
        <item x="325"/>
        <item x="186"/>
        <item x="896"/>
        <item x="152"/>
        <item x="884"/>
        <item x="870"/>
        <item x="343"/>
        <item x="685"/>
        <item x="146"/>
        <item x="974"/>
        <item x="451"/>
        <item x="317"/>
        <item x="633"/>
        <item x="731"/>
        <item x="754"/>
        <item x="44"/>
        <item x="187"/>
        <item x="658"/>
        <item x="905"/>
        <item x="945"/>
        <item x="987"/>
        <item x="725"/>
        <item x="533"/>
        <item x="221"/>
        <item x="298"/>
        <item x="0"/>
        <item x="510"/>
        <item x="107"/>
        <item x="984"/>
        <item x="763"/>
        <item x="257"/>
        <item x="388"/>
        <item x="250"/>
        <item x="449"/>
        <item x="898"/>
        <item x="570"/>
        <item x="704"/>
        <item x="369"/>
        <item x="951"/>
        <item x="761"/>
        <item x="623"/>
        <item x="906"/>
        <item x="196"/>
        <item x="409"/>
        <item x="534"/>
        <item x="398"/>
        <item x="954"/>
        <item x="764"/>
        <item x="948"/>
        <item x="973"/>
        <item x="538"/>
        <item x="349"/>
        <item x="18"/>
        <item x="952"/>
        <item x="572"/>
        <item x="256"/>
        <item x="348"/>
        <item x="170"/>
        <item x="557"/>
        <item x="917"/>
        <item x="865"/>
        <item x="295"/>
        <item x="144"/>
        <item x="825"/>
        <item x="588"/>
        <item x="448"/>
        <item x="454"/>
        <item x="893"/>
        <item x="585"/>
        <item x="332"/>
        <item x="33"/>
        <item x="65"/>
        <item x="374"/>
        <item x="8"/>
        <item x="154"/>
        <item x="888"/>
        <item x="3"/>
        <item x="63"/>
        <item x="568"/>
        <item x="175"/>
        <item x="681"/>
        <item x="176"/>
        <item x="849"/>
        <item x="715"/>
        <item x="970"/>
        <item x="307"/>
        <item x="705"/>
        <item x="209"/>
        <item x="499"/>
        <item x="222"/>
        <item x="854"/>
        <item x="723"/>
        <item x="916"/>
        <item x="83"/>
        <item x="836"/>
        <item x="897"/>
        <item x="811"/>
        <item x="830"/>
        <item x="512"/>
        <item x="552"/>
        <item x="626"/>
        <item x="622"/>
        <item x="344"/>
        <item x="625"/>
        <item x="322"/>
        <item x="56"/>
        <item x="550"/>
        <item x="780"/>
        <item x="925"/>
        <item x="19"/>
        <item x="589"/>
        <item x="240"/>
        <item x="334"/>
        <item x="551"/>
        <item x="876"/>
        <item x="32"/>
        <item x="76"/>
        <item x="279"/>
        <item x="300"/>
        <item x="219"/>
        <item x="988"/>
        <item x="637"/>
        <item x="380"/>
        <item x="783"/>
        <item x="779"/>
        <item x="9"/>
        <item x="856"/>
        <item x="428"/>
        <item x="529"/>
        <item x="475"/>
        <item x="90"/>
        <item x="714"/>
        <item x="718"/>
        <item x="802"/>
        <item x="629"/>
        <item x="514"/>
        <item x="536"/>
        <item x="452"/>
        <item x="567"/>
        <item x="805"/>
        <item x="644"/>
        <item x="619"/>
        <item x="226"/>
        <item x="457"/>
        <item x="814"/>
        <item x="923"/>
        <item x="225"/>
        <item x="859"/>
        <item x="96"/>
        <item x="895"/>
        <item x="345"/>
        <item x="432"/>
        <item x="595"/>
        <item x="104"/>
        <item x="498"/>
        <item x="882"/>
        <item x="198"/>
        <item x="24"/>
        <item x="43"/>
        <item x="611"/>
        <item x="877"/>
        <item x="493"/>
        <item x="206"/>
        <item x="804"/>
        <item x="401"/>
        <item x="878"/>
        <item x="278"/>
        <item x="500"/>
        <item x="659"/>
        <item x="965"/>
        <item x="92"/>
        <item x="688"/>
        <item x="976"/>
        <item x="27"/>
        <item x="13"/>
        <item x="617"/>
        <item x="41"/>
        <item x="429"/>
        <item x="666"/>
        <item x="694"/>
        <item x="103"/>
        <item x="157"/>
        <item x="979"/>
        <item x="328"/>
        <item x="426"/>
        <item x="852"/>
        <item x="729"/>
        <item x="803"/>
        <item x="986"/>
        <item x="927"/>
        <item x="272"/>
        <item x="367"/>
        <item x="183"/>
        <item x="796"/>
        <item x="414"/>
        <item x="908"/>
        <item x="147"/>
        <item x="20"/>
        <item x="657"/>
        <item x="135"/>
        <item x="166"/>
        <item x="124"/>
        <item x="942"/>
        <item x="910"/>
        <item x="581"/>
        <item x="284"/>
        <item x="737"/>
        <item x="70"/>
        <item x="424"/>
        <item x="956"/>
        <item x="693"/>
        <item x="365"/>
        <item x="828"/>
        <item x="829"/>
        <item x="360"/>
        <item x="502"/>
        <item x="446"/>
        <item x="290"/>
        <item x="207"/>
        <item x="982"/>
        <item x="239"/>
        <item x="273"/>
        <item x="116"/>
        <item x="49"/>
        <item x="544"/>
        <item x="80"/>
        <item x="249"/>
        <item x="57"/>
        <item x="64"/>
        <item x="598"/>
        <item x="894"/>
        <item x="601"/>
        <item x="651"/>
        <item x="160"/>
        <item x="217"/>
        <item x="271"/>
        <item x="730"/>
        <item x="248"/>
        <item x="978"/>
        <item x="826"/>
        <item x="627"/>
        <item x="405"/>
        <item x="886"/>
        <item x="794"/>
        <item x="902"/>
        <item x="525"/>
        <item x="773"/>
        <item x="709"/>
        <item x="69"/>
        <item x="602"/>
        <item x="212"/>
        <item x="634"/>
        <item x="14"/>
        <item x="472"/>
        <item x="285"/>
        <item x="879"/>
        <item x="810"/>
        <item x="39"/>
        <item x="650"/>
        <item x="843"/>
        <item x="106"/>
        <item x="339"/>
        <item x="985"/>
        <item x="396"/>
        <item x="288"/>
        <item x="885"/>
        <item x="964"/>
        <item x="706"/>
        <item x="395"/>
        <item x="695"/>
        <item x="315"/>
        <item x="752"/>
        <item x="940"/>
        <item x="469"/>
        <item x="137"/>
        <item x="716"/>
        <item x="232"/>
        <item x="265"/>
        <item x="511"/>
        <item x="531"/>
        <item x="87"/>
        <item x="355"/>
        <item x="864"/>
        <item x="289"/>
        <item x="909"/>
        <item x="416"/>
        <item x="680"/>
        <item x="481"/>
        <item x="268"/>
        <item x="12"/>
        <item x="59"/>
        <item x="584"/>
        <item x="161"/>
        <item x="140"/>
        <item x="784"/>
        <item x="440"/>
        <item x="26"/>
        <item x="816"/>
        <item x="477"/>
        <item x="394"/>
        <item x="208"/>
        <item x="924"/>
        <item x="378"/>
        <item x="992"/>
        <item x="485"/>
        <item x="860"/>
        <item x="889"/>
        <item x="28"/>
        <item x="314"/>
        <item x="527"/>
        <item x="420"/>
        <item x="513"/>
        <item x="614"/>
        <item x="966"/>
        <item x="660"/>
        <item x="921"/>
        <item x="801"/>
        <item x="321"/>
        <item x="353"/>
        <item x="417"/>
        <item x="58"/>
        <item x="267"/>
        <item x="310"/>
        <item x="259"/>
        <item x="785"/>
        <item x="690"/>
        <item x="168"/>
        <item x="702"/>
        <item x="180"/>
        <item x="631"/>
        <item x="735"/>
        <item x="749"/>
        <item x="740"/>
        <item x="188"/>
        <item x="36"/>
        <item x="309"/>
        <item x="759"/>
        <item x="738"/>
        <item x="78"/>
        <item x="662"/>
        <item x="806"/>
        <item x="820"/>
        <item x="874"/>
        <item x="734"/>
        <item x="710"/>
        <item x="903"/>
        <item x="571"/>
        <item x="145"/>
        <item x="410"/>
        <item x="269"/>
        <item x="201"/>
        <item x="379"/>
        <item x="263"/>
        <item x="919"/>
        <item x="211"/>
        <item x="667"/>
        <item x="505"/>
        <item x="492"/>
        <item x="701"/>
        <item x="244"/>
        <item x="281"/>
        <item x="980"/>
        <item x="306"/>
        <item x="471"/>
        <item x="847"/>
        <item x="873"/>
        <item x="4"/>
        <item x="89"/>
        <item x="788"/>
        <item x="612"/>
        <item x="818"/>
        <item x="732"/>
        <item x="586"/>
        <item x="665"/>
        <item x="205"/>
        <item x="933"/>
        <item x="539"/>
        <item x="758"/>
        <item x="42"/>
        <item x="108"/>
        <item x="624"/>
        <item x="670"/>
        <item x="67"/>
        <item x="215"/>
        <item x="294"/>
        <item x="546"/>
        <item x="119"/>
        <item x="99"/>
        <item x="934"/>
        <item x="686"/>
        <item x="483"/>
        <item x="25"/>
        <item x="922"/>
        <item x="214"/>
        <item x="955"/>
        <item x="770"/>
        <item x="98"/>
        <item x="342"/>
        <item x="824"/>
        <item x="403"/>
        <item x="266"/>
        <item x="85"/>
        <item x="643"/>
        <item x="467"/>
        <item x="522"/>
        <item x="605"/>
        <item x="465"/>
        <item x="961"/>
        <item x="88"/>
        <item x="82"/>
        <item x="786"/>
        <item x="496"/>
        <item x="862"/>
        <item x="402"/>
        <item x="110"/>
        <item x="246"/>
        <item x="400"/>
        <item x="610"/>
        <item x="216"/>
        <item x="726"/>
        <item x="276"/>
        <item x="775"/>
        <item x="54"/>
        <item x="382"/>
        <item x="935"/>
        <item x="167"/>
        <item x="993"/>
        <item x="488"/>
        <item x="668"/>
        <item x="121"/>
        <item x="299"/>
        <item x="504"/>
        <item x="777"/>
        <item x="641"/>
        <item x="377"/>
        <item x="351"/>
        <item x="868"/>
        <item x="139"/>
        <item x="231"/>
        <item x="962"/>
        <item x="293"/>
        <item x="914"/>
        <item x="117"/>
        <item x="671"/>
        <item x="479"/>
        <item x="245"/>
        <item x="118"/>
        <item x="53"/>
        <item x="384"/>
        <item x="867"/>
        <item x="699"/>
        <item x="51"/>
        <item x="941"/>
        <item x="473"/>
        <item x="928"/>
        <item x="809"/>
        <item x="958"/>
        <item x="528"/>
        <item x="243"/>
        <item x="292"/>
        <item x="757"/>
        <item x="639"/>
        <item x="179"/>
        <item x="901"/>
        <item x="476"/>
        <item x="330"/>
        <item x="850"/>
        <item x="480"/>
        <item x="813"/>
        <item x="812"/>
        <item x="858"/>
        <item x="991"/>
        <item x="458"/>
        <item x="573"/>
        <item x="336"/>
        <item x="431"/>
        <item x="913"/>
        <item x="373"/>
        <item x="603"/>
        <item x="274"/>
        <item x="926"/>
        <item x="756"/>
        <item x="840"/>
        <item x="461"/>
        <item x="305"/>
        <item x="333"/>
        <item x="122"/>
        <item x="518"/>
        <item x="728"/>
        <item x="270"/>
        <item x="929"/>
        <item x="904"/>
        <item x="506"/>
        <item x="260"/>
        <item x="341"/>
        <item x="23"/>
        <item x="358"/>
        <item x="337"/>
        <item x="713"/>
        <item x="235"/>
        <item x="672"/>
        <item x="101"/>
        <item x="185"/>
        <item x="308"/>
        <item x="762"/>
        <item x="173"/>
        <item x="16"/>
        <item x="30"/>
        <item x="169"/>
        <item x="576"/>
        <item x="837"/>
        <item x="590"/>
        <item x="316"/>
        <item x="753"/>
        <item x="182"/>
        <item x="254"/>
        <item x="331"/>
        <item x="946"/>
        <item x="554"/>
        <item x="999"/>
        <item t="default"/>
      </items>
    </pivotField>
    <pivotField showAll="0">
      <items count="39">
        <item x="0"/>
        <item x="11"/>
        <item x="7"/>
        <item x="12"/>
        <item x="4"/>
        <item x="13"/>
        <item x="2"/>
        <item x="26"/>
        <item x="8"/>
        <item x="24"/>
        <item x="18"/>
        <item x="5"/>
        <item x="19"/>
        <item x="16"/>
        <item x="35"/>
        <item x="34"/>
        <item x="23"/>
        <item x="20"/>
        <item x="10"/>
        <item x="3"/>
        <item x="1"/>
        <item x="30"/>
        <item x="22"/>
        <item x="17"/>
        <item x="36"/>
        <item x="33"/>
        <item x="28"/>
        <item x="15"/>
        <item x="14"/>
        <item x="6"/>
        <item x="25"/>
        <item x="27"/>
        <item x="9"/>
        <item x="32"/>
        <item x="21"/>
        <item x="31"/>
        <item x="29"/>
        <item x="37"/>
        <item t="default"/>
      </items>
    </pivotField>
    <pivotField axis="axisCol" showAll="0">
      <items count="5">
        <item x="2"/>
        <item x="1"/>
        <item x="0"/>
        <item x="3"/>
        <item t="default"/>
      </items>
    </pivotField>
    <pivotField showAll="0"/>
  </pivotFields>
  <rowFields count="1">
    <field x="3"/>
  </rowFields>
  <rowItems count="8">
    <i>
      <x/>
    </i>
    <i>
      <x v="1"/>
    </i>
    <i>
      <x v="2"/>
    </i>
    <i>
      <x v="3"/>
    </i>
    <i>
      <x v="4"/>
    </i>
    <i>
      <x v="5"/>
    </i>
    <i>
      <x v="6"/>
    </i>
    <i t="grand">
      <x/>
    </i>
  </rowItems>
  <colFields count="1">
    <field x="11"/>
  </colFields>
  <colItems count="4">
    <i>
      <x/>
    </i>
    <i>
      <x v="1"/>
    </i>
    <i>
      <x v="2"/>
    </i>
    <i t="grand">
      <x/>
    </i>
  </colItems>
  <dataFields count="1">
    <dataField name="Count of Job Title" fld="2"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0B43AF-3916-426E-AC2A-8503A1929842}"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9" firstHeaderRow="1" firstDataRow="2" firstDataCol="1" rowPageCount="1" colPageCount="1"/>
  <pivotFields count="18">
    <pivotField showAll="0"/>
    <pivotField showAll="0"/>
    <pivotField showAll="0"/>
    <pivotField axis="axisPage" showAll="0">
      <items count="8">
        <item x="3"/>
        <item x="0"/>
        <item x="4"/>
        <item x="6"/>
        <item x="2"/>
        <item x="5"/>
        <item x="1"/>
        <item t="default"/>
      </items>
    </pivotField>
    <pivotField showAll="0"/>
    <pivotField axis="axisCol" showAll="0">
      <items count="3">
        <item x="1"/>
        <item x="0"/>
        <item t="default"/>
      </items>
    </pivotField>
    <pivotField axis="axisRow" showAll="0">
      <items count="5">
        <item x="0"/>
        <item x="3"/>
        <item x="2"/>
        <item x="1"/>
        <item t="default"/>
      </items>
    </pivotField>
    <pivotField showAll="0"/>
    <pivotField numFmtId="14" showAll="0"/>
    <pivotField numFmtId="164" showAll="0">
      <items count="1000">
        <item x="863"/>
        <item x="10"/>
        <item x="478"/>
        <item x="84"/>
        <item x="708"/>
        <item x="125"/>
        <item x="892"/>
        <item x="569"/>
        <item x="297"/>
        <item x="113"/>
        <item x="833"/>
        <item x="468"/>
        <item x="767"/>
        <item x="94"/>
        <item x="381"/>
        <item x="616"/>
        <item x="455"/>
        <item x="491"/>
        <item x="291"/>
        <item x="890"/>
        <item x="920"/>
        <item x="632"/>
        <item x="203"/>
        <item x="359"/>
        <item x="750"/>
        <item x="798"/>
        <item x="456"/>
        <item x="329"/>
        <item x="242"/>
        <item x="142"/>
        <item x="181"/>
        <item x="578"/>
        <item x="438"/>
        <item x="301"/>
        <item x="540"/>
        <item x="383"/>
        <item x="772"/>
        <item x="995"/>
        <item x="547"/>
        <item x="1"/>
        <item x="136"/>
        <item x="727"/>
        <item x="844"/>
        <item x="134"/>
        <item x="936"/>
        <item x="204"/>
        <item x="277"/>
        <item x="411"/>
        <item x="109"/>
        <item x="559"/>
        <item x="37"/>
        <item x="463"/>
        <item x="462"/>
        <item x="151"/>
        <item x="647"/>
        <item x="404"/>
        <item x="228"/>
        <item x="155"/>
        <item x="669"/>
        <item x="795"/>
        <item x="698"/>
        <item x="880"/>
        <item x="261"/>
        <item x="733"/>
        <item x="447"/>
        <item x="678"/>
        <item x="251"/>
        <item x="413"/>
        <item x="418"/>
        <item x="691"/>
        <item x="998"/>
        <item x="968"/>
        <item x="769"/>
        <item x="600"/>
        <item x="218"/>
        <item x="407"/>
        <item x="881"/>
        <item x="419"/>
        <item x="990"/>
        <item x="744"/>
        <item x="236"/>
        <item x="347"/>
        <item x="963"/>
        <item x="566"/>
        <item x="224"/>
        <item x="717"/>
        <item x="303"/>
        <item x="807"/>
        <item x="918"/>
        <item x="791"/>
        <item x="123"/>
        <item x="883"/>
        <item x="100"/>
        <item x="470"/>
        <item x="604"/>
        <item x="357"/>
        <item x="579"/>
        <item x="741"/>
        <item x="615"/>
        <item x="950"/>
        <item x="392"/>
        <item x="46"/>
        <item x="652"/>
        <item x="649"/>
        <item x="17"/>
        <item x="406"/>
        <item x="34"/>
        <item x="370"/>
        <item x="834"/>
        <item x="105"/>
        <item x="484"/>
        <item x="583"/>
        <item x="960"/>
        <item x="191"/>
        <item x="495"/>
        <item x="607"/>
        <item x="350"/>
        <item x="153"/>
        <item x="128"/>
        <item x="282"/>
        <item x="487"/>
        <item x="366"/>
        <item x="582"/>
        <item x="526"/>
        <item x="724"/>
        <item x="197"/>
        <item x="549"/>
        <item x="415"/>
        <item x="490"/>
        <item x="503"/>
        <item x="507"/>
        <item x="719"/>
        <item x="81"/>
        <item x="72"/>
        <item x="61"/>
        <item x="613"/>
        <item x="943"/>
        <item x="156"/>
        <item x="129"/>
        <item x="112"/>
        <item x="683"/>
        <item x="900"/>
        <item x="822"/>
        <item x="580"/>
        <item x="177"/>
        <item x="141"/>
        <item x="73"/>
        <item x="887"/>
        <item x="821"/>
        <item x="782"/>
        <item x="855"/>
        <item x="642"/>
        <item x="703"/>
        <item x="891"/>
        <item x="663"/>
        <item x="869"/>
        <item x="621"/>
        <item x="150"/>
        <item x="628"/>
        <item x="312"/>
        <item x="437"/>
        <item x="771"/>
        <item x="793"/>
        <item x="587"/>
        <item x="789"/>
        <item x="553"/>
        <item x="646"/>
        <item x="618"/>
        <item x="194"/>
        <item x="283"/>
        <item x="707"/>
        <item x="561"/>
        <item x="655"/>
        <item x="766"/>
        <item x="967"/>
        <item x="842"/>
        <item x="441"/>
        <item x="676"/>
        <item x="944"/>
        <item x="817"/>
        <item x="509"/>
        <item x="97"/>
        <item x="489"/>
        <item x="760"/>
        <item x="774"/>
        <item x="542"/>
        <item x="778"/>
        <item x="255"/>
        <item x="851"/>
        <item x="636"/>
        <item x="930"/>
        <item x="845"/>
        <item x="565"/>
        <item x="653"/>
        <item x="15"/>
        <item x="875"/>
        <item x="389"/>
        <item x="397"/>
        <item x="674"/>
        <item x="947"/>
        <item x="866"/>
        <item x="594"/>
        <item x="519"/>
        <item x="47"/>
        <item x="95"/>
        <item x="466"/>
        <item x="48"/>
        <item x="371"/>
        <item x="972"/>
        <item x="558"/>
        <item x="474"/>
        <item x="132"/>
        <item x="460"/>
        <item x="609"/>
        <item x="5"/>
        <item x="597"/>
        <item x="630"/>
        <item x="635"/>
        <item x="302"/>
        <item x="363"/>
        <item x="755"/>
        <item x="444"/>
        <item x="22"/>
        <item x="385"/>
        <item x="575"/>
        <item x="711"/>
        <item x="326"/>
        <item x="827"/>
        <item x="408"/>
        <item x="304"/>
        <item x="223"/>
        <item x="932"/>
        <item x="435"/>
        <item x="564"/>
        <item x="93"/>
        <item x="746"/>
        <item x="164"/>
        <item x="620"/>
        <item x="412"/>
        <item x="739"/>
        <item x="939"/>
        <item x="745"/>
        <item x="819"/>
        <item x="421"/>
        <item x="143"/>
        <item x="7"/>
        <item x="178"/>
        <item x="220"/>
        <item x="768"/>
        <item x="62"/>
        <item x="989"/>
        <item x="541"/>
        <item x="174"/>
        <item x="427"/>
        <item x="149"/>
        <item x="937"/>
        <item x="682"/>
        <item x="555"/>
        <item x="548"/>
        <item x="77"/>
        <item x="38"/>
        <item x="696"/>
        <item x="800"/>
        <item x="831"/>
        <item x="712"/>
        <item x="11"/>
        <item x="210"/>
        <item x="45"/>
        <item x="459"/>
        <item x="994"/>
        <item x="687"/>
        <item x="354"/>
        <item x="689"/>
        <item x="638"/>
        <item x="319"/>
        <item x="675"/>
        <item x="434"/>
        <item x="390"/>
        <item x="313"/>
        <item x="86"/>
        <item x="50"/>
        <item x="126"/>
        <item x="742"/>
        <item x="562"/>
        <item x="340"/>
        <item x="494"/>
        <item x="442"/>
        <item x="799"/>
        <item x="91"/>
        <item x="423"/>
        <item x="983"/>
        <item x="530"/>
        <item x="253"/>
        <item x="60"/>
        <item x="29"/>
        <item x="158"/>
        <item x="102"/>
        <item x="949"/>
        <item x="959"/>
        <item x="640"/>
        <item x="74"/>
        <item x="393"/>
        <item x="953"/>
        <item x="450"/>
        <item x="872"/>
        <item x="318"/>
        <item x="148"/>
        <item x="593"/>
        <item x="543"/>
        <item x="912"/>
        <item x="324"/>
        <item x="52"/>
        <item x="931"/>
        <item x="815"/>
        <item x="516"/>
        <item x="202"/>
        <item x="229"/>
        <item x="200"/>
        <item x="508"/>
        <item x="335"/>
        <item x="532"/>
        <item x="781"/>
        <item x="163"/>
        <item x="677"/>
        <item x="846"/>
        <item x="486"/>
        <item x="720"/>
        <item x="792"/>
        <item x="545"/>
        <item x="327"/>
        <item x="938"/>
        <item x="751"/>
        <item x="521"/>
        <item x="524"/>
        <item x="592"/>
        <item x="387"/>
        <item x="656"/>
        <item x="130"/>
        <item x="997"/>
        <item x="700"/>
        <item x="193"/>
        <item x="40"/>
        <item x="199"/>
        <item x="835"/>
        <item x="55"/>
        <item x="975"/>
        <item x="574"/>
        <item x="838"/>
        <item x="697"/>
        <item x="233"/>
        <item x="556"/>
        <item x="911"/>
        <item x="399"/>
        <item x="969"/>
        <item x="915"/>
        <item x="748"/>
        <item x="171"/>
        <item x="971"/>
        <item x="776"/>
        <item x="899"/>
        <item x="287"/>
        <item x="192"/>
        <item x="422"/>
        <item x="184"/>
        <item x="361"/>
        <item x="190"/>
        <item x="606"/>
        <item x="264"/>
        <item x="857"/>
        <item x="131"/>
        <item x="172"/>
        <item x="591"/>
        <item x="114"/>
        <item x="841"/>
        <item x="679"/>
        <item x="262"/>
        <item x="436"/>
        <item x="977"/>
        <item x="497"/>
        <item x="120"/>
        <item x="861"/>
        <item x="311"/>
        <item x="743"/>
        <item x="323"/>
        <item x="645"/>
        <item x="234"/>
        <item x="673"/>
        <item x="195"/>
        <item x="133"/>
        <item x="230"/>
        <item x="981"/>
        <item x="162"/>
        <item x="787"/>
        <item x="71"/>
        <item x="453"/>
        <item x="537"/>
        <item x="241"/>
        <item x="66"/>
        <item x="247"/>
        <item x="563"/>
        <item x="275"/>
        <item x="520"/>
        <item x="501"/>
        <item x="352"/>
        <item x="443"/>
        <item x="608"/>
        <item x="368"/>
        <item x="736"/>
        <item x="238"/>
        <item x="648"/>
        <item x="296"/>
        <item x="165"/>
        <item x="75"/>
        <item x="560"/>
        <item x="832"/>
        <item x="21"/>
        <item x="596"/>
        <item x="237"/>
        <item x="376"/>
        <item x="159"/>
        <item x="2"/>
        <item x="853"/>
        <item x="115"/>
        <item x="372"/>
        <item x="871"/>
        <item x="430"/>
        <item x="439"/>
        <item x="661"/>
        <item x="957"/>
        <item x="320"/>
        <item x="31"/>
        <item x="258"/>
        <item x="338"/>
        <item x="111"/>
        <item x="138"/>
        <item x="577"/>
        <item x="213"/>
        <item x="797"/>
        <item x="684"/>
        <item x="346"/>
        <item x="747"/>
        <item x="280"/>
        <item x="654"/>
        <item x="907"/>
        <item x="517"/>
        <item x="252"/>
        <item x="464"/>
        <item x="692"/>
        <item x="68"/>
        <item x="445"/>
        <item x="482"/>
        <item x="523"/>
        <item x="664"/>
        <item x="127"/>
        <item x="721"/>
        <item x="391"/>
        <item x="599"/>
        <item x="722"/>
        <item x="839"/>
        <item x="362"/>
        <item x="535"/>
        <item x="375"/>
        <item x="356"/>
        <item x="765"/>
        <item x="790"/>
        <item x="433"/>
        <item x="823"/>
        <item x="35"/>
        <item x="286"/>
        <item x="515"/>
        <item x="79"/>
        <item x="227"/>
        <item x="425"/>
        <item x="386"/>
        <item x="848"/>
        <item x="996"/>
        <item x="6"/>
        <item x="189"/>
        <item x="364"/>
        <item x="808"/>
        <item x="325"/>
        <item x="186"/>
        <item x="896"/>
        <item x="152"/>
        <item x="884"/>
        <item x="870"/>
        <item x="343"/>
        <item x="685"/>
        <item x="146"/>
        <item x="974"/>
        <item x="451"/>
        <item x="317"/>
        <item x="633"/>
        <item x="731"/>
        <item x="754"/>
        <item x="44"/>
        <item x="187"/>
        <item x="658"/>
        <item x="905"/>
        <item x="945"/>
        <item x="987"/>
        <item x="725"/>
        <item x="533"/>
        <item x="221"/>
        <item x="298"/>
        <item x="0"/>
        <item x="510"/>
        <item x="107"/>
        <item x="984"/>
        <item x="763"/>
        <item x="257"/>
        <item x="388"/>
        <item x="250"/>
        <item x="449"/>
        <item x="898"/>
        <item x="570"/>
        <item x="704"/>
        <item x="369"/>
        <item x="951"/>
        <item x="761"/>
        <item x="623"/>
        <item x="906"/>
        <item x="196"/>
        <item x="409"/>
        <item x="534"/>
        <item x="398"/>
        <item x="954"/>
        <item x="764"/>
        <item x="948"/>
        <item x="973"/>
        <item x="538"/>
        <item x="349"/>
        <item x="18"/>
        <item x="952"/>
        <item x="572"/>
        <item x="256"/>
        <item x="348"/>
        <item x="170"/>
        <item x="557"/>
        <item x="917"/>
        <item x="865"/>
        <item x="295"/>
        <item x="144"/>
        <item x="825"/>
        <item x="588"/>
        <item x="448"/>
        <item x="454"/>
        <item x="893"/>
        <item x="585"/>
        <item x="332"/>
        <item x="33"/>
        <item x="65"/>
        <item x="374"/>
        <item x="8"/>
        <item x="154"/>
        <item x="888"/>
        <item x="3"/>
        <item x="63"/>
        <item x="568"/>
        <item x="175"/>
        <item x="681"/>
        <item x="176"/>
        <item x="849"/>
        <item x="715"/>
        <item x="970"/>
        <item x="307"/>
        <item x="705"/>
        <item x="209"/>
        <item x="499"/>
        <item x="222"/>
        <item x="854"/>
        <item x="723"/>
        <item x="916"/>
        <item x="83"/>
        <item x="836"/>
        <item x="897"/>
        <item x="811"/>
        <item x="830"/>
        <item x="512"/>
        <item x="552"/>
        <item x="626"/>
        <item x="622"/>
        <item x="344"/>
        <item x="625"/>
        <item x="322"/>
        <item x="56"/>
        <item x="550"/>
        <item x="780"/>
        <item x="925"/>
        <item x="19"/>
        <item x="589"/>
        <item x="240"/>
        <item x="334"/>
        <item x="551"/>
        <item x="876"/>
        <item x="32"/>
        <item x="76"/>
        <item x="279"/>
        <item x="300"/>
        <item x="219"/>
        <item x="988"/>
        <item x="637"/>
        <item x="380"/>
        <item x="783"/>
        <item x="779"/>
        <item x="9"/>
        <item x="856"/>
        <item x="428"/>
        <item x="529"/>
        <item x="475"/>
        <item x="90"/>
        <item x="714"/>
        <item x="718"/>
        <item x="802"/>
        <item x="629"/>
        <item x="514"/>
        <item x="536"/>
        <item x="452"/>
        <item x="567"/>
        <item x="805"/>
        <item x="644"/>
        <item x="619"/>
        <item x="226"/>
        <item x="457"/>
        <item x="814"/>
        <item x="923"/>
        <item x="225"/>
        <item x="859"/>
        <item x="96"/>
        <item x="895"/>
        <item x="345"/>
        <item x="432"/>
        <item x="595"/>
        <item x="104"/>
        <item x="498"/>
        <item x="882"/>
        <item x="198"/>
        <item x="24"/>
        <item x="43"/>
        <item x="611"/>
        <item x="877"/>
        <item x="493"/>
        <item x="206"/>
        <item x="804"/>
        <item x="401"/>
        <item x="878"/>
        <item x="278"/>
        <item x="500"/>
        <item x="659"/>
        <item x="965"/>
        <item x="92"/>
        <item x="688"/>
        <item x="976"/>
        <item x="27"/>
        <item x="13"/>
        <item x="617"/>
        <item x="41"/>
        <item x="429"/>
        <item x="666"/>
        <item x="694"/>
        <item x="103"/>
        <item x="157"/>
        <item x="979"/>
        <item x="328"/>
        <item x="426"/>
        <item x="852"/>
        <item x="729"/>
        <item x="803"/>
        <item x="986"/>
        <item x="927"/>
        <item x="272"/>
        <item x="367"/>
        <item x="183"/>
        <item x="796"/>
        <item x="414"/>
        <item x="908"/>
        <item x="147"/>
        <item x="20"/>
        <item x="657"/>
        <item x="135"/>
        <item x="166"/>
        <item x="124"/>
        <item x="942"/>
        <item x="910"/>
        <item x="581"/>
        <item x="284"/>
        <item x="737"/>
        <item x="70"/>
        <item x="424"/>
        <item x="956"/>
        <item x="693"/>
        <item x="365"/>
        <item x="828"/>
        <item x="829"/>
        <item x="360"/>
        <item x="502"/>
        <item x="446"/>
        <item x="290"/>
        <item x="207"/>
        <item x="982"/>
        <item x="239"/>
        <item x="273"/>
        <item x="116"/>
        <item x="49"/>
        <item x="544"/>
        <item x="80"/>
        <item x="249"/>
        <item x="57"/>
        <item x="64"/>
        <item x="598"/>
        <item x="894"/>
        <item x="601"/>
        <item x="651"/>
        <item x="160"/>
        <item x="217"/>
        <item x="271"/>
        <item x="730"/>
        <item x="248"/>
        <item x="978"/>
        <item x="826"/>
        <item x="627"/>
        <item x="405"/>
        <item x="886"/>
        <item x="794"/>
        <item x="902"/>
        <item x="525"/>
        <item x="773"/>
        <item x="709"/>
        <item x="69"/>
        <item x="602"/>
        <item x="212"/>
        <item x="634"/>
        <item x="14"/>
        <item x="472"/>
        <item x="285"/>
        <item x="879"/>
        <item x="810"/>
        <item x="39"/>
        <item x="650"/>
        <item x="843"/>
        <item x="106"/>
        <item x="339"/>
        <item x="985"/>
        <item x="396"/>
        <item x="288"/>
        <item x="885"/>
        <item x="964"/>
        <item x="706"/>
        <item x="395"/>
        <item x="695"/>
        <item x="315"/>
        <item x="752"/>
        <item x="940"/>
        <item x="469"/>
        <item x="137"/>
        <item x="716"/>
        <item x="232"/>
        <item x="265"/>
        <item x="511"/>
        <item x="531"/>
        <item x="87"/>
        <item x="355"/>
        <item x="864"/>
        <item x="289"/>
        <item x="909"/>
        <item x="416"/>
        <item x="680"/>
        <item x="481"/>
        <item x="268"/>
        <item x="12"/>
        <item x="59"/>
        <item x="584"/>
        <item x="161"/>
        <item x="140"/>
        <item x="784"/>
        <item x="440"/>
        <item x="26"/>
        <item x="816"/>
        <item x="477"/>
        <item x="394"/>
        <item x="208"/>
        <item x="924"/>
        <item x="378"/>
        <item x="992"/>
        <item x="485"/>
        <item x="860"/>
        <item x="889"/>
        <item x="28"/>
        <item x="314"/>
        <item x="527"/>
        <item x="420"/>
        <item x="513"/>
        <item x="614"/>
        <item x="966"/>
        <item x="660"/>
        <item x="921"/>
        <item x="801"/>
        <item x="321"/>
        <item x="353"/>
        <item x="417"/>
        <item x="58"/>
        <item x="267"/>
        <item x="310"/>
        <item x="259"/>
        <item x="785"/>
        <item x="690"/>
        <item x="168"/>
        <item x="702"/>
        <item x="180"/>
        <item x="631"/>
        <item x="735"/>
        <item x="749"/>
        <item x="740"/>
        <item x="188"/>
        <item x="36"/>
        <item x="309"/>
        <item x="759"/>
        <item x="738"/>
        <item x="78"/>
        <item x="662"/>
        <item x="806"/>
        <item x="820"/>
        <item x="874"/>
        <item x="734"/>
        <item x="710"/>
        <item x="903"/>
        <item x="571"/>
        <item x="145"/>
        <item x="410"/>
        <item x="269"/>
        <item x="201"/>
        <item x="379"/>
        <item x="263"/>
        <item x="919"/>
        <item x="211"/>
        <item x="667"/>
        <item x="505"/>
        <item x="492"/>
        <item x="701"/>
        <item x="244"/>
        <item x="281"/>
        <item x="980"/>
        <item x="306"/>
        <item x="471"/>
        <item x="847"/>
        <item x="873"/>
        <item x="4"/>
        <item x="89"/>
        <item x="788"/>
        <item x="612"/>
        <item x="818"/>
        <item x="732"/>
        <item x="586"/>
        <item x="665"/>
        <item x="205"/>
        <item x="933"/>
        <item x="539"/>
        <item x="758"/>
        <item x="42"/>
        <item x="108"/>
        <item x="624"/>
        <item x="670"/>
        <item x="67"/>
        <item x="215"/>
        <item x="294"/>
        <item x="546"/>
        <item x="119"/>
        <item x="99"/>
        <item x="934"/>
        <item x="686"/>
        <item x="483"/>
        <item x="25"/>
        <item x="922"/>
        <item x="214"/>
        <item x="955"/>
        <item x="770"/>
        <item x="98"/>
        <item x="342"/>
        <item x="824"/>
        <item x="403"/>
        <item x="266"/>
        <item x="85"/>
        <item x="643"/>
        <item x="467"/>
        <item x="522"/>
        <item x="605"/>
        <item x="465"/>
        <item x="961"/>
        <item x="88"/>
        <item x="82"/>
        <item x="786"/>
        <item x="496"/>
        <item x="862"/>
        <item x="402"/>
        <item x="110"/>
        <item x="246"/>
        <item x="400"/>
        <item x="610"/>
        <item x="216"/>
        <item x="726"/>
        <item x="276"/>
        <item x="775"/>
        <item x="54"/>
        <item x="382"/>
        <item x="935"/>
        <item x="167"/>
        <item x="993"/>
        <item x="488"/>
        <item x="668"/>
        <item x="121"/>
        <item x="299"/>
        <item x="504"/>
        <item x="777"/>
        <item x="641"/>
        <item x="377"/>
        <item x="351"/>
        <item x="868"/>
        <item x="139"/>
        <item x="231"/>
        <item x="962"/>
        <item x="293"/>
        <item x="914"/>
        <item x="117"/>
        <item x="671"/>
        <item x="479"/>
        <item x="245"/>
        <item x="118"/>
        <item x="53"/>
        <item x="384"/>
        <item x="867"/>
        <item x="699"/>
        <item x="51"/>
        <item x="941"/>
        <item x="473"/>
        <item x="928"/>
        <item x="809"/>
        <item x="958"/>
        <item x="528"/>
        <item x="243"/>
        <item x="292"/>
        <item x="757"/>
        <item x="639"/>
        <item x="179"/>
        <item x="901"/>
        <item x="476"/>
        <item x="330"/>
        <item x="850"/>
        <item x="480"/>
        <item x="813"/>
        <item x="812"/>
        <item x="858"/>
        <item x="991"/>
        <item x="458"/>
        <item x="573"/>
        <item x="336"/>
        <item x="431"/>
        <item x="913"/>
        <item x="373"/>
        <item x="603"/>
        <item x="274"/>
        <item x="926"/>
        <item x="756"/>
        <item x="840"/>
        <item x="461"/>
        <item x="305"/>
        <item x="333"/>
        <item x="122"/>
        <item x="518"/>
        <item x="728"/>
        <item x="270"/>
        <item x="929"/>
        <item x="904"/>
        <item x="506"/>
        <item x="260"/>
        <item x="341"/>
        <item x="23"/>
        <item x="358"/>
        <item x="337"/>
        <item x="713"/>
        <item x="235"/>
        <item x="672"/>
        <item x="101"/>
        <item x="185"/>
        <item x="308"/>
        <item x="762"/>
        <item x="173"/>
        <item x="16"/>
        <item x="30"/>
        <item x="169"/>
        <item x="576"/>
        <item x="837"/>
        <item x="590"/>
        <item x="316"/>
        <item x="753"/>
        <item x="182"/>
        <item x="254"/>
        <item x="331"/>
        <item x="946"/>
        <item x="554"/>
        <item t="default"/>
      </items>
    </pivotField>
    <pivotField dataField="1" numFmtId="165" showAll="0"/>
    <pivotField showAll="0">
      <items count="4">
        <item x="2"/>
        <item x="1"/>
        <item x="0"/>
        <item t="default"/>
      </items>
    </pivotField>
    <pivotField showAll="0"/>
    <pivotField showAll="0"/>
    <pivotField showAll="0"/>
    <pivotField showAll="0"/>
    <pivotField showAll="0"/>
    <pivotField showAll="0"/>
  </pivotFields>
  <rowFields count="1">
    <field x="6"/>
  </rowFields>
  <rowItems count="5">
    <i>
      <x/>
    </i>
    <i>
      <x v="1"/>
    </i>
    <i>
      <x v="2"/>
    </i>
    <i>
      <x v="3"/>
    </i>
    <i t="grand">
      <x/>
    </i>
  </rowItems>
  <colFields count="1">
    <field x="5"/>
  </colFields>
  <colItems count="3">
    <i>
      <x/>
    </i>
    <i>
      <x v="1"/>
    </i>
    <i t="grand">
      <x/>
    </i>
  </colItems>
  <pageFields count="1">
    <pageField fld="3" hier="-1"/>
  </pageFields>
  <dataFields count="1">
    <dataField name="Sum of Bonus %" fld="10"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2">
          <reference field="4294967294" count="1" selected="0">
            <x v="0"/>
          </reference>
          <reference field="5" count="1" selected="0">
            <x v="0"/>
          </reference>
        </references>
      </pivotArea>
    </chartFormat>
    <chartFormat chart="3" format="7"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8">
  <location ref="A3:E12" firstHeaderRow="1" firstDataRow="2" firstDataCol="1" rowPageCount="1" colPageCount="1"/>
  <pivotFields count="18">
    <pivotField showAll="0"/>
    <pivotField showAll="0"/>
    <pivotField showAll="0">
      <items count="34">
        <item x="14"/>
        <item x="1"/>
        <item x="6"/>
        <item x="21"/>
        <item x="15"/>
        <item x="18"/>
        <item x="20"/>
        <item x="0"/>
        <item x="30"/>
        <item x="4"/>
        <item x="25"/>
        <item x="19"/>
        <item x="26"/>
        <item x="24"/>
        <item x="17"/>
        <item x="3"/>
        <item x="8"/>
        <item x="2"/>
        <item x="28"/>
        <item x="27"/>
        <item x="32"/>
        <item x="31"/>
        <item x="12"/>
        <item x="22"/>
        <item x="29"/>
        <item x="5"/>
        <item x="23"/>
        <item x="10"/>
        <item x="7"/>
        <item x="9"/>
        <item x="13"/>
        <item x="16"/>
        <item x="11"/>
        <item t="default"/>
      </items>
    </pivotField>
    <pivotField axis="axisRow" showAll="0">
      <items count="8">
        <item x="3"/>
        <item x="0"/>
        <item x="4"/>
        <item x="6"/>
        <item x="2"/>
        <item x="5"/>
        <item x="1"/>
        <item t="default"/>
      </items>
    </pivotField>
    <pivotField showAll="0">
      <items count="5">
        <item x="1"/>
        <item x="0"/>
        <item x="2"/>
        <item x="3"/>
        <item t="default"/>
      </items>
    </pivotField>
    <pivotField dataField="1" showAll="0">
      <items count="3">
        <item x="1"/>
        <item x="0"/>
        <item t="default"/>
      </items>
    </pivotField>
    <pivotField showAll="0">
      <items count="5">
        <item x="0"/>
        <item x="3"/>
        <item x="2"/>
        <item x="1"/>
        <item t="default"/>
      </items>
    </pivotField>
    <pivotField axis="axisPage" showAll="0">
      <items count="42">
        <item x="40"/>
        <item x="8"/>
        <item x="18"/>
        <item x="28"/>
        <item x="35"/>
        <item x="33"/>
        <item x="12"/>
        <item x="10"/>
        <item x="16"/>
        <item x="19"/>
        <item x="14"/>
        <item x="32"/>
        <item x="27"/>
        <item x="17"/>
        <item x="24"/>
        <item x="30"/>
        <item x="39"/>
        <item x="22"/>
        <item x="26"/>
        <item x="36"/>
        <item x="15"/>
        <item x="25"/>
        <item x="0"/>
        <item x="1"/>
        <item x="2"/>
        <item x="3"/>
        <item x="4"/>
        <item x="5"/>
        <item x="6"/>
        <item x="11"/>
        <item x="9"/>
        <item x="31"/>
        <item x="37"/>
        <item x="34"/>
        <item x="7"/>
        <item x="23"/>
        <item x="29"/>
        <item x="13"/>
        <item x="21"/>
        <item x="38"/>
        <item x="20"/>
        <item t="default"/>
      </items>
    </pivotField>
    <pivotField numFmtId="14" showAll="0"/>
    <pivotField numFmtId="164" showAll="0"/>
    <pivotField numFmtId="165" showAll="0"/>
    <pivotField axis="axisCol" showAll="0">
      <items count="4">
        <item x="2"/>
        <item x="1"/>
        <item x="0"/>
        <item t="default"/>
      </items>
    </pivotField>
    <pivotField showAll="0"/>
    <pivotField showAll="0"/>
    <pivotField showAll="0"/>
    <pivotField showAll="0"/>
    <pivotField showAll="0"/>
    <pivotField showAll="0"/>
  </pivotFields>
  <rowFields count="1">
    <field x="3"/>
  </rowFields>
  <rowItems count="8">
    <i>
      <x/>
    </i>
    <i>
      <x v="1"/>
    </i>
    <i>
      <x v="2"/>
    </i>
    <i>
      <x v="3"/>
    </i>
    <i>
      <x v="4"/>
    </i>
    <i>
      <x v="5"/>
    </i>
    <i>
      <x v="6"/>
    </i>
    <i t="grand">
      <x/>
    </i>
  </rowItems>
  <colFields count="1">
    <field x="11"/>
  </colFields>
  <colItems count="4">
    <i>
      <x/>
    </i>
    <i>
      <x v="1"/>
    </i>
    <i>
      <x v="2"/>
    </i>
    <i t="grand">
      <x/>
    </i>
  </colItems>
  <pageFields count="1">
    <pageField fld="7" hier="-1"/>
  </pageFields>
  <dataFields count="1">
    <dataField name="Count of Gender" fld="5" subtotal="count" baseField="0" baseItem="0"/>
  </dataFields>
  <chartFormats count="12">
    <chartFormat chart="0" format="3" series="1">
      <pivotArea type="data" outline="0" fieldPosition="0">
        <references count="1">
          <reference field="11" count="1" selected="0">
            <x v="0"/>
          </reference>
        </references>
      </pivotArea>
    </chartFormat>
    <chartFormat chart="0" format="4" series="1">
      <pivotArea type="data" outline="0" fieldPosition="0">
        <references count="1">
          <reference field="11" count="1" selected="0">
            <x v="1"/>
          </reference>
        </references>
      </pivotArea>
    </chartFormat>
    <chartFormat chart="0" format="5" series="1">
      <pivotArea type="data" outline="0" fieldPosition="0">
        <references count="1">
          <reference field="11" count="1" selected="0">
            <x v="2"/>
          </reference>
        </references>
      </pivotArea>
    </chartFormat>
    <chartFormat chart="1" format="3" series="1">
      <pivotArea type="data" outline="0" fieldPosition="0">
        <references count="2">
          <reference field="4294967294" count="1" selected="0">
            <x v="0"/>
          </reference>
          <reference field="11" count="1" selected="0">
            <x v="0"/>
          </reference>
        </references>
      </pivotArea>
    </chartFormat>
    <chartFormat chart="1" format="4" series="1">
      <pivotArea type="data" outline="0" fieldPosition="0">
        <references count="2">
          <reference field="4294967294" count="1" selected="0">
            <x v="0"/>
          </reference>
          <reference field="11" count="1" selected="0">
            <x v="1"/>
          </reference>
        </references>
      </pivotArea>
    </chartFormat>
    <chartFormat chart="1" format="5" series="1">
      <pivotArea type="data" outline="0" fieldPosition="0">
        <references count="2">
          <reference field="4294967294" count="1" selected="0">
            <x v="0"/>
          </reference>
          <reference field="11" count="1" selected="0">
            <x v="2"/>
          </reference>
        </references>
      </pivotArea>
    </chartFormat>
    <chartFormat chart="5" format="9" series="1">
      <pivotArea type="data" outline="0" fieldPosition="0">
        <references count="2">
          <reference field="4294967294" count="1" selected="0">
            <x v="0"/>
          </reference>
          <reference field="11" count="1" selected="0">
            <x v="0"/>
          </reference>
        </references>
      </pivotArea>
    </chartFormat>
    <chartFormat chart="5" format="10" series="1">
      <pivotArea type="data" outline="0" fieldPosition="0">
        <references count="2">
          <reference field="4294967294" count="1" selected="0">
            <x v="0"/>
          </reference>
          <reference field="11" count="1" selected="0">
            <x v="1"/>
          </reference>
        </references>
      </pivotArea>
    </chartFormat>
    <chartFormat chart="5" format="11" series="1">
      <pivotArea type="data" outline="0" fieldPosition="0">
        <references count="2">
          <reference field="4294967294" count="1" selected="0">
            <x v="0"/>
          </reference>
          <reference field="11" count="1" selected="0">
            <x v="2"/>
          </reference>
        </references>
      </pivotArea>
    </chartFormat>
    <chartFormat chart="7" format="9" series="1">
      <pivotArea type="data" outline="0" fieldPosition="0">
        <references count="2">
          <reference field="4294967294" count="1" selected="0">
            <x v="0"/>
          </reference>
          <reference field="11" count="1" selected="0">
            <x v="0"/>
          </reference>
        </references>
      </pivotArea>
    </chartFormat>
    <chartFormat chart="7" format="10" series="1">
      <pivotArea type="data" outline="0" fieldPosition="0">
        <references count="2">
          <reference field="4294967294" count="1" selected="0">
            <x v="0"/>
          </reference>
          <reference field="11" count="1" selected="0">
            <x v="1"/>
          </reference>
        </references>
      </pivotArea>
    </chartFormat>
    <chartFormat chart="7" format="11"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16">
  <location ref="A3:B8" firstHeaderRow="1" firstDataRow="1" firstDataCol="1"/>
  <pivotFields count="13">
    <pivotField showAll="0"/>
    <pivotField showAll="0"/>
    <pivotField showAll="0">
      <items count="35">
        <item h="1" x="14"/>
        <item h="1" x="1"/>
        <item h="1" x="6"/>
        <item h="1" x="21"/>
        <item x="15"/>
        <item h="1" x="18"/>
        <item h="1" x="20"/>
        <item h="1" x="0"/>
        <item h="1" x="30"/>
        <item h="1" x="4"/>
        <item h="1" x="25"/>
        <item h="1" x="19"/>
        <item h="1" x="26"/>
        <item h="1" x="24"/>
        <item h="1" x="17"/>
        <item h="1" x="3"/>
        <item h="1" x="8"/>
        <item h="1" x="2"/>
        <item h="1" x="28"/>
        <item h="1" x="27"/>
        <item h="1" x="32"/>
        <item h="1" x="31"/>
        <item h="1" x="12"/>
        <item h="1" x="22"/>
        <item h="1" x="29"/>
        <item h="1" x="5"/>
        <item h="1" x="23"/>
        <item h="1" x="10"/>
        <item h="1" x="7"/>
        <item h="1" x="9"/>
        <item h="1" x="13"/>
        <item h="1" x="16"/>
        <item h="1" x="11"/>
        <item h="1" x="33"/>
        <item t="default"/>
      </items>
    </pivotField>
    <pivotField showAll="0">
      <items count="9">
        <item x="3"/>
        <item x="0"/>
        <item x="4"/>
        <item x="6"/>
        <item x="2"/>
        <item x="5"/>
        <item x="1"/>
        <item x="7"/>
        <item t="default"/>
      </items>
    </pivotField>
    <pivotField showAll="0">
      <items count="6">
        <item x="1"/>
        <item x="0"/>
        <item x="2"/>
        <item x="3"/>
        <item x="4"/>
        <item t="default"/>
      </items>
    </pivotField>
    <pivotField showAll="0">
      <items count="4">
        <item x="1"/>
        <item x="0"/>
        <item x="2"/>
        <item t="default"/>
      </items>
    </pivotField>
    <pivotField axis="axisRow" dataField="1" multipleItemSelectionAllowed="1" showAll="0">
      <items count="6">
        <item x="0"/>
        <item x="3"/>
        <item x="2"/>
        <item x="1"/>
        <item h="1" x="4"/>
        <item t="default"/>
      </items>
    </pivotField>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Count of Ethnicity" fld="6" subtotal="count" baseField="0" baseItem="0"/>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BE28D4B9-EFD6-4D7B-9ED3-0DF9796087E1}" sourceName="Job Title">
  <pivotTables>
    <pivotTable tabId="6" name="PivotTable1"/>
  </pivotTables>
  <data>
    <tabular pivotCacheId="44544338">
      <items count="34">
        <i x="14"/>
        <i x="1"/>
        <i x="6"/>
        <i x="21"/>
        <i x="15" s="1"/>
        <i x="18"/>
        <i x="20"/>
        <i x="0"/>
        <i x="30"/>
        <i x="4"/>
        <i x="25"/>
        <i x="19"/>
        <i x="26"/>
        <i x="24"/>
        <i x="17"/>
        <i x="3"/>
        <i x="8"/>
        <i x="2"/>
        <i x="28"/>
        <i x="27"/>
        <i x="32"/>
        <i x="31"/>
        <i x="12"/>
        <i x="22"/>
        <i x="29"/>
        <i x="5"/>
        <i x="23"/>
        <i x="10"/>
        <i x="7"/>
        <i x="9"/>
        <i x="13"/>
        <i x="16"/>
        <i x="11"/>
        <i x="3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xr10:uid="{E71D59E2-97E6-474C-B1D3-349572C76738}" cache="Slicer_Job_Title" caption="Job Tit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Employees" displayName="TBL_Employees" ref="A1:R1001" totalsRowShown="0" headerRowDxfId="20">
  <autoFilter ref="A1:R1001" xr:uid="{00000000-0009-0000-0100-000001000000}"/>
  <tableColumns count="18">
    <tableColumn id="1" xr3:uid="{00000000-0010-0000-0000-000001000000}" name="Employee ID"/>
    <tableColumn id="2" xr3:uid="{00000000-0010-0000-0000-000002000000}" name="Full Name"/>
    <tableColumn id="3" xr3:uid="{00000000-0010-0000-0000-000003000000}" name="Job Title"/>
    <tableColumn id="4" xr3:uid="{00000000-0010-0000-0000-000004000000}" name="Department"/>
    <tableColumn id="5" xr3:uid="{00000000-0010-0000-0000-000005000000}" name="Business Unit"/>
    <tableColumn id="6" xr3:uid="{00000000-0010-0000-0000-000006000000}" name="Gender"/>
    <tableColumn id="7" xr3:uid="{00000000-0010-0000-0000-000007000000}" name="Ethnicity"/>
    <tableColumn id="8" xr3:uid="{00000000-0010-0000-0000-000008000000}" name="Age"/>
    <tableColumn id="9" xr3:uid="{00000000-0010-0000-0000-000009000000}" name="Hire Date" dataDxfId="19"/>
    <tableColumn id="10" xr3:uid="{00000000-0010-0000-0000-00000A000000}" name="Annual Salary" dataDxfId="18"/>
    <tableColumn id="11" xr3:uid="{00000000-0010-0000-0000-00000B000000}" name="Bonus %" dataDxfId="17"/>
    <tableColumn id="12" xr3:uid="{00000000-0010-0000-0000-00000C000000}" name="Country"/>
    <tableColumn id="13" xr3:uid="{00000000-0010-0000-0000-00000D000000}" name="City"/>
    <tableColumn id="14" xr3:uid="{00000000-0010-0000-0000-00000E000000}" name="Exit Date" dataDxfId="16"/>
    <tableColumn id="15" xr3:uid="{00000000-0010-0000-0000-00000F000000}" name="Column1" dataDxfId="15"/>
    <tableColumn id="16" xr3:uid="{00000000-0010-0000-0000-000010000000}" name="Using IF AND Condition" dataDxfId="14">
      <calculatedColumnFormula>IF(AND(H2&gt;=20,H2&lt;=40),"YOUNG",IF(AND(H2&gt;40,H2&lt;=60),"MIDDLE AGE",IF(H2&gt;60,"OLD"," ")))</calculatedColumnFormula>
    </tableColumn>
    <tableColumn id="19" xr3:uid="{00000000-0010-0000-0000-000013000000}" name="Column3" dataDxfId="13"/>
    <tableColumn id="21" xr3:uid="{00000000-0010-0000-0000-000015000000}" name="Column4"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Employees3" displayName="TBL_Employees3" ref="A1:R1001" totalsRowShown="0" headerRowDxfId="8">
  <autoFilter ref="A1:R1001" xr:uid="{00000000-0009-0000-0100-000002000000}"/>
  <tableColumns count="18">
    <tableColumn id="1" xr3:uid="{00000000-0010-0000-0100-000001000000}" name="Employee ID"/>
    <tableColumn id="2" xr3:uid="{00000000-0010-0000-0100-000002000000}" name="Full Name"/>
    <tableColumn id="3" xr3:uid="{00000000-0010-0000-0100-000003000000}" name="Job Title"/>
    <tableColumn id="4" xr3:uid="{00000000-0010-0000-0100-000004000000}" name="Department"/>
    <tableColumn id="5" xr3:uid="{00000000-0010-0000-0100-000005000000}" name="Business Unit"/>
    <tableColumn id="6" xr3:uid="{00000000-0010-0000-0100-000006000000}" name="Gender"/>
    <tableColumn id="7" xr3:uid="{00000000-0010-0000-0100-000007000000}" name="Ethnicity"/>
    <tableColumn id="8" xr3:uid="{00000000-0010-0000-0100-000008000000}" name="Age"/>
    <tableColumn id="9" xr3:uid="{00000000-0010-0000-0100-000009000000}" name="Hire Date" dataDxfId="7"/>
    <tableColumn id="10" xr3:uid="{00000000-0010-0000-0100-00000A000000}" name="Annual Salary" dataDxfId="6"/>
    <tableColumn id="11" xr3:uid="{00000000-0010-0000-0100-00000B000000}" name="Bonus %" dataDxfId="5"/>
    <tableColumn id="12" xr3:uid="{00000000-0010-0000-0100-00000C000000}" name="Country"/>
    <tableColumn id="13" xr3:uid="{00000000-0010-0000-0100-00000D000000}" name="City"/>
    <tableColumn id="14" xr3:uid="{00000000-0010-0000-0100-00000E000000}" name="Exit Date" dataDxfId="4"/>
    <tableColumn id="15" xr3:uid="{00000000-0010-0000-0100-00000F000000}" name="Column1" dataDxfId="3"/>
    <tableColumn id="16" xr3:uid="{00000000-0010-0000-0100-000010000000}" name="Using IF AND Condition" dataDxfId="2">
      <calculatedColumnFormula>IF(AND(H2&gt;=20,H2&lt;=40),"YOUNG",IF(AND(H2&gt;40,H2&lt;=60),"MIDDLE AGE",IF(H2&gt;60,"OLD"," ")))</calculatedColumnFormula>
    </tableColumn>
    <tableColumn id="19" xr3:uid="{00000000-0010-0000-0100-000013000000}" name="Column3" dataDxfId="1"/>
    <tableColumn id="21" xr3:uid="{00000000-0010-0000-0100-000015000000}" name="Column4"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0261D76-53F1-4B14-A0DD-A0F3946F69E9}">
  <we:reference id="wa200001584" version="2.8.1.5" store="en-US" storeType="OMEX"/>
  <we:alternateReferences>
    <we:reference id="wa200001584" version="2.8.1.5"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E12"/>
  <sheetViews>
    <sheetView workbookViewId="0">
      <selection activeCell="A3" sqref="A3:B11"/>
    </sheetView>
  </sheetViews>
  <sheetFormatPr defaultRowHeight="15" x14ac:dyDescent="0.25"/>
  <cols>
    <col min="1" max="1" width="16.85546875" customWidth="1"/>
    <col min="2" max="2" width="16.28515625" customWidth="1"/>
    <col min="3" max="3" width="6" customWidth="1"/>
    <col min="4" max="4" width="13.140625" bestFit="1" customWidth="1"/>
    <col min="5" max="5" width="11.28515625" bestFit="1" customWidth="1"/>
  </cols>
  <sheetData>
    <row r="3" spans="1:5" x14ac:dyDescent="0.25">
      <c r="A3" s="10" t="s">
        <v>2091</v>
      </c>
      <c r="B3" s="10" t="s">
        <v>2085</v>
      </c>
    </row>
    <row r="4" spans="1:5" x14ac:dyDescent="0.25">
      <c r="A4" s="10" t="s">
        <v>2088</v>
      </c>
      <c r="B4" t="s">
        <v>47</v>
      </c>
      <c r="C4" t="s">
        <v>32</v>
      </c>
      <c r="D4" t="s">
        <v>18</v>
      </c>
      <c r="E4" t="s">
        <v>2086</v>
      </c>
    </row>
    <row r="5" spans="1:5" x14ac:dyDescent="0.25">
      <c r="A5" s="6" t="s">
        <v>58</v>
      </c>
      <c r="B5" s="11">
        <v>19</v>
      </c>
      <c r="C5" s="11">
        <v>30</v>
      </c>
      <c r="D5" s="11">
        <v>66</v>
      </c>
      <c r="E5" s="11">
        <v>115</v>
      </c>
    </row>
    <row r="6" spans="1:5" x14ac:dyDescent="0.25">
      <c r="A6" s="6" t="s">
        <v>30</v>
      </c>
      <c r="B6" s="11">
        <v>19</v>
      </c>
      <c r="C6" s="11">
        <v>33</v>
      </c>
      <c r="D6" s="11">
        <v>89</v>
      </c>
      <c r="E6" s="11">
        <v>141</v>
      </c>
    </row>
    <row r="7" spans="1:5" x14ac:dyDescent="0.25">
      <c r="A7" s="6" t="s">
        <v>14</v>
      </c>
      <c r="B7" s="11">
        <v>14</v>
      </c>
      <c r="C7" s="11">
        <v>27</v>
      </c>
      <c r="D7" s="11">
        <v>57</v>
      </c>
      <c r="E7" s="11">
        <v>98</v>
      </c>
    </row>
    <row r="8" spans="1:5" x14ac:dyDescent="0.25">
      <c r="A8" s="6" t="s">
        <v>22</v>
      </c>
      <c r="B8" s="11">
        <v>14</v>
      </c>
      <c r="C8" s="11">
        <v>24</v>
      </c>
      <c r="D8" s="11">
        <v>71</v>
      </c>
      <c r="E8" s="11">
        <v>109</v>
      </c>
    </row>
    <row r="9" spans="1:5" x14ac:dyDescent="0.25">
      <c r="A9" s="6" t="s">
        <v>26</v>
      </c>
      <c r="B9" s="11">
        <v>34</v>
      </c>
      <c r="C9" s="11">
        <v>59</v>
      </c>
      <c r="D9" s="11">
        <v>184</v>
      </c>
      <c r="E9" s="11">
        <v>277</v>
      </c>
    </row>
    <row r="10" spans="1:5" x14ac:dyDescent="0.25">
      <c r="A10" s="6" t="s">
        <v>41</v>
      </c>
      <c r="B10" s="11">
        <v>15</v>
      </c>
      <c r="C10" s="11">
        <v>21</v>
      </c>
      <c r="D10" s="11">
        <v>74</v>
      </c>
      <c r="E10" s="11">
        <v>110</v>
      </c>
    </row>
    <row r="11" spans="1:5" x14ac:dyDescent="0.25">
      <c r="A11" s="6" t="s">
        <v>45</v>
      </c>
      <c r="B11" s="11">
        <v>24</v>
      </c>
      <c r="C11" s="11">
        <v>33</v>
      </c>
      <c r="D11" s="11">
        <v>93</v>
      </c>
      <c r="E11" s="11">
        <v>150</v>
      </c>
    </row>
    <row r="12" spans="1:5" x14ac:dyDescent="0.25">
      <c r="A12" s="6" t="s">
        <v>2086</v>
      </c>
      <c r="B12" s="11">
        <v>139</v>
      </c>
      <c r="C12" s="11">
        <v>227</v>
      </c>
      <c r="D12" s="11">
        <v>634</v>
      </c>
      <c r="E12" s="11">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39997558519241921"/>
  </sheetPr>
  <dimension ref="A1:BA1001"/>
  <sheetViews>
    <sheetView topLeftCell="AN1" workbookViewId="0">
      <selection activeCell="AT3" sqref="AT3"/>
    </sheetView>
  </sheetViews>
  <sheetFormatPr defaultRowHeight="15" x14ac:dyDescent="0.25"/>
  <cols>
    <col min="1" max="1" width="16.7109375" bestFit="1" customWidth="1"/>
    <col min="2" max="2" width="22.28515625"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 min="16" max="16" width="21.42578125" customWidth="1"/>
    <col min="18" max="18" width="10.7109375" bestFit="1" customWidth="1"/>
    <col min="19" max="19" width="23.5703125" customWidth="1"/>
    <col min="20" max="20" width="20.28515625" customWidth="1"/>
    <col min="21" max="21" width="22.7109375" customWidth="1"/>
    <col min="22" max="22" width="18.28515625" customWidth="1"/>
    <col min="23" max="23" width="17" customWidth="1"/>
    <col min="24" max="24" width="18.7109375" customWidth="1"/>
    <col min="25" max="25" width="17.140625" customWidth="1"/>
    <col min="26" max="26" width="24.42578125" customWidth="1"/>
    <col min="27" max="27" width="26.140625" customWidth="1"/>
    <col min="28" max="28" width="32" customWidth="1"/>
    <col min="29" max="29" width="24.42578125" customWidth="1"/>
    <col min="30" max="30" width="24.85546875" customWidth="1"/>
    <col min="32" max="32" width="20.140625" customWidth="1"/>
    <col min="33" max="33" width="13" customWidth="1"/>
    <col min="34" max="34" width="23.28515625" customWidth="1"/>
    <col min="35" max="35" width="25.140625" customWidth="1"/>
    <col min="36" max="36" width="22.85546875" customWidth="1"/>
    <col min="37" max="37" width="18.140625" customWidth="1"/>
    <col min="38" max="38" width="19.5703125" customWidth="1"/>
    <col min="40" max="40" width="20.140625" customWidth="1"/>
    <col min="41" max="41" width="13" customWidth="1"/>
    <col min="42" max="42" width="16.42578125" customWidth="1"/>
    <col min="43" max="43" width="18.7109375" customWidth="1"/>
    <col min="45" max="45" width="20.42578125" customWidth="1"/>
    <col min="46" max="46" width="17" customWidth="1"/>
  </cols>
  <sheetData>
    <row r="1" spans="1:53" s="6" customFormat="1" x14ac:dyDescent="0.25">
      <c r="A1" s="7" t="s">
        <v>2071</v>
      </c>
      <c r="B1" s="4" t="s">
        <v>0</v>
      </c>
      <c r="C1" s="4" t="s">
        <v>1</v>
      </c>
      <c r="D1" s="4" t="s">
        <v>2</v>
      </c>
      <c r="E1" s="4" t="s">
        <v>3</v>
      </c>
      <c r="F1" s="4" t="s">
        <v>4</v>
      </c>
      <c r="G1" s="4" t="s">
        <v>5</v>
      </c>
      <c r="H1" s="4" t="s">
        <v>6</v>
      </c>
      <c r="I1" s="4" t="s">
        <v>7</v>
      </c>
      <c r="J1" s="4" t="s">
        <v>8</v>
      </c>
      <c r="K1" s="4" t="s">
        <v>9</v>
      </c>
      <c r="L1" s="4" t="s">
        <v>10</v>
      </c>
      <c r="M1" s="4" t="s">
        <v>11</v>
      </c>
      <c r="N1" s="5" t="s">
        <v>12</v>
      </c>
      <c r="O1" s="6" t="s">
        <v>2102</v>
      </c>
      <c r="P1" s="4" t="s">
        <v>2101</v>
      </c>
      <c r="Q1" s="4" t="s">
        <v>2072</v>
      </c>
      <c r="R1" s="4" t="s">
        <v>2073</v>
      </c>
      <c r="S1" s="4" t="s">
        <v>2092</v>
      </c>
      <c r="T1" s="4" t="s">
        <v>2093</v>
      </c>
      <c r="U1" s="4" t="s">
        <v>2094</v>
      </c>
      <c r="V1" s="4" t="s">
        <v>2074</v>
      </c>
      <c r="W1" s="4"/>
      <c r="X1" s="4" t="s">
        <v>2076</v>
      </c>
      <c r="Y1" s="4" t="s">
        <v>2084</v>
      </c>
      <c r="Z1" s="4" t="s">
        <v>2081</v>
      </c>
      <c r="AA1" s="4" t="s">
        <v>2082</v>
      </c>
      <c r="AB1" s="4" t="s">
        <v>2080</v>
      </c>
      <c r="AC1" s="4" t="s">
        <v>2083</v>
      </c>
      <c r="AD1" s="4" t="s">
        <v>2095</v>
      </c>
      <c r="AE1" s="4" t="s">
        <v>2079</v>
      </c>
      <c r="AF1" s="4"/>
      <c r="AG1" s="18"/>
      <c r="AH1" s="4" t="s">
        <v>2117</v>
      </c>
      <c r="AI1" s="4" t="s">
        <v>2108</v>
      </c>
      <c r="AJ1" s="20" t="s">
        <v>2116</v>
      </c>
      <c r="AK1" s="4" t="s">
        <v>2119</v>
      </c>
      <c r="AL1" s="4" t="s">
        <v>2118</v>
      </c>
      <c r="AM1" s="4" t="s">
        <v>2106</v>
      </c>
      <c r="AN1" s="4" t="s">
        <v>2100</v>
      </c>
      <c r="AO1" s="18" t="s">
        <v>2103</v>
      </c>
      <c r="AP1" s="18" t="s">
        <v>2104</v>
      </c>
      <c r="AQ1" s="4" t="s">
        <v>2105</v>
      </c>
      <c r="AR1" s="4" t="s">
        <v>2107</v>
      </c>
      <c r="AS1" s="4" t="s">
        <v>2120</v>
      </c>
      <c r="AT1" s="4" t="s">
        <v>2121</v>
      </c>
      <c r="AU1" s="4" t="s">
        <v>2109</v>
      </c>
      <c r="AV1" s="4" t="s">
        <v>2110</v>
      </c>
      <c r="AW1" s="4" t="s">
        <v>2111</v>
      </c>
      <c r="AX1" s="4" t="s">
        <v>2112</v>
      </c>
      <c r="AY1" s="4" t="s">
        <v>2113</v>
      </c>
      <c r="AZ1" s="4" t="s">
        <v>2114</v>
      </c>
      <c r="BA1" s="4" t="s">
        <v>2115</v>
      </c>
    </row>
    <row r="2" spans="1:53" x14ac:dyDescent="0.25">
      <c r="A2" t="s">
        <v>285</v>
      </c>
      <c r="B2" t="s">
        <v>1097</v>
      </c>
      <c r="C2" t="s">
        <v>71</v>
      </c>
      <c r="D2" t="s">
        <v>30</v>
      </c>
      <c r="E2" t="s">
        <v>35</v>
      </c>
      <c r="F2" t="s">
        <v>27</v>
      </c>
      <c r="G2" t="s">
        <v>23</v>
      </c>
      <c r="H2">
        <v>47</v>
      </c>
      <c r="I2" s="1">
        <v>44597</v>
      </c>
      <c r="J2" s="2">
        <v>92368</v>
      </c>
      <c r="K2" s="3">
        <v>0</v>
      </c>
      <c r="L2" t="s">
        <v>18</v>
      </c>
      <c r="M2" t="s">
        <v>28</v>
      </c>
      <c r="N2" s="1" t="s">
        <v>20</v>
      </c>
      <c r="P2" t="str">
        <f t="shared" ref="P2:P65" si="0">IF(AND(H2&gt;=20,H2&lt;=40),"YOUNG",IF(AND(H2&gt;40,H2&lt;=60),"MIDDLE AGE",IF(H2&gt;60,"OLD"," ")))</f>
        <v>MIDDLE AGE</v>
      </c>
      <c r="Q2">
        <f>SUMIFS(J2:J1000,D2:D1000,"Engineering",C2:C1000,"Field Engineer")</f>
        <v>1463976</v>
      </c>
      <c r="S2">
        <f>J2+(K2/100)</f>
        <v>92368</v>
      </c>
      <c r="T2">
        <f>$J$2+($K$2/100)</f>
        <v>92368</v>
      </c>
      <c r="U2">
        <f>$J2+(K$2/100)</f>
        <v>92368</v>
      </c>
      <c r="Z2" t="str">
        <f>LEFT(B2,3)</f>
        <v>Kai</v>
      </c>
      <c r="AA2" t="str">
        <f>RIGHT(E2,4)</f>
        <v>ring</v>
      </c>
      <c r="AB2" t="str">
        <f>CONCATENATE(F2," ",G2," ",C2)</f>
        <v>Male Asian Controls Engineer</v>
      </c>
      <c r="AC2" t="str">
        <f>MID(C2,3,5)</f>
        <v>ntrol</v>
      </c>
      <c r="AD2" t="s">
        <v>2098</v>
      </c>
      <c r="AG2" s="11"/>
      <c r="AH2" s="1">
        <v>44597</v>
      </c>
      <c r="AI2" s="2">
        <v>92368</v>
      </c>
      <c r="AJ2" s="13" t="s">
        <v>45</v>
      </c>
      <c r="AK2" s="1">
        <v>44597</v>
      </c>
      <c r="AL2" s="3">
        <v>0</v>
      </c>
      <c r="AN2" t="str">
        <f>IF(AND(P2&gt;50,P2&lt;60),"Middle Age","Not Middle Age")</f>
        <v>Not Middle Age</v>
      </c>
      <c r="AO2" s="11" t="str">
        <f>IF(NOT(O2= "Asian"), "Asian", "Not Asian")</f>
        <v>Asian</v>
      </c>
      <c r="AP2" t="str">
        <f>IF(OR(N2="Male", O2= "Asian"), "Male Asian", "Nor Male Asian")</f>
        <v>Nor Male Asian</v>
      </c>
      <c r="AQ2" t="str">
        <f>IF(AND(L2="Engineering", T2= "United States"), "American Engineer", "Not American Engineer")</f>
        <v>Not American Engineer</v>
      </c>
      <c r="AS2" t="str">
        <f>VLOOKUP(D6,A1:M1000,2,TRUE)</f>
        <v>Thomas Lam</v>
      </c>
      <c r="AT2" t="str">
        <f>HLOOKUP(D4,A1:M1000,5,TRUE)</f>
        <v>Seattle</v>
      </c>
    </row>
    <row r="3" spans="1:53" x14ac:dyDescent="0.25">
      <c r="A3" t="s">
        <v>286</v>
      </c>
      <c r="B3" t="s">
        <v>1098</v>
      </c>
      <c r="C3" t="s">
        <v>59</v>
      </c>
      <c r="D3" t="s">
        <v>45</v>
      </c>
      <c r="E3" t="s">
        <v>31</v>
      </c>
      <c r="F3" t="s">
        <v>27</v>
      </c>
      <c r="G3" t="s">
        <v>23</v>
      </c>
      <c r="H3">
        <v>48</v>
      </c>
      <c r="I3" s="1">
        <v>41570</v>
      </c>
      <c r="J3" s="2">
        <v>45703</v>
      </c>
      <c r="K3" s="3">
        <v>0</v>
      </c>
      <c r="L3" t="s">
        <v>18</v>
      </c>
      <c r="M3" t="s">
        <v>19</v>
      </c>
      <c r="N3" s="1" t="s">
        <v>20</v>
      </c>
      <c r="P3" t="str">
        <f t="shared" si="0"/>
        <v>MIDDLE AGE</v>
      </c>
      <c r="R3" s="1">
        <f ca="1">TODAY()</f>
        <v>45376</v>
      </c>
      <c r="S3">
        <f t="shared" ref="S3:S15" si="1">J3+(K3/100)</f>
        <v>45703</v>
      </c>
      <c r="T3">
        <f t="shared" ref="T3:T15" si="2">$J$2+($K$2/100)</f>
        <v>92368</v>
      </c>
      <c r="U3">
        <f t="shared" ref="U3:U15" si="3">$J3+(K$2/100)</f>
        <v>45703</v>
      </c>
      <c r="V3" t="s">
        <v>2075</v>
      </c>
      <c r="X3" t="s">
        <v>2077</v>
      </c>
      <c r="Y3">
        <f>COUNTIF(L2:L1000,"United States")</f>
        <v>633</v>
      </c>
      <c r="Z3" t="str">
        <f t="shared" ref="Z3:Z25" si="4">LEFT(B3,3)</f>
        <v>Rob</v>
      </c>
      <c r="AA3" t="str">
        <f t="shared" ref="AA3:AA25" si="5">RIGHT(E3,4)</f>
        <v>rate</v>
      </c>
      <c r="AB3" t="str">
        <f t="shared" ref="AB3:AB25" si="6">CONCATENATE(F3," ",G3," ",C3)</f>
        <v>Male Asian Analyst</v>
      </c>
      <c r="AC3" t="str">
        <f t="shared" ref="AC3:AC25" si="7">MID(C3,3,5)</f>
        <v>alyst</v>
      </c>
      <c r="AD3" s="1">
        <f ca="1">TODAY()</f>
        <v>45376</v>
      </c>
      <c r="AG3" s="11"/>
      <c r="AH3" s="1">
        <v>41570</v>
      </c>
      <c r="AI3" s="2">
        <v>45703</v>
      </c>
      <c r="AJ3" s="13" t="s">
        <v>26</v>
      </c>
      <c r="AK3" s="1">
        <v>41570</v>
      </c>
      <c r="AL3" s="3">
        <v>0</v>
      </c>
      <c r="AN3" t="str">
        <f t="shared" ref="AN3:AN21" si="8">IF(AND(P3&gt;50,P3&lt;60),"Middle Age","Not Middle Age")</f>
        <v>Not Middle Age</v>
      </c>
      <c r="AO3" s="11" t="str">
        <f t="shared" ref="AO3:AO21" si="9">IF(NOT(O3= "Asian"), "Asian", "Not Asian")</f>
        <v>Asian</v>
      </c>
      <c r="AP3" t="str">
        <f t="shared" ref="AP3:AP21" si="10">IF(OR(N3="Male", O3= "Asian"), "Male Asian", "Nor Male Asian")</f>
        <v>Nor Male Asian</v>
      </c>
      <c r="AQ3" t="str">
        <f t="shared" ref="AQ3:AQ21" si="11">IF(AND(L3="Engineering", T3= "United States"), "American Engineer", "Not American Engineer")</f>
        <v>Not American Engineer</v>
      </c>
    </row>
    <row r="4" spans="1:53" x14ac:dyDescent="0.25">
      <c r="A4" t="s">
        <v>287</v>
      </c>
      <c r="B4" t="s">
        <v>1099</v>
      </c>
      <c r="C4" t="s">
        <v>74</v>
      </c>
      <c r="D4" t="s">
        <v>26</v>
      </c>
      <c r="E4" t="s">
        <v>15</v>
      </c>
      <c r="F4" t="s">
        <v>27</v>
      </c>
      <c r="G4" t="s">
        <v>23</v>
      </c>
      <c r="H4">
        <v>49</v>
      </c>
      <c r="I4" s="1">
        <v>43548</v>
      </c>
      <c r="J4" s="2">
        <v>83576</v>
      </c>
      <c r="K4" s="3">
        <v>0</v>
      </c>
      <c r="L4" t="s">
        <v>32</v>
      </c>
      <c r="M4" t="s">
        <v>63</v>
      </c>
      <c r="N4" s="1" t="s">
        <v>20</v>
      </c>
      <c r="P4" t="str">
        <f t="shared" si="0"/>
        <v>MIDDLE AGE</v>
      </c>
      <c r="Q4">
        <f>COUNTIFS(H2:H1000,"&gt;30",D2:D1000,"Engineering")</f>
        <v>124</v>
      </c>
      <c r="S4">
        <f t="shared" si="1"/>
        <v>83576</v>
      </c>
      <c r="T4">
        <f t="shared" si="2"/>
        <v>92368</v>
      </c>
      <c r="U4">
        <f t="shared" si="3"/>
        <v>83576</v>
      </c>
      <c r="V4">
        <f>AVERAGE(H2:H1000)</f>
        <v>44.487487487487485</v>
      </c>
      <c r="X4">
        <f>MAX(H2:H1000)</f>
        <v>65</v>
      </c>
      <c r="Z4" t="str">
        <f t="shared" si="4"/>
        <v>Cam</v>
      </c>
      <c r="AA4" t="str">
        <f t="shared" si="5"/>
        <v>ment</v>
      </c>
      <c r="AB4" t="str">
        <f t="shared" si="6"/>
        <v>Male Asian Network Administrator</v>
      </c>
      <c r="AC4" t="str">
        <f t="shared" si="7"/>
        <v>twork</v>
      </c>
      <c r="AG4" s="11"/>
      <c r="AH4" s="1">
        <v>43548</v>
      </c>
      <c r="AI4" s="2">
        <v>83576</v>
      </c>
      <c r="AJ4" s="13" t="s">
        <v>26</v>
      </c>
      <c r="AK4" s="1">
        <v>43548</v>
      </c>
      <c r="AL4" s="3">
        <v>0</v>
      </c>
      <c r="AN4" t="str">
        <f t="shared" si="8"/>
        <v>Not Middle Age</v>
      </c>
      <c r="AO4" s="11" t="str">
        <f t="shared" si="9"/>
        <v>Asian</v>
      </c>
      <c r="AP4" t="str">
        <f t="shared" si="10"/>
        <v>Nor Male Asian</v>
      </c>
      <c r="AQ4" t="str">
        <f t="shared" si="11"/>
        <v>Not American Engineer</v>
      </c>
    </row>
    <row r="5" spans="1:53" x14ac:dyDescent="0.25">
      <c r="A5" t="s">
        <v>254</v>
      </c>
      <c r="B5" t="s">
        <v>1100</v>
      </c>
      <c r="C5" t="s">
        <v>75</v>
      </c>
      <c r="D5" t="s">
        <v>26</v>
      </c>
      <c r="E5" t="s">
        <v>31</v>
      </c>
      <c r="F5" t="s">
        <v>16</v>
      </c>
      <c r="G5" t="s">
        <v>46</v>
      </c>
      <c r="H5">
        <v>50</v>
      </c>
      <c r="I5" s="1">
        <v>43197</v>
      </c>
      <c r="J5" s="2">
        <v>98062</v>
      </c>
      <c r="K5" s="3">
        <v>0</v>
      </c>
      <c r="L5" t="s">
        <v>18</v>
      </c>
      <c r="M5" t="s">
        <v>56</v>
      </c>
      <c r="N5" s="1" t="s">
        <v>20</v>
      </c>
      <c r="P5" t="str">
        <f t="shared" si="0"/>
        <v>MIDDLE AGE</v>
      </c>
      <c r="Q5">
        <f>COUNTIFS(H2:H16,"&gt;30",H22:H36,"&lt;60")</f>
        <v>15</v>
      </c>
      <c r="S5">
        <f t="shared" si="1"/>
        <v>98062</v>
      </c>
      <c r="T5">
        <f t="shared" si="2"/>
        <v>92368</v>
      </c>
      <c r="U5">
        <f t="shared" si="3"/>
        <v>98062</v>
      </c>
      <c r="Y5">
        <f>COUNTIF(L2:L1000,"China")</f>
        <v>227</v>
      </c>
      <c r="Z5" t="str">
        <f t="shared" si="4"/>
        <v>Har</v>
      </c>
      <c r="AA5" t="str">
        <f t="shared" si="5"/>
        <v>rate</v>
      </c>
      <c r="AB5" t="str">
        <f t="shared" si="6"/>
        <v>Female Latino IT Systems Architect</v>
      </c>
      <c r="AC5" t="str">
        <f t="shared" si="7"/>
        <v xml:space="preserve"> Syst</v>
      </c>
      <c r="AD5" t="s">
        <v>2097</v>
      </c>
      <c r="AG5" s="11"/>
      <c r="AH5" s="1">
        <v>43197</v>
      </c>
      <c r="AI5" s="2">
        <v>98062</v>
      </c>
      <c r="AJ5" s="13" t="s">
        <v>30</v>
      </c>
      <c r="AK5" s="1">
        <v>43197</v>
      </c>
      <c r="AL5" s="3">
        <v>0</v>
      </c>
      <c r="AN5" t="str">
        <f t="shared" si="8"/>
        <v>Not Middle Age</v>
      </c>
      <c r="AO5" s="11" t="str">
        <f t="shared" si="9"/>
        <v>Asian</v>
      </c>
      <c r="AP5" t="str">
        <f t="shared" si="10"/>
        <v>Nor Male Asian</v>
      </c>
      <c r="AQ5" t="str">
        <f t="shared" si="11"/>
        <v>Not American Engineer</v>
      </c>
    </row>
    <row r="6" spans="1:53" x14ac:dyDescent="0.25">
      <c r="A6" t="s">
        <v>288</v>
      </c>
      <c r="B6" t="s">
        <v>1101</v>
      </c>
      <c r="C6" t="s">
        <v>38</v>
      </c>
      <c r="D6" t="s">
        <v>30</v>
      </c>
      <c r="E6" t="s">
        <v>31</v>
      </c>
      <c r="F6" t="s">
        <v>16</v>
      </c>
      <c r="G6" t="s">
        <v>46</v>
      </c>
      <c r="H6">
        <v>51</v>
      </c>
      <c r="I6" s="1">
        <v>38521</v>
      </c>
      <c r="J6" s="2">
        <v>175391</v>
      </c>
      <c r="K6" s="3">
        <v>0.24</v>
      </c>
      <c r="L6" t="s">
        <v>18</v>
      </c>
      <c r="M6" t="s">
        <v>24</v>
      </c>
      <c r="N6" s="1" t="s">
        <v>20</v>
      </c>
      <c r="P6" t="str">
        <f t="shared" si="0"/>
        <v>MIDDLE AGE</v>
      </c>
      <c r="R6" t="str">
        <f xml:space="preserve"> VLOOKUP(
    "E02004",A:B,
    2,
    FALSE)</f>
        <v>Cameron Lo</v>
      </c>
      <c r="S6">
        <f t="shared" si="1"/>
        <v>175391.0024</v>
      </c>
      <c r="T6">
        <f t="shared" si="2"/>
        <v>92368</v>
      </c>
      <c r="U6">
        <f t="shared" si="3"/>
        <v>175391</v>
      </c>
      <c r="Z6" t="str">
        <f t="shared" si="4"/>
        <v>Har</v>
      </c>
      <c r="AA6" t="str">
        <f t="shared" si="5"/>
        <v>rate</v>
      </c>
      <c r="AB6" t="str">
        <f t="shared" si="6"/>
        <v>Female Latino Director</v>
      </c>
      <c r="AC6" t="str">
        <f t="shared" si="7"/>
        <v>recto</v>
      </c>
      <c r="AD6" s="8">
        <f ca="1">NOW()</f>
        <v>45376.851795023147</v>
      </c>
      <c r="AG6" s="11"/>
      <c r="AH6" s="1">
        <v>38521</v>
      </c>
      <c r="AI6" s="2">
        <v>175391</v>
      </c>
      <c r="AJ6" s="13" t="s">
        <v>26</v>
      </c>
      <c r="AK6" s="1">
        <v>38521</v>
      </c>
      <c r="AL6" s="3">
        <v>0.24</v>
      </c>
      <c r="AN6" t="str">
        <f t="shared" si="8"/>
        <v>Not Middle Age</v>
      </c>
      <c r="AO6" s="11" t="str">
        <f t="shared" si="9"/>
        <v>Asian</v>
      </c>
      <c r="AP6" t="str">
        <f t="shared" si="10"/>
        <v>Nor Male Asian</v>
      </c>
      <c r="AQ6" t="str">
        <f t="shared" si="11"/>
        <v>Not American Engineer</v>
      </c>
    </row>
    <row r="7" spans="1:53" x14ac:dyDescent="0.25">
      <c r="A7" t="s">
        <v>289</v>
      </c>
      <c r="B7" t="s">
        <v>1102</v>
      </c>
      <c r="C7" t="s">
        <v>74</v>
      </c>
      <c r="D7" t="s">
        <v>26</v>
      </c>
      <c r="E7" t="s">
        <v>35</v>
      </c>
      <c r="F7" t="s">
        <v>27</v>
      </c>
      <c r="G7" t="s">
        <v>23</v>
      </c>
      <c r="H7">
        <v>52</v>
      </c>
      <c r="I7" s="1">
        <v>38099</v>
      </c>
      <c r="J7" s="2">
        <v>66227</v>
      </c>
      <c r="K7" s="3">
        <v>0</v>
      </c>
      <c r="L7" t="s">
        <v>18</v>
      </c>
      <c r="M7" t="s">
        <v>37</v>
      </c>
      <c r="N7" s="1">
        <v>41684</v>
      </c>
      <c r="P7" t="str">
        <f t="shared" si="0"/>
        <v>MIDDLE AGE</v>
      </c>
      <c r="R7" s="9" t="str">
        <f xml:space="preserve"> INDEX(A2:V20,MATCH("E02005",A2:A20,0),2)</f>
        <v>Harper Castillo</v>
      </c>
      <c r="S7">
        <f t="shared" si="1"/>
        <v>66227</v>
      </c>
      <c r="T7">
        <f t="shared" si="2"/>
        <v>92368</v>
      </c>
      <c r="U7">
        <f t="shared" si="3"/>
        <v>66227</v>
      </c>
      <c r="X7" t="s">
        <v>2078</v>
      </c>
      <c r="Z7" t="str">
        <f t="shared" si="4"/>
        <v>Ezr</v>
      </c>
      <c r="AA7" t="str">
        <f t="shared" si="5"/>
        <v>ring</v>
      </c>
      <c r="AB7" t="str">
        <f t="shared" si="6"/>
        <v>Male Asian Network Administrator</v>
      </c>
      <c r="AC7" t="str">
        <f t="shared" si="7"/>
        <v>twork</v>
      </c>
      <c r="AG7" s="11"/>
      <c r="AH7" s="1">
        <v>38099</v>
      </c>
      <c r="AI7" s="2">
        <v>66227</v>
      </c>
      <c r="AJ7" s="13" t="s">
        <v>58</v>
      </c>
      <c r="AK7" s="1">
        <v>38099</v>
      </c>
      <c r="AL7" s="3">
        <v>0</v>
      </c>
      <c r="AN7" t="str">
        <f t="shared" si="8"/>
        <v>Not Middle Age</v>
      </c>
      <c r="AO7" s="11" t="str">
        <f t="shared" si="9"/>
        <v>Asian</v>
      </c>
      <c r="AP7" t="str">
        <f t="shared" si="10"/>
        <v>Nor Male Asian</v>
      </c>
      <c r="AQ7" t="str">
        <f t="shared" si="11"/>
        <v>Not American Engineer</v>
      </c>
    </row>
    <row r="8" spans="1:53" x14ac:dyDescent="0.25">
      <c r="A8" t="s">
        <v>290</v>
      </c>
      <c r="B8" t="s">
        <v>1103</v>
      </c>
      <c r="C8" t="s">
        <v>40</v>
      </c>
      <c r="D8" t="s">
        <v>58</v>
      </c>
      <c r="E8" t="s">
        <v>1104</v>
      </c>
      <c r="F8" t="s">
        <v>16</v>
      </c>
      <c r="G8" t="s">
        <v>23</v>
      </c>
      <c r="H8">
        <v>53</v>
      </c>
      <c r="I8" s="1">
        <v>39991</v>
      </c>
      <c r="J8" s="2">
        <v>89744</v>
      </c>
      <c r="K8" s="3">
        <v>0</v>
      </c>
      <c r="L8" t="s">
        <v>32</v>
      </c>
      <c r="M8" t="s">
        <v>67</v>
      </c>
      <c r="N8" s="1" t="s">
        <v>20</v>
      </c>
      <c r="P8" t="str">
        <f t="shared" si="0"/>
        <v>MIDDLE AGE</v>
      </c>
      <c r="S8">
        <f t="shared" si="1"/>
        <v>89744</v>
      </c>
      <c r="T8">
        <f t="shared" si="2"/>
        <v>92368</v>
      </c>
      <c r="U8">
        <f t="shared" si="3"/>
        <v>89744</v>
      </c>
      <c r="X8">
        <f>MIN(H2:H1000)</f>
        <v>25</v>
      </c>
      <c r="Y8">
        <f>COUNTIF(F2:F1000,"Male")</f>
        <v>485</v>
      </c>
      <c r="Z8" t="str">
        <f t="shared" si="4"/>
        <v>Jad</v>
      </c>
      <c r="AA8" t="str">
        <f t="shared" si="5"/>
        <v>ucts</v>
      </c>
      <c r="AB8" t="str">
        <f t="shared" si="6"/>
        <v>Female Asian Sr. Analyst</v>
      </c>
      <c r="AC8" t="str">
        <f t="shared" si="7"/>
        <v>. Ana</v>
      </c>
      <c r="AD8" t="s">
        <v>2096</v>
      </c>
      <c r="AG8" s="11"/>
      <c r="AH8" s="1">
        <v>39991</v>
      </c>
      <c r="AI8" s="2">
        <v>89744</v>
      </c>
      <c r="AJ8" s="13" t="s">
        <v>14</v>
      </c>
      <c r="AK8" s="1">
        <v>39991</v>
      </c>
      <c r="AL8" s="3">
        <v>0</v>
      </c>
      <c r="AN8" t="str">
        <f t="shared" si="8"/>
        <v>Not Middle Age</v>
      </c>
      <c r="AO8" s="11" t="str">
        <f t="shared" si="9"/>
        <v>Asian</v>
      </c>
      <c r="AP8" t="str">
        <f t="shared" si="10"/>
        <v>Nor Male Asian</v>
      </c>
      <c r="AQ8" t="str">
        <f t="shared" si="11"/>
        <v>Not American Engineer</v>
      </c>
    </row>
    <row r="9" spans="1:53" x14ac:dyDescent="0.25">
      <c r="A9" t="s">
        <v>291</v>
      </c>
      <c r="B9" t="s">
        <v>1105</v>
      </c>
      <c r="C9" t="s">
        <v>57</v>
      </c>
      <c r="D9" t="s">
        <v>14</v>
      </c>
      <c r="E9" t="s">
        <v>31</v>
      </c>
      <c r="F9" t="s">
        <v>27</v>
      </c>
      <c r="G9" t="s">
        <v>23</v>
      </c>
      <c r="H9">
        <v>47</v>
      </c>
      <c r="I9" s="1">
        <v>36210</v>
      </c>
      <c r="J9" s="2">
        <v>69674</v>
      </c>
      <c r="K9" s="3">
        <v>0</v>
      </c>
      <c r="L9" t="s">
        <v>32</v>
      </c>
      <c r="M9" t="s">
        <v>33</v>
      </c>
      <c r="N9" s="1" t="s">
        <v>20</v>
      </c>
      <c r="P9" t="str">
        <f t="shared" si="0"/>
        <v>MIDDLE AGE</v>
      </c>
      <c r="S9">
        <f t="shared" si="1"/>
        <v>69674</v>
      </c>
      <c r="T9">
        <f t="shared" si="2"/>
        <v>92368</v>
      </c>
      <c r="U9">
        <f t="shared" si="3"/>
        <v>69674</v>
      </c>
      <c r="Z9" t="str">
        <f t="shared" si="4"/>
        <v>Mil</v>
      </c>
      <c r="AA9" t="str">
        <f t="shared" si="5"/>
        <v>rate</v>
      </c>
      <c r="AB9" t="str">
        <f t="shared" si="6"/>
        <v>Male Asian Analyst II</v>
      </c>
      <c r="AC9" t="str">
        <f t="shared" si="7"/>
        <v>alyst</v>
      </c>
      <c r="AD9" s="1">
        <f>DATE(2005, 11,28)</f>
        <v>38684</v>
      </c>
      <c r="AG9" s="11"/>
      <c r="AH9" s="1">
        <v>36210</v>
      </c>
      <c r="AI9" s="2">
        <v>69674</v>
      </c>
      <c r="AJ9" s="13" t="s">
        <v>26</v>
      </c>
      <c r="AK9" s="1">
        <v>36210</v>
      </c>
      <c r="AL9" s="3">
        <v>0</v>
      </c>
      <c r="AN9" t="str">
        <f t="shared" si="8"/>
        <v>Not Middle Age</v>
      </c>
      <c r="AO9" s="11" t="str">
        <f t="shared" si="9"/>
        <v>Asian</v>
      </c>
      <c r="AP9" t="str">
        <f t="shared" si="10"/>
        <v>Nor Male Asian</v>
      </c>
      <c r="AQ9" t="str">
        <f t="shared" si="11"/>
        <v>Not American Engineer</v>
      </c>
    </row>
    <row r="10" spans="1:53" x14ac:dyDescent="0.25">
      <c r="A10" t="s">
        <v>292</v>
      </c>
      <c r="B10" t="s">
        <v>1106</v>
      </c>
      <c r="C10" t="s">
        <v>79</v>
      </c>
      <c r="D10" t="s">
        <v>26</v>
      </c>
      <c r="E10" t="s">
        <v>35</v>
      </c>
      <c r="F10" t="s">
        <v>16</v>
      </c>
      <c r="G10" t="s">
        <v>17</v>
      </c>
      <c r="H10">
        <v>48</v>
      </c>
      <c r="I10" s="1">
        <v>40795</v>
      </c>
      <c r="J10" s="2">
        <v>97630</v>
      </c>
      <c r="K10" s="3">
        <v>0</v>
      </c>
      <c r="L10" t="s">
        <v>18</v>
      </c>
      <c r="M10" t="s">
        <v>56</v>
      </c>
      <c r="N10" s="1" t="s">
        <v>20</v>
      </c>
      <c r="P10" t="str">
        <f t="shared" si="0"/>
        <v>MIDDLE AGE</v>
      </c>
      <c r="S10">
        <f t="shared" si="1"/>
        <v>97630</v>
      </c>
      <c r="T10">
        <f t="shared" si="2"/>
        <v>92368</v>
      </c>
      <c r="U10">
        <f t="shared" si="3"/>
        <v>97630</v>
      </c>
      <c r="Y10">
        <f>COUNTIF(F2:F1000,"Female")</f>
        <v>514</v>
      </c>
      <c r="Z10" t="str">
        <f t="shared" si="4"/>
        <v>Gia</v>
      </c>
      <c r="AA10" t="str">
        <f t="shared" si="5"/>
        <v>ring</v>
      </c>
      <c r="AB10" t="str">
        <f t="shared" si="6"/>
        <v>Female Caucasian System Administrator </v>
      </c>
      <c r="AC10" t="str">
        <f t="shared" si="7"/>
        <v xml:space="preserve">stem </v>
      </c>
      <c r="AG10" s="11"/>
      <c r="AH10" s="1">
        <v>40795</v>
      </c>
      <c r="AI10" s="2">
        <v>97630</v>
      </c>
      <c r="AJ10" s="13" t="s">
        <v>14</v>
      </c>
      <c r="AK10" s="1">
        <v>40795</v>
      </c>
      <c r="AL10" s="3">
        <v>0</v>
      </c>
      <c r="AN10" t="str">
        <f t="shared" si="8"/>
        <v>Not Middle Age</v>
      </c>
      <c r="AO10" s="11" t="str">
        <f t="shared" si="9"/>
        <v>Asian</v>
      </c>
      <c r="AP10" t="str">
        <f t="shared" si="10"/>
        <v>Nor Male Asian</v>
      </c>
      <c r="AQ10" t="str">
        <f t="shared" si="11"/>
        <v>Not American Engineer</v>
      </c>
    </row>
    <row r="11" spans="1:53" x14ac:dyDescent="0.25">
      <c r="A11" t="s">
        <v>293</v>
      </c>
      <c r="B11" t="s">
        <v>1107</v>
      </c>
      <c r="C11" t="s">
        <v>55</v>
      </c>
      <c r="D11" t="s">
        <v>14</v>
      </c>
      <c r="E11" t="s">
        <v>1104</v>
      </c>
      <c r="F11" t="s">
        <v>27</v>
      </c>
      <c r="G11" t="s">
        <v>17</v>
      </c>
      <c r="H11">
        <v>49</v>
      </c>
      <c r="I11" s="1">
        <v>42040</v>
      </c>
      <c r="J11" s="2">
        <v>105879</v>
      </c>
      <c r="K11" s="3">
        <v>0.1</v>
      </c>
      <c r="L11" t="s">
        <v>18</v>
      </c>
      <c r="M11" t="s">
        <v>42</v>
      </c>
      <c r="N11" s="1" t="s">
        <v>20</v>
      </c>
      <c r="P11" t="str">
        <f t="shared" si="0"/>
        <v>MIDDLE AGE</v>
      </c>
      <c r="S11">
        <f t="shared" si="1"/>
        <v>105879.001</v>
      </c>
      <c r="T11">
        <f t="shared" si="2"/>
        <v>92368</v>
      </c>
      <c r="U11">
        <f t="shared" si="3"/>
        <v>105879</v>
      </c>
      <c r="Z11" t="str">
        <f t="shared" si="4"/>
        <v>Jam</v>
      </c>
      <c r="AA11" t="str">
        <f t="shared" si="5"/>
        <v>ucts</v>
      </c>
      <c r="AB11" t="str">
        <f t="shared" si="6"/>
        <v>Male Caucasian Manager</v>
      </c>
      <c r="AC11" t="str">
        <f t="shared" si="7"/>
        <v>nager</v>
      </c>
      <c r="AD11" t="s">
        <v>2099</v>
      </c>
      <c r="AG11" s="11"/>
      <c r="AH11" s="1">
        <v>42040</v>
      </c>
      <c r="AI11" s="2">
        <v>105879</v>
      </c>
      <c r="AJ11" s="13" t="s">
        <v>26</v>
      </c>
      <c r="AK11" s="1">
        <v>42040</v>
      </c>
      <c r="AL11" s="3">
        <v>0.1</v>
      </c>
      <c r="AN11" t="str">
        <f t="shared" si="8"/>
        <v>Not Middle Age</v>
      </c>
      <c r="AO11" s="11" t="str">
        <f t="shared" si="9"/>
        <v>Asian</v>
      </c>
      <c r="AP11" t="str">
        <f t="shared" si="10"/>
        <v>Nor Male Asian</v>
      </c>
      <c r="AQ11" t="str">
        <f t="shared" si="11"/>
        <v>Not American Engineer</v>
      </c>
    </row>
    <row r="12" spans="1:53" x14ac:dyDescent="0.25">
      <c r="A12" t="s">
        <v>228</v>
      </c>
      <c r="B12" t="s">
        <v>1108</v>
      </c>
      <c r="C12" t="s">
        <v>64</v>
      </c>
      <c r="D12" t="s">
        <v>26</v>
      </c>
      <c r="E12" t="s">
        <v>35</v>
      </c>
      <c r="F12" t="s">
        <v>27</v>
      </c>
      <c r="G12" t="s">
        <v>46</v>
      </c>
      <c r="H12">
        <v>50</v>
      </c>
      <c r="I12" s="1">
        <v>37906</v>
      </c>
      <c r="J12" s="2">
        <v>40499</v>
      </c>
      <c r="K12" s="3">
        <v>0</v>
      </c>
      <c r="L12" t="s">
        <v>18</v>
      </c>
      <c r="M12" t="s">
        <v>42</v>
      </c>
      <c r="N12" s="1" t="s">
        <v>20</v>
      </c>
      <c r="P12" t="str">
        <f t="shared" si="0"/>
        <v>MIDDLE AGE</v>
      </c>
      <c r="S12">
        <f t="shared" si="1"/>
        <v>40499</v>
      </c>
      <c r="T12">
        <f t="shared" si="2"/>
        <v>92368</v>
      </c>
      <c r="U12">
        <f t="shared" si="3"/>
        <v>40499</v>
      </c>
      <c r="Z12" t="str">
        <f t="shared" si="4"/>
        <v>Jam</v>
      </c>
      <c r="AA12" t="str">
        <f t="shared" si="5"/>
        <v>ring</v>
      </c>
      <c r="AB12" t="str">
        <f t="shared" si="6"/>
        <v>Male Latino Systems Analyst</v>
      </c>
      <c r="AC12" t="str">
        <f t="shared" si="7"/>
        <v>stems</v>
      </c>
      <c r="AD12" s="17">
        <f>TIME(5,56,76)</f>
        <v>0.24810185185185185</v>
      </c>
      <c r="AG12" s="11"/>
      <c r="AH12" s="1">
        <v>37906</v>
      </c>
      <c r="AI12" s="2">
        <v>40499</v>
      </c>
      <c r="AJ12" s="13" t="s">
        <v>14</v>
      </c>
      <c r="AK12" s="1">
        <v>37906</v>
      </c>
      <c r="AL12" s="3">
        <v>0</v>
      </c>
      <c r="AN12" t="str">
        <f t="shared" si="8"/>
        <v>Not Middle Age</v>
      </c>
      <c r="AO12" s="11" t="str">
        <f t="shared" si="9"/>
        <v>Asian</v>
      </c>
      <c r="AP12" t="str">
        <f t="shared" si="10"/>
        <v>Nor Male Asian</v>
      </c>
      <c r="AQ12" t="str">
        <f t="shared" si="11"/>
        <v>Not American Engineer</v>
      </c>
    </row>
    <row r="13" spans="1:53" x14ac:dyDescent="0.25">
      <c r="A13" t="s">
        <v>294</v>
      </c>
      <c r="B13" t="s">
        <v>1109</v>
      </c>
      <c r="C13" t="s">
        <v>40</v>
      </c>
      <c r="D13" t="s">
        <v>14</v>
      </c>
      <c r="E13" t="s">
        <v>1104</v>
      </c>
      <c r="F13" t="s">
        <v>16</v>
      </c>
      <c r="G13" t="s">
        <v>23</v>
      </c>
      <c r="H13">
        <v>51</v>
      </c>
      <c r="I13" s="1">
        <v>41854</v>
      </c>
      <c r="J13" s="2">
        <v>71418</v>
      </c>
      <c r="K13" s="3">
        <v>0</v>
      </c>
      <c r="L13" t="s">
        <v>18</v>
      </c>
      <c r="M13" t="s">
        <v>37</v>
      </c>
      <c r="N13" s="1" t="s">
        <v>20</v>
      </c>
      <c r="P13" t="str">
        <f t="shared" si="0"/>
        <v>MIDDLE AGE</v>
      </c>
      <c r="S13">
        <f t="shared" si="1"/>
        <v>71418</v>
      </c>
      <c r="T13">
        <f t="shared" si="2"/>
        <v>92368</v>
      </c>
      <c r="U13">
        <f t="shared" si="3"/>
        <v>71418</v>
      </c>
      <c r="Z13" t="str">
        <f t="shared" si="4"/>
        <v>Bel</v>
      </c>
      <c r="AA13" t="str">
        <f t="shared" si="5"/>
        <v>ucts</v>
      </c>
      <c r="AB13" t="str">
        <f t="shared" si="6"/>
        <v>Female Asian Sr. Analyst</v>
      </c>
      <c r="AC13" t="str">
        <f t="shared" si="7"/>
        <v>. Ana</v>
      </c>
      <c r="AD13" s="16"/>
      <c r="AG13" s="11"/>
      <c r="AH13" s="1">
        <v>41854</v>
      </c>
      <c r="AI13" s="2">
        <v>71418</v>
      </c>
      <c r="AJ13" s="13" t="s">
        <v>26</v>
      </c>
      <c r="AK13" s="1">
        <v>41854</v>
      </c>
      <c r="AL13" s="3">
        <v>0</v>
      </c>
      <c r="AN13" t="str">
        <f t="shared" si="8"/>
        <v>Not Middle Age</v>
      </c>
      <c r="AO13" s="11" t="str">
        <f t="shared" si="9"/>
        <v>Asian</v>
      </c>
      <c r="AP13" t="str">
        <f t="shared" si="10"/>
        <v>Nor Male Asian</v>
      </c>
      <c r="AQ13" t="str">
        <f t="shared" si="11"/>
        <v>Not American Engineer</v>
      </c>
    </row>
    <row r="14" spans="1:53" x14ac:dyDescent="0.25">
      <c r="A14" t="s">
        <v>295</v>
      </c>
      <c r="B14" t="s">
        <v>1110</v>
      </c>
      <c r="C14" t="s">
        <v>38</v>
      </c>
      <c r="D14" t="s">
        <v>26</v>
      </c>
      <c r="E14" t="s">
        <v>35</v>
      </c>
      <c r="F14" t="s">
        <v>27</v>
      </c>
      <c r="G14" t="s">
        <v>23</v>
      </c>
      <c r="H14">
        <v>52</v>
      </c>
      <c r="I14" s="1">
        <v>43054</v>
      </c>
      <c r="J14" s="2">
        <v>150558</v>
      </c>
      <c r="K14" s="3">
        <v>0.23</v>
      </c>
      <c r="L14" t="s">
        <v>32</v>
      </c>
      <c r="M14" t="s">
        <v>67</v>
      </c>
      <c r="N14" s="1" t="s">
        <v>20</v>
      </c>
      <c r="P14" t="str">
        <f t="shared" si="0"/>
        <v>MIDDLE AGE</v>
      </c>
      <c r="S14">
        <f t="shared" si="1"/>
        <v>150558.00229999999</v>
      </c>
      <c r="T14">
        <f t="shared" si="2"/>
        <v>92368</v>
      </c>
      <c r="U14">
        <f t="shared" si="3"/>
        <v>150558</v>
      </c>
      <c r="Z14" t="str">
        <f t="shared" si="4"/>
        <v>Jos</v>
      </c>
      <c r="AA14" t="str">
        <f t="shared" si="5"/>
        <v>ring</v>
      </c>
      <c r="AB14" t="str">
        <f t="shared" si="6"/>
        <v>Male Asian Director</v>
      </c>
      <c r="AC14" t="str">
        <f t="shared" si="7"/>
        <v>recto</v>
      </c>
      <c r="AG14" s="11"/>
      <c r="AH14" s="1">
        <v>43054</v>
      </c>
      <c r="AI14" s="2">
        <v>150558</v>
      </c>
      <c r="AJ14" s="13" t="s">
        <v>41</v>
      </c>
      <c r="AK14" s="1">
        <v>43054</v>
      </c>
      <c r="AL14" s="3">
        <v>0.23</v>
      </c>
      <c r="AN14" t="str">
        <f t="shared" si="8"/>
        <v>Not Middle Age</v>
      </c>
      <c r="AO14" s="11" t="str">
        <f t="shared" si="9"/>
        <v>Asian</v>
      </c>
      <c r="AP14" t="str">
        <f t="shared" si="10"/>
        <v>Nor Male Asian</v>
      </c>
      <c r="AQ14" t="str">
        <f t="shared" si="11"/>
        <v>Not American Engineer</v>
      </c>
    </row>
    <row r="15" spans="1:53" x14ac:dyDescent="0.25">
      <c r="A15" t="s">
        <v>296</v>
      </c>
      <c r="B15" t="s">
        <v>1111</v>
      </c>
      <c r="C15" t="s">
        <v>55</v>
      </c>
      <c r="D15" t="s">
        <v>41</v>
      </c>
      <c r="E15" t="s">
        <v>31</v>
      </c>
      <c r="F15" t="s">
        <v>27</v>
      </c>
      <c r="G15" t="s">
        <v>17</v>
      </c>
      <c r="H15">
        <v>53</v>
      </c>
      <c r="I15" s="1">
        <v>43303</v>
      </c>
      <c r="J15" s="2">
        <v>118912</v>
      </c>
      <c r="K15" s="3">
        <v>0.08</v>
      </c>
      <c r="L15" t="s">
        <v>18</v>
      </c>
      <c r="M15" t="s">
        <v>42</v>
      </c>
      <c r="N15" s="1" t="s">
        <v>20</v>
      </c>
      <c r="P15" t="str">
        <f t="shared" si="0"/>
        <v>MIDDLE AGE</v>
      </c>
      <c r="S15">
        <f t="shared" si="1"/>
        <v>118912.00079999999</v>
      </c>
      <c r="T15">
        <f t="shared" si="2"/>
        <v>92368</v>
      </c>
      <c r="U15">
        <f t="shared" si="3"/>
        <v>118912</v>
      </c>
      <c r="V15" s="21"/>
      <c r="Z15" t="str">
        <f t="shared" si="4"/>
        <v>Luc</v>
      </c>
      <c r="AA15" t="str">
        <f t="shared" si="5"/>
        <v>rate</v>
      </c>
      <c r="AB15" t="str">
        <f t="shared" si="6"/>
        <v>Male Caucasian Manager</v>
      </c>
      <c r="AC15" t="str">
        <f t="shared" si="7"/>
        <v>nager</v>
      </c>
      <c r="AG15" s="11"/>
      <c r="AH15" s="1">
        <v>43303</v>
      </c>
      <c r="AI15" s="2">
        <v>118912</v>
      </c>
      <c r="AJ15" s="13" t="s">
        <v>41</v>
      </c>
      <c r="AK15" s="1">
        <v>43303</v>
      </c>
      <c r="AL15" s="3">
        <v>0.08</v>
      </c>
      <c r="AN15" t="str">
        <f t="shared" si="8"/>
        <v>Not Middle Age</v>
      </c>
      <c r="AO15" s="11" t="str">
        <f t="shared" si="9"/>
        <v>Asian</v>
      </c>
      <c r="AP15" t="str">
        <f t="shared" si="10"/>
        <v>Nor Male Asian</v>
      </c>
      <c r="AQ15" t="str">
        <f t="shared" si="11"/>
        <v>Not American Engineer</v>
      </c>
    </row>
    <row r="16" spans="1:53" x14ac:dyDescent="0.25">
      <c r="A16" t="s">
        <v>297</v>
      </c>
      <c r="B16" t="s">
        <v>1112</v>
      </c>
      <c r="C16" t="s">
        <v>1113</v>
      </c>
      <c r="D16" t="s">
        <v>41</v>
      </c>
      <c r="E16" t="s">
        <v>31</v>
      </c>
      <c r="F16" t="s">
        <v>27</v>
      </c>
      <c r="G16" t="s">
        <v>43</v>
      </c>
      <c r="H16">
        <v>47</v>
      </c>
      <c r="I16" s="1">
        <v>44279</v>
      </c>
      <c r="J16" s="2">
        <v>131422</v>
      </c>
      <c r="K16" s="3">
        <v>0.15</v>
      </c>
      <c r="L16" t="s">
        <v>18</v>
      </c>
      <c r="M16" t="s">
        <v>37</v>
      </c>
      <c r="N16" s="1" t="s">
        <v>20</v>
      </c>
      <c r="P16" t="str">
        <f t="shared" si="0"/>
        <v>MIDDLE AGE</v>
      </c>
      <c r="Z16" t="str">
        <f>LEFT(B16,3)</f>
        <v>Jac</v>
      </c>
      <c r="AA16" t="str">
        <f t="shared" si="5"/>
        <v>rate</v>
      </c>
      <c r="AB16" t="str">
        <f t="shared" si="6"/>
        <v>Male Black Sr. Manager</v>
      </c>
      <c r="AC16" t="str">
        <f t="shared" si="7"/>
        <v>. Man</v>
      </c>
      <c r="AG16" s="11"/>
      <c r="AH16" s="1">
        <v>44279</v>
      </c>
      <c r="AI16" s="2">
        <v>131422</v>
      </c>
      <c r="AJ16" s="13" t="s">
        <v>26</v>
      </c>
      <c r="AK16" s="1">
        <v>44279</v>
      </c>
      <c r="AL16" s="3">
        <v>0.15</v>
      </c>
      <c r="AN16" t="str">
        <f t="shared" si="8"/>
        <v>Not Middle Age</v>
      </c>
      <c r="AO16" s="11" t="str">
        <f t="shared" si="9"/>
        <v>Asian</v>
      </c>
      <c r="AP16" t="str">
        <f t="shared" si="10"/>
        <v>Nor Male Asian</v>
      </c>
      <c r="AQ16" t="str">
        <f t="shared" si="11"/>
        <v>Not American Engineer</v>
      </c>
    </row>
    <row r="17" spans="1:43" x14ac:dyDescent="0.25">
      <c r="A17" t="s">
        <v>150</v>
      </c>
      <c r="B17" t="s">
        <v>1114</v>
      </c>
      <c r="C17" t="s">
        <v>75</v>
      </c>
      <c r="D17" t="s">
        <v>26</v>
      </c>
      <c r="E17" t="s">
        <v>31</v>
      </c>
      <c r="F17" t="s">
        <v>16</v>
      </c>
      <c r="G17" t="s">
        <v>23</v>
      </c>
      <c r="H17">
        <v>47</v>
      </c>
      <c r="I17" s="1">
        <v>35637</v>
      </c>
      <c r="J17" s="2">
        <v>64208</v>
      </c>
      <c r="K17" s="3">
        <v>0</v>
      </c>
      <c r="L17" t="s">
        <v>18</v>
      </c>
      <c r="M17" t="s">
        <v>42</v>
      </c>
      <c r="N17" s="1" t="s">
        <v>20</v>
      </c>
      <c r="P17" t="str">
        <f t="shared" si="0"/>
        <v>MIDDLE AGE</v>
      </c>
      <c r="Z17" t="str">
        <f t="shared" si="4"/>
        <v>Lun</v>
      </c>
      <c r="AA17" t="str">
        <f t="shared" si="5"/>
        <v>rate</v>
      </c>
      <c r="AB17" t="str">
        <f t="shared" si="6"/>
        <v>Female Asian IT Systems Architect</v>
      </c>
      <c r="AC17" t="str">
        <f t="shared" si="7"/>
        <v xml:space="preserve"> Syst</v>
      </c>
      <c r="AG17" s="11"/>
      <c r="AH17" s="1">
        <v>35637</v>
      </c>
      <c r="AI17" s="2">
        <v>64208</v>
      </c>
      <c r="AJ17" s="13" t="s">
        <v>30</v>
      </c>
      <c r="AK17" s="1">
        <v>35637</v>
      </c>
      <c r="AL17" s="3">
        <v>0</v>
      </c>
      <c r="AN17" t="str">
        <f t="shared" si="8"/>
        <v>Not Middle Age</v>
      </c>
      <c r="AO17" s="11" t="str">
        <f t="shared" si="9"/>
        <v>Asian</v>
      </c>
      <c r="AP17" t="str">
        <f t="shared" si="10"/>
        <v>Nor Male Asian</v>
      </c>
      <c r="AQ17" t="str">
        <f t="shared" si="11"/>
        <v>Not American Engineer</v>
      </c>
    </row>
    <row r="18" spans="1:43" x14ac:dyDescent="0.25">
      <c r="A18" t="s">
        <v>298</v>
      </c>
      <c r="B18" t="s">
        <v>1115</v>
      </c>
      <c r="C18" t="s">
        <v>13</v>
      </c>
      <c r="D18" t="s">
        <v>30</v>
      </c>
      <c r="E18" t="s">
        <v>1104</v>
      </c>
      <c r="F18" t="s">
        <v>16</v>
      </c>
      <c r="G18" t="s">
        <v>23</v>
      </c>
      <c r="H18">
        <v>48</v>
      </c>
      <c r="I18" s="1">
        <v>40395</v>
      </c>
      <c r="J18" s="2">
        <v>254486</v>
      </c>
      <c r="K18" s="3">
        <v>0.33</v>
      </c>
      <c r="L18" t="s">
        <v>32</v>
      </c>
      <c r="M18" t="s">
        <v>33</v>
      </c>
      <c r="N18" s="1" t="s">
        <v>20</v>
      </c>
      <c r="P18" t="str">
        <f t="shared" si="0"/>
        <v>MIDDLE AGE</v>
      </c>
      <c r="Z18" t="str">
        <f t="shared" si="4"/>
        <v>Bel</v>
      </c>
      <c r="AA18" t="str">
        <f t="shared" si="5"/>
        <v>ucts</v>
      </c>
      <c r="AB18" t="str">
        <f t="shared" si="6"/>
        <v>Female Asian Vice President</v>
      </c>
      <c r="AC18" t="str">
        <f t="shared" si="7"/>
        <v>ce Pr</v>
      </c>
      <c r="AG18" s="11"/>
      <c r="AH18" s="1">
        <v>40395</v>
      </c>
      <c r="AI18" s="2">
        <v>254486</v>
      </c>
      <c r="AJ18" s="13" t="s">
        <v>45</v>
      </c>
      <c r="AK18" s="1">
        <v>40395</v>
      </c>
      <c r="AL18" s="3">
        <v>0.33</v>
      </c>
      <c r="AN18" t="str">
        <f t="shared" si="8"/>
        <v>Not Middle Age</v>
      </c>
      <c r="AO18" s="11" t="str">
        <f t="shared" si="9"/>
        <v>Asian</v>
      </c>
      <c r="AP18" t="str">
        <f t="shared" si="10"/>
        <v>Nor Male Asian</v>
      </c>
      <c r="AQ18" t="str">
        <f t="shared" si="11"/>
        <v>Not American Engineer</v>
      </c>
    </row>
    <row r="19" spans="1:43" x14ac:dyDescent="0.25">
      <c r="A19" t="s">
        <v>299</v>
      </c>
      <c r="B19" t="s">
        <v>1116</v>
      </c>
      <c r="C19" t="s">
        <v>59</v>
      </c>
      <c r="D19" t="s">
        <v>45</v>
      </c>
      <c r="E19" t="s">
        <v>1104</v>
      </c>
      <c r="F19" t="s">
        <v>16</v>
      </c>
      <c r="G19" t="s">
        <v>23</v>
      </c>
      <c r="H19">
        <v>49</v>
      </c>
      <c r="I19" s="1">
        <v>43527</v>
      </c>
      <c r="J19" s="2">
        <v>54811</v>
      </c>
      <c r="K19" s="3">
        <v>0</v>
      </c>
      <c r="L19" t="s">
        <v>32</v>
      </c>
      <c r="M19" t="s">
        <v>67</v>
      </c>
      <c r="N19" s="1" t="s">
        <v>20</v>
      </c>
      <c r="P19" t="str">
        <f t="shared" si="0"/>
        <v>MIDDLE AGE</v>
      </c>
      <c r="Z19" t="str">
        <f t="shared" si="4"/>
        <v>Ivy</v>
      </c>
      <c r="AA19" t="str">
        <f t="shared" si="5"/>
        <v>ucts</v>
      </c>
      <c r="AB19" t="str">
        <f t="shared" si="6"/>
        <v>Female Asian Analyst</v>
      </c>
      <c r="AC19" t="str">
        <f t="shared" si="7"/>
        <v>alyst</v>
      </c>
      <c r="AG19" s="11"/>
      <c r="AH19" s="1">
        <v>43527</v>
      </c>
      <c r="AI19" s="2">
        <v>54811</v>
      </c>
      <c r="AJ19" s="13" t="s">
        <v>26</v>
      </c>
      <c r="AK19" s="1">
        <v>43527</v>
      </c>
      <c r="AL19" s="3">
        <v>0</v>
      </c>
      <c r="AN19" t="str">
        <f t="shared" si="8"/>
        <v>Not Middle Age</v>
      </c>
      <c r="AO19" s="11" t="str">
        <f t="shared" si="9"/>
        <v>Asian</v>
      </c>
      <c r="AP19" t="str">
        <f t="shared" si="10"/>
        <v>Nor Male Asian</v>
      </c>
      <c r="AQ19" t="str">
        <f t="shared" si="11"/>
        <v>Not American Engineer</v>
      </c>
    </row>
    <row r="20" spans="1:43" x14ac:dyDescent="0.25">
      <c r="A20" t="s">
        <v>300</v>
      </c>
      <c r="B20" t="s">
        <v>1117</v>
      </c>
      <c r="C20" t="s">
        <v>69</v>
      </c>
      <c r="D20" t="s">
        <v>26</v>
      </c>
      <c r="E20" t="s">
        <v>1104</v>
      </c>
      <c r="F20" t="s">
        <v>27</v>
      </c>
      <c r="G20" t="s">
        <v>23</v>
      </c>
      <c r="H20">
        <v>50</v>
      </c>
      <c r="I20" s="1">
        <v>43050</v>
      </c>
      <c r="J20" s="2">
        <v>95729</v>
      </c>
      <c r="K20" s="3">
        <v>0</v>
      </c>
      <c r="L20" t="s">
        <v>18</v>
      </c>
      <c r="M20" t="s">
        <v>56</v>
      </c>
      <c r="N20" s="1" t="s">
        <v>20</v>
      </c>
      <c r="P20" t="str">
        <f t="shared" si="0"/>
        <v>MIDDLE AGE</v>
      </c>
      <c r="Z20" t="str">
        <f t="shared" si="4"/>
        <v>Jor</v>
      </c>
      <c r="AA20" t="str">
        <f t="shared" si="5"/>
        <v>ucts</v>
      </c>
      <c r="AB20" t="str">
        <f t="shared" si="6"/>
        <v>Male Asian Service Desk Analyst</v>
      </c>
      <c r="AC20" t="str">
        <f t="shared" si="7"/>
        <v>rvice</v>
      </c>
      <c r="AG20" s="11"/>
      <c r="AH20" s="1">
        <v>43050</v>
      </c>
      <c r="AI20" s="2">
        <v>95729</v>
      </c>
      <c r="AJ20" s="13" t="s">
        <v>58</v>
      </c>
      <c r="AK20" s="1">
        <v>43050</v>
      </c>
      <c r="AL20" s="3">
        <v>0</v>
      </c>
      <c r="AN20" t="str">
        <f t="shared" si="8"/>
        <v>Not Middle Age</v>
      </c>
      <c r="AO20" s="11" t="str">
        <f t="shared" si="9"/>
        <v>Asian</v>
      </c>
      <c r="AP20" t="str">
        <f t="shared" si="10"/>
        <v>Nor Male Asian</v>
      </c>
      <c r="AQ20" t="str">
        <f t="shared" si="11"/>
        <v>Not American Engineer</v>
      </c>
    </row>
    <row r="21" spans="1:43" x14ac:dyDescent="0.25">
      <c r="A21" t="s">
        <v>301</v>
      </c>
      <c r="B21" t="s">
        <v>1118</v>
      </c>
      <c r="C21" t="s">
        <v>55</v>
      </c>
      <c r="D21" t="s">
        <v>58</v>
      </c>
      <c r="E21" t="s">
        <v>1104</v>
      </c>
      <c r="F21" t="s">
        <v>16</v>
      </c>
      <c r="G21" t="s">
        <v>46</v>
      </c>
      <c r="H21">
        <v>51</v>
      </c>
      <c r="I21" s="1">
        <v>39852</v>
      </c>
      <c r="J21" s="2">
        <v>102649</v>
      </c>
      <c r="K21" s="3">
        <v>0.06</v>
      </c>
      <c r="L21" t="s">
        <v>18</v>
      </c>
      <c r="M21" t="s">
        <v>24</v>
      </c>
      <c r="N21" s="1" t="s">
        <v>20</v>
      </c>
      <c r="P21" t="str">
        <f t="shared" si="0"/>
        <v>MIDDLE AGE</v>
      </c>
      <c r="Z21" t="str">
        <f t="shared" si="4"/>
        <v>Sop</v>
      </c>
      <c r="AA21" t="str">
        <f t="shared" si="5"/>
        <v>ucts</v>
      </c>
      <c r="AB21" t="str">
        <f t="shared" si="6"/>
        <v>Female Latino Manager</v>
      </c>
      <c r="AC21" t="str">
        <f t="shared" si="7"/>
        <v>nager</v>
      </c>
      <c r="AG21" s="11"/>
      <c r="AH21" s="1">
        <v>39852</v>
      </c>
      <c r="AI21" s="2">
        <v>102649</v>
      </c>
      <c r="AJ21" s="13" t="s">
        <v>58</v>
      </c>
      <c r="AK21" s="1">
        <v>39852</v>
      </c>
      <c r="AL21" s="3">
        <v>0.06</v>
      </c>
      <c r="AN21" t="str">
        <f t="shared" si="8"/>
        <v>Not Middle Age</v>
      </c>
      <c r="AO21" s="11" t="str">
        <f t="shared" si="9"/>
        <v>Asian</v>
      </c>
      <c r="AP21" t="str">
        <f t="shared" si="10"/>
        <v>Nor Male Asian</v>
      </c>
      <c r="AQ21" t="str">
        <f t="shared" si="11"/>
        <v>Not American Engineer</v>
      </c>
    </row>
    <row r="22" spans="1:43" x14ac:dyDescent="0.25">
      <c r="A22" t="s">
        <v>302</v>
      </c>
      <c r="B22" t="s">
        <v>1119</v>
      </c>
      <c r="C22" t="s">
        <v>1113</v>
      </c>
      <c r="D22" t="s">
        <v>58</v>
      </c>
      <c r="E22" t="s">
        <v>1104</v>
      </c>
      <c r="F22" t="s">
        <v>27</v>
      </c>
      <c r="G22" t="s">
        <v>23</v>
      </c>
      <c r="H22">
        <v>52</v>
      </c>
      <c r="I22" s="1">
        <v>42324</v>
      </c>
      <c r="J22" s="2">
        <v>122875</v>
      </c>
      <c r="K22" s="3">
        <v>0.12</v>
      </c>
      <c r="L22" t="s">
        <v>18</v>
      </c>
      <c r="M22" t="s">
        <v>19</v>
      </c>
      <c r="N22" s="1" t="s">
        <v>20</v>
      </c>
      <c r="P22" t="str">
        <f t="shared" si="0"/>
        <v>MIDDLE AGE</v>
      </c>
      <c r="Z22" t="str">
        <f t="shared" si="4"/>
        <v>Eli</v>
      </c>
      <c r="AA22" t="str">
        <f t="shared" si="5"/>
        <v>ucts</v>
      </c>
      <c r="AB22" t="str">
        <f t="shared" si="6"/>
        <v>Male Asian Sr. Manager</v>
      </c>
      <c r="AC22" t="str">
        <f t="shared" si="7"/>
        <v>. Man</v>
      </c>
      <c r="AG22" s="11"/>
      <c r="AH22" s="1">
        <v>42324</v>
      </c>
      <c r="AI22" s="2">
        <v>122875</v>
      </c>
      <c r="AJ22" s="13" t="s">
        <v>26</v>
      </c>
      <c r="AK22" s="1">
        <v>42324</v>
      </c>
      <c r="AL22" s="3">
        <v>0.12</v>
      </c>
      <c r="AO22" s="11"/>
    </row>
    <row r="23" spans="1:43" x14ac:dyDescent="0.25">
      <c r="A23" t="s">
        <v>191</v>
      </c>
      <c r="B23" t="s">
        <v>1120</v>
      </c>
      <c r="C23" t="s">
        <v>49</v>
      </c>
      <c r="D23" t="s">
        <v>26</v>
      </c>
      <c r="E23" t="s">
        <v>15</v>
      </c>
      <c r="F23" t="s">
        <v>16</v>
      </c>
      <c r="G23" t="s">
        <v>43</v>
      </c>
      <c r="H23">
        <v>53</v>
      </c>
      <c r="I23" s="1">
        <v>41500</v>
      </c>
      <c r="J23" s="2">
        <v>83323</v>
      </c>
      <c r="K23" s="3">
        <v>0</v>
      </c>
      <c r="L23" t="s">
        <v>18</v>
      </c>
      <c r="M23" t="s">
        <v>37</v>
      </c>
      <c r="N23" s="1">
        <v>43555</v>
      </c>
      <c r="P23" t="str">
        <f t="shared" si="0"/>
        <v>MIDDLE AGE</v>
      </c>
      <c r="Z23" t="str">
        <f t="shared" si="4"/>
        <v>Lil</v>
      </c>
      <c r="AA23" t="str">
        <f t="shared" si="5"/>
        <v>ment</v>
      </c>
      <c r="AB23" t="str">
        <f t="shared" si="6"/>
        <v>Female Black Technical Architect</v>
      </c>
      <c r="AC23" t="str">
        <f t="shared" si="7"/>
        <v>chnic</v>
      </c>
      <c r="AG23" s="11"/>
      <c r="AH23" s="1">
        <v>41500</v>
      </c>
      <c r="AI23" s="2">
        <v>83323</v>
      </c>
      <c r="AJ23" s="13" t="s">
        <v>45</v>
      </c>
      <c r="AK23" s="1">
        <v>41500</v>
      </c>
      <c r="AL23" s="3">
        <v>0</v>
      </c>
      <c r="AO23" s="11"/>
    </row>
    <row r="24" spans="1:43" x14ac:dyDescent="0.25">
      <c r="A24" t="s">
        <v>250</v>
      </c>
      <c r="B24" t="s">
        <v>1121</v>
      </c>
      <c r="C24" t="s">
        <v>76</v>
      </c>
      <c r="D24" t="s">
        <v>45</v>
      </c>
      <c r="E24" t="s">
        <v>35</v>
      </c>
      <c r="F24" t="s">
        <v>16</v>
      </c>
      <c r="G24" t="s">
        <v>23</v>
      </c>
      <c r="H24">
        <v>47</v>
      </c>
      <c r="I24" s="1">
        <v>43394</v>
      </c>
      <c r="J24" s="2">
        <v>66721</v>
      </c>
      <c r="K24" s="3">
        <v>0</v>
      </c>
      <c r="L24" t="s">
        <v>32</v>
      </c>
      <c r="M24" t="s">
        <v>63</v>
      </c>
      <c r="N24" s="1" t="s">
        <v>20</v>
      </c>
      <c r="P24" t="str">
        <f t="shared" si="0"/>
        <v>MIDDLE AGE</v>
      </c>
      <c r="Z24" t="str">
        <f t="shared" si="4"/>
        <v>Ser</v>
      </c>
      <c r="AA24" t="str">
        <f t="shared" si="5"/>
        <v>ring</v>
      </c>
      <c r="AB24" t="str">
        <f t="shared" si="6"/>
        <v>Female Asian Account Representative</v>
      </c>
      <c r="AC24" t="str">
        <f t="shared" si="7"/>
        <v>count</v>
      </c>
      <c r="AG24" s="11"/>
      <c r="AH24" s="1">
        <v>43394</v>
      </c>
      <c r="AI24" s="2">
        <v>66721</v>
      </c>
      <c r="AJ24" s="13" t="s">
        <v>58</v>
      </c>
      <c r="AK24" s="1">
        <v>43394</v>
      </c>
      <c r="AL24" s="3">
        <v>0</v>
      </c>
      <c r="AO24" s="11"/>
    </row>
    <row r="25" spans="1:43" x14ac:dyDescent="0.25">
      <c r="A25" t="s">
        <v>303</v>
      </c>
      <c r="B25" t="s">
        <v>1122</v>
      </c>
      <c r="C25" t="s">
        <v>13</v>
      </c>
      <c r="D25" t="s">
        <v>58</v>
      </c>
      <c r="E25" t="s">
        <v>1104</v>
      </c>
      <c r="F25" t="s">
        <v>27</v>
      </c>
      <c r="G25" t="s">
        <v>23</v>
      </c>
      <c r="H25">
        <v>48</v>
      </c>
      <c r="I25" s="1">
        <v>39050</v>
      </c>
      <c r="J25" s="2">
        <v>246400</v>
      </c>
      <c r="K25" s="3">
        <v>0.36</v>
      </c>
      <c r="L25" t="s">
        <v>32</v>
      </c>
      <c r="M25" t="s">
        <v>67</v>
      </c>
      <c r="N25" s="1" t="s">
        <v>20</v>
      </c>
      <c r="P25" t="str">
        <f t="shared" si="0"/>
        <v>MIDDLE AGE</v>
      </c>
      <c r="Z25" t="str">
        <f t="shared" si="4"/>
        <v>Par</v>
      </c>
      <c r="AA25" t="str">
        <f t="shared" si="5"/>
        <v>ucts</v>
      </c>
      <c r="AB25" t="str">
        <f t="shared" si="6"/>
        <v>Male Asian Vice President</v>
      </c>
      <c r="AC25" t="str">
        <f t="shared" si="7"/>
        <v>ce Pr</v>
      </c>
      <c r="AG25" s="11"/>
      <c r="AH25" s="1">
        <v>39050</v>
      </c>
      <c r="AI25" s="2">
        <v>246400</v>
      </c>
      <c r="AJ25" s="13" t="s">
        <v>45</v>
      </c>
      <c r="AK25" s="1">
        <v>39050</v>
      </c>
      <c r="AL25" s="3">
        <v>0.36</v>
      </c>
      <c r="AO25" s="11"/>
    </row>
    <row r="26" spans="1:43" x14ac:dyDescent="0.25">
      <c r="A26" t="s">
        <v>304</v>
      </c>
      <c r="B26" t="s">
        <v>1123</v>
      </c>
      <c r="C26" t="s">
        <v>55</v>
      </c>
      <c r="D26" t="s">
        <v>45</v>
      </c>
      <c r="E26" t="s">
        <v>1104</v>
      </c>
      <c r="F26" t="s">
        <v>27</v>
      </c>
      <c r="G26" t="s">
        <v>17</v>
      </c>
      <c r="H26">
        <v>49</v>
      </c>
      <c r="I26" s="1">
        <v>35730</v>
      </c>
      <c r="J26" s="2">
        <v>113525</v>
      </c>
      <c r="K26" s="3">
        <v>0.06</v>
      </c>
      <c r="L26" t="s">
        <v>18</v>
      </c>
      <c r="M26" t="s">
        <v>42</v>
      </c>
      <c r="N26" s="1" t="s">
        <v>20</v>
      </c>
      <c r="P26" t="str">
        <f t="shared" si="0"/>
        <v>MIDDLE AGE</v>
      </c>
      <c r="AG26" s="11"/>
      <c r="AH26" s="1">
        <v>35730</v>
      </c>
      <c r="AI26" s="2">
        <v>113525</v>
      </c>
      <c r="AJ26" s="13" t="s">
        <v>58</v>
      </c>
      <c r="AK26" s="1">
        <v>35730</v>
      </c>
      <c r="AL26" s="3">
        <v>0.06</v>
      </c>
      <c r="AO26" s="11"/>
    </row>
    <row r="27" spans="1:43" x14ac:dyDescent="0.25">
      <c r="A27" t="s">
        <v>305</v>
      </c>
      <c r="B27" t="s">
        <v>1124</v>
      </c>
      <c r="C27" t="s">
        <v>38</v>
      </c>
      <c r="D27" t="s">
        <v>58</v>
      </c>
      <c r="E27" t="s">
        <v>35</v>
      </c>
      <c r="F27" t="s">
        <v>27</v>
      </c>
      <c r="G27" t="s">
        <v>23</v>
      </c>
      <c r="H27">
        <v>50</v>
      </c>
      <c r="I27" s="1">
        <v>38120</v>
      </c>
      <c r="J27" s="2">
        <v>184342</v>
      </c>
      <c r="K27" s="3">
        <v>0.22</v>
      </c>
      <c r="L27" t="s">
        <v>32</v>
      </c>
      <c r="M27" t="s">
        <v>54</v>
      </c>
      <c r="N27" s="1" t="s">
        <v>20</v>
      </c>
      <c r="P27" t="str">
        <f t="shared" si="0"/>
        <v>MIDDLE AGE</v>
      </c>
      <c r="AG27" s="11"/>
      <c r="AH27" s="1">
        <v>38120</v>
      </c>
      <c r="AI27" s="2">
        <v>184342</v>
      </c>
      <c r="AJ27" s="13" t="s">
        <v>41</v>
      </c>
      <c r="AK27" s="1">
        <v>38120</v>
      </c>
      <c r="AL27" s="3">
        <v>0.22</v>
      </c>
      <c r="AO27" s="11"/>
    </row>
    <row r="28" spans="1:43" x14ac:dyDescent="0.25">
      <c r="A28" t="s">
        <v>306</v>
      </c>
      <c r="B28" t="s">
        <v>1125</v>
      </c>
      <c r="C28" t="s">
        <v>38</v>
      </c>
      <c r="D28" t="s">
        <v>41</v>
      </c>
      <c r="E28" t="s">
        <v>1104</v>
      </c>
      <c r="F28" t="s">
        <v>27</v>
      </c>
      <c r="G28" t="s">
        <v>17</v>
      </c>
      <c r="H28">
        <v>51</v>
      </c>
      <c r="I28" s="1">
        <v>44159</v>
      </c>
      <c r="J28" s="2">
        <v>151341</v>
      </c>
      <c r="K28" s="3">
        <v>0.22</v>
      </c>
      <c r="L28" t="s">
        <v>18</v>
      </c>
      <c r="M28" t="s">
        <v>56</v>
      </c>
      <c r="N28" s="1" t="s">
        <v>20</v>
      </c>
      <c r="P28" t="str">
        <f t="shared" si="0"/>
        <v>MIDDLE AGE</v>
      </c>
      <c r="AG28" s="11"/>
      <c r="AH28" s="1">
        <v>44159</v>
      </c>
      <c r="AI28" s="2">
        <v>151341</v>
      </c>
      <c r="AJ28" s="13" t="s">
        <v>41</v>
      </c>
      <c r="AK28" s="1">
        <v>44159</v>
      </c>
      <c r="AL28" s="3">
        <v>0.22</v>
      </c>
      <c r="AO28" s="11"/>
    </row>
    <row r="29" spans="1:43" x14ac:dyDescent="0.25">
      <c r="A29" t="s">
        <v>307</v>
      </c>
      <c r="B29" t="s">
        <v>1126</v>
      </c>
      <c r="C29" t="s">
        <v>55</v>
      </c>
      <c r="D29" t="s">
        <v>41</v>
      </c>
      <c r="E29" t="s">
        <v>35</v>
      </c>
      <c r="F29" t="s">
        <v>16</v>
      </c>
      <c r="G29" t="s">
        <v>17</v>
      </c>
      <c r="H29">
        <v>52</v>
      </c>
      <c r="I29" s="1">
        <v>38210</v>
      </c>
      <c r="J29" s="2">
        <v>118900</v>
      </c>
      <c r="K29" s="3">
        <v>0.05</v>
      </c>
      <c r="L29" t="s">
        <v>18</v>
      </c>
      <c r="M29" t="s">
        <v>56</v>
      </c>
      <c r="N29" s="1" t="s">
        <v>20</v>
      </c>
      <c r="P29" t="str">
        <f t="shared" si="0"/>
        <v>MIDDLE AGE</v>
      </c>
      <c r="AG29" s="11"/>
      <c r="AH29" s="1">
        <v>38210</v>
      </c>
      <c r="AI29" s="2">
        <v>118900</v>
      </c>
      <c r="AJ29" s="13" t="s">
        <v>41</v>
      </c>
      <c r="AK29" s="1">
        <v>38210</v>
      </c>
      <c r="AL29" s="3">
        <v>0.05</v>
      </c>
      <c r="AO29" s="11"/>
    </row>
    <row r="30" spans="1:43" x14ac:dyDescent="0.25">
      <c r="A30" t="s">
        <v>308</v>
      </c>
      <c r="B30" t="s">
        <v>1127</v>
      </c>
      <c r="C30" t="s">
        <v>1113</v>
      </c>
      <c r="D30" t="s">
        <v>41</v>
      </c>
      <c r="E30" t="s">
        <v>31</v>
      </c>
      <c r="F30" t="s">
        <v>16</v>
      </c>
      <c r="G30" t="s">
        <v>43</v>
      </c>
      <c r="H30">
        <v>53</v>
      </c>
      <c r="I30" s="1">
        <v>42868</v>
      </c>
      <c r="J30" s="2">
        <v>153370</v>
      </c>
      <c r="K30" s="3">
        <v>0.1</v>
      </c>
      <c r="L30" t="s">
        <v>18</v>
      </c>
      <c r="M30" t="s">
        <v>19</v>
      </c>
      <c r="N30" s="1" t="s">
        <v>20</v>
      </c>
      <c r="P30" t="str">
        <f t="shared" si="0"/>
        <v>MIDDLE AGE</v>
      </c>
      <c r="AG30" s="11"/>
      <c r="AH30" s="1">
        <v>42868</v>
      </c>
      <c r="AI30" s="2">
        <v>153370</v>
      </c>
      <c r="AJ30" s="13" t="s">
        <v>26</v>
      </c>
      <c r="AK30" s="1">
        <v>42868</v>
      </c>
      <c r="AL30" s="3">
        <v>0.1</v>
      </c>
      <c r="AO30" s="11"/>
    </row>
    <row r="31" spans="1:43" x14ac:dyDescent="0.25">
      <c r="A31" t="s">
        <v>168</v>
      </c>
      <c r="B31" t="s">
        <v>1128</v>
      </c>
      <c r="C31" t="s">
        <v>79</v>
      </c>
      <c r="D31" t="s">
        <v>26</v>
      </c>
      <c r="E31" t="s">
        <v>1104</v>
      </c>
      <c r="F31" t="s">
        <v>27</v>
      </c>
      <c r="G31" t="s">
        <v>23</v>
      </c>
      <c r="H31">
        <v>50</v>
      </c>
      <c r="I31" s="1">
        <v>37330</v>
      </c>
      <c r="J31" s="2">
        <v>72860</v>
      </c>
      <c r="K31" s="3">
        <v>0</v>
      </c>
      <c r="L31" t="s">
        <v>32</v>
      </c>
      <c r="M31" t="s">
        <v>63</v>
      </c>
      <c r="N31" s="1" t="s">
        <v>20</v>
      </c>
      <c r="P31" t="str">
        <f t="shared" si="0"/>
        <v>MIDDLE AGE</v>
      </c>
      <c r="AG31" s="11"/>
      <c r="AH31" s="1">
        <v>37330</v>
      </c>
      <c r="AI31" s="2">
        <v>72860</v>
      </c>
      <c r="AJ31" s="13" t="s">
        <v>14</v>
      </c>
      <c r="AK31" s="1">
        <v>37330</v>
      </c>
      <c r="AL31" s="3">
        <v>0</v>
      </c>
      <c r="AO31" s="11"/>
    </row>
    <row r="32" spans="1:43" x14ac:dyDescent="0.25">
      <c r="A32" t="s">
        <v>309</v>
      </c>
      <c r="B32" t="s">
        <v>1129</v>
      </c>
      <c r="C32" t="s">
        <v>13</v>
      </c>
      <c r="D32" t="s">
        <v>14</v>
      </c>
      <c r="E32" t="s">
        <v>15</v>
      </c>
      <c r="F32" t="s">
        <v>16</v>
      </c>
      <c r="G32" t="s">
        <v>17</v>
      </c>
      <c r="H32">
        <v>59</v>
      </c>
      <c r="I32" s="1">
        <v>37116</v>
      </c>
      <c r="J32" s="2">
        <v>255610</v>
      </c>
      <c r="K32" s="3">
        <v>0.36</v>
      </c>
      <c r="L32" t="s">
        <v>18</v>
      </c>
      <c r="M32" t="s">
        <v>37</v>
      </c>
      <c r="N32" s="1" t="s">
        <v>20</v>
      </c>
      <c r="P32" t="str">
        <f t="shared" si="0"/>
        <v>MIDDLE AGE</v>
      </c>
      <c r="AG32" s="11"/>
      <c r="AH32" s="1">
        <v>37116</v>
      </c>
      <c r="AI32" s="2">
        <v>255610</v>
      </c>
      <c r="AJ32" s="13" t="s">
        <v>45</v>
      </c>
      <c r="AK32" s="1">
        <v>37116</v>
      </c>
      <c r="AL32" s="3">
        <v>0.36</v>
      </c>
      <c r="AO32" s="11"/>
    </row>
    <row r="33" spans="1:41" x14ac:dyDescent="0.25">
      <c r="A33" t="s">
        <v>114</v>
      </c>
      <c r="B33" t="s">
        <v>1130</v>
      </c>
      <c r="C33" t="s">
        <v>40</v>
      </c>
      <c r="D33" t="s">
        <v>45</v>
      </c>
      <c r="E33" t="s">
        <v>31</v>
      </c>
      <c r="F33" t="s">
        <v>27</v>
      </c>
      <c r="G33" t="s">
        <v>23</v>
      </c>
      <c r="H33">
        <v>26</v>
      </c>
      <c r="I33" s="1">
        <v>44128</v>
      </c>
      <c r="J33" s="2">
        <v>84962</v>
      </c>
      <c r="K33" s="3">
        <v>0</v>
      </c>
      <c r="L33" t="s">
        <v>32</v>
      </c>
      <c r="M33" t="s">
        <v>33</v>
      </c>
      <c r="N33" s="1" t="s">
        <v>20</v>
      </c>
      <c r="P33" t="str">
        <f t="shared" si="0"/>
        <v>YOUNG</v>
      </c>
      <c r="AG33" s="11"/>
      <c r="AH33" s="1">
        <v>44128</v>
      </c>
      <c r="AI33" s="2">
        <v>84962</v>
      </c>
      <c r="AJ33" s="13" t="s">
        <v>22</v>
      </c>
      <c r="AK33" s="1">
        <v>44128</v>
      </c>
      <c r="AL33" s="3">
        <v>0</v>
      </c>
      <c r="AO33" s="11"/>
    </row>
    <row r="34" spans="1:41" x14ac:dyDescent="0.25">
      <c r="A34" t="s">
        <v>310</v>
      </c>
      <c r="B34" t="s">
        <v>1131</v>
      </c>
      <c r="C34" t="s">
        <v>55</v>
      </c>
      <c r="D34" t="s">
        <v>22</v>
      </c>
      <c r="E34" t="s">
        <v>1104</v>
      </c>
      <c r="F34" t="s">
        <v>27</v>
      </c>
      <c r="G34" t="s">
        <v>46</v>
      </c>
      <c r="H34">
        <v>55</v>
      </c>
      <c r="I34" s="1">
        <v>43073</v>
      </c>
      <c r="J34" s="2">
        <v>103795</v>
      </c>
      <c r="K34" s="3">
        <v>7.0000000000000007E-2</v>
      </c>
      <c r="L34" t="s">
        <v>18</v>
      </c>
      <c r="M34" t="s">
        <v>56</v>
      </c>
      <c r="N34" s="1" t="s">
        <v>20</v>
      </c>
      <c r="P34" t="str">
        <f t="shared" si="0"/>
        <v>MIDDLE AGE</v>
      </c>
      <c r="AG34" s="11"/>
      <c r="AH34" s="1">
        <v>43073</v>
      </c>
      <c r="AI34" s="2">
        <v>103795</v>
      </c>
      <c r="AJ34" s="13" t="s">
        <v>26</v>
      </c>
      <c r="AK34" s="1">
        <v>43073</v>
      </c>
      <c r="AL34" s="3">
        <v>7.0000000000000007E-2</v>
      </c>
      <c r="AO34" s="11"/>
    </row>
    <row r="35" spans="1:41" x14ac:dyDescent="0.25">
      <c r="A35" t="s">
        <v>261</v>
      </c>
      <c r="B35" t="s">
        <v>1132</v>
      </c>
      <c r="C35" t="s">
        <v>69</v>
      </c>
      <c r="D35" t="s">
        <v>26</v>
      </c>
      <c r="E35" t="s">
        <v>31</v>
      </c>
      <c r="F35" t="s">
        <v>16</v>
      </c>
      <c r="G35" t="s">
        <v>23</v>
      </c>
      <c r="H35">
        <v>32</v>
      </c>
      <c r="I35" s="1">
        <v>43111</v>
      </c>
      <c r="J35" s="2">
        <v>97509</v>
      </c>
      <c r="K35" s="3">
        <v>0</v>
      </c>
      <c r="L35" t="s">
        <v>32</v>
      </c>
      <c r="M35" t="s">
        <v>63</v>
      </c>
      <c r="N35" s="1" t="s">
        <v>20</v>
      </c>
      <c r="P35" t="str">
        <f t="shared" si="0"/>
        <v>YOUNG</v>
      </c>
      <c r="AG35" s="11"/>
      <c r="AH35" s="1">
        <v>43111</v>
      </c>
      <c r="AI35" s="2">
        <v>97509</v>
      </c>
      <c r="AJ35" s="13" t="s">
        <v>22</v>
      </c>
      <c r="AK35" s="1">
        <v>43111</v>
      </c>
      <c r="AL35" s="3">
        <v>0</v>
      </c>
      <c r="AO35" s="11"/>
    </row>
    <row r="36" spans="1:41" x14ac:dyDescent="0.25">
      <c r="A36" t="s">
        <v>311</v>
      </c>
      <c r="B36" t="s">
        <v>1133</v>
      </c>
      <c r="C36" t="s">
        <v>70</v>
      </c>
      <c r="D36" t="s">
        <v>22</v>
      </c>
      <c r="E36" t="s">
        <v>1104</v>
      </c>
      <c r="F36" t="s">
        <v>27</v>
      </c>
      <c r="G36" t="s">
        <v>17</v>
      </c>
      <c r="H36">
        <v>50</v>
      </c>
      <c r="I36" s="1">
        <v>44811</v>
      </c>
      <c r="J36" s="2">
        <v>54931</v>
      </c>
      <c r="K36" s="3">
        <v>0</v>
      </c>
      <c r="L36" t="s">
        <v>18</v>
      </c>
      <c r="M36" t="s">
        <v>24</v>
      </c>
      <c r="N36" s="1" t="s">
        <v>20</v>
      </c>
      <c r="P36" t="str">
        <f t="shared" si="0"/>
        <v>MIDDLE AGE</v>
      </c>
      <c r="AG36" s="11"/>
      <c r="AH36" s="1">
        <v>44811</v>
      </c>
      <c r="AI36" s="2">
        <v>54931</v>
      </c>
      <c r="AJ36" s="13" t="s">
        <v>30</v>
      </c>
      <c r="AK36" s="1">
        <v>44811</v>
      </c>
      <c r="AL36" s="3">
        <v>0</v>
      </c>
      <c r="AO36" s="11"/>
    </row>
    <row r="37" spans="1:41" x14ac:dyDescent="0.25">
      <c r="A37" t="s">
        <v>312</v>
      </c>
      <c r="B37" t="s">
        <v>1134</v>
      </c>
      <c r="C37" t="s">
        <v>52</v>
      </c>
      <c r="D37" t="s">
        <v>30</v>
      </c>
      <c r="E37" t="s">
        <v>1104</v>
      </c>
      <c r="F37" t="s">
        <v>27</v>
      </c>
      <c r="G37" t="s">
        <v>46</v>
      </c>
      <c r="H37">
        <v>54</v>
      </c>
      <c r="I37" s="1">
        <v>40055</v>
      </c>
      <c r="J37" s="2">
        <v>88689</v>
      </c>
      <c r="K37" s="3">
        <v>0</v>
      </c>
      <c r="L37" t="s">
        <v>18</v>
      </c>
      <c r="M37" t="s">
        <v>37</v>
      </c>
      <c r="N37" s="1" t="s">
        <v>20</v>
      </c>
      <c r="P37" t="str">
        <f t="shared" si="0"/>
        <v>MIDDLE AGE</v>
      </c>
      <c r="AG37" s="11"/>
      <c r="AH37" s="1">
        <v>40055</v>
      </c>
      <c r="AI37" s="2">
        <v>88689</v>
      </c>
      <c r="AJ37" s="13" t="s">
        <v>58</v>
      </c>
      <c r="AK37" s="1">
        <v>40055</v>
      </c>
      <c r="AL37" s="3">
        <v>0</v>
      </c>
      <c r="AO37" s="11"/>
    </row>
    <row r="38" spans="1:41" x14ac:dyDescent="0.25">
      <c r="A38" t="s">
        <v>182</v>
      </c>
      <c r="B38" t="s">
        <v>1135</v>
      </c>
      <c r="C38" t="s">
        <v>1113</v>
      </c>
      <c r="D38" t="s">
        <v>58</v>
      </c>
      <c r="E38" t="s">
        <v>31</v>
      </c>
      <c r="F38" t="s">
        <v>16</v>
      </c>
      <c r="G38" t="s">
        <v>46</v>
      </c>
      <c r="H38">
        <v>31</v>
      </c>
      <c r="I38" s="1">
        <v>42270</v>
      </c>
      <c r="J38" s="2">
        <v>158184</v>
      </c>
      <c r="K38" s="3">
        <v>0.15</v>
      </c>
      <c r="L38" t="s">
        <v>47</v>
      </c>
      <c r="M38" t="s">
        <v>1136</v>
      </c>
      <c r="N38" s="1">
        <v>43308</v>
      </c>
      <c r="P38" t="str">
        <f t="shared" si="0"/>
        <v>YOUNG</v>
      </c>
      <c r="AG38" s="11"/>
      <c r="AH38" s="1">
        <v>42270</v>
      </c>
      <c r="AI38" s="2">
        <v>158184</v>
      </c>
      <c r="AJ38" s="13" t="s">
        <v>41</v>
      </c>
      <c r="AK38" s="1">
        <v>42270</v>
      </c>
      <c r="AL38" s="3">
        <v>0.15</v>
      </c>
      <c r="AO38" s="11"/>
    </row>
    <row r="39" spans="1:41" x14ac:dyDescent="0.25">
      <c r="A39" t="s">
        <v>313</v>
      </c>
      <c r="B39" t="s">
        <v>1137</v>
      </c>
      <c r="C39" t="s">
        <v>59</v>
      </c>
      <c r="D39" t="s">
        <v>41</v>
      </c>
      <c r="E39" t="s">
        <v>15</v>
      </c>
      <c r="F39" t="s">
        <v>27</v>
      </c>
      <c r="G39" t="s">
        <v>17</v>
      </c>
      <c r="H39">
        <v>47</v>
      </c>
      <c r="I39" s="1">
        <v>42410</v>
      </c>
      <c r="J39" s="2">
        <v>48523</v>
      </c>
      <c r="K39" s="3">
        <v>0</v>
      </c>
      <c r="L39" t="s">
        <v>18</v>
      </c>
      <c r="M39" t="s">
        <v>24</v>
      </c>
      <c r="N39" s="1" t="s">
        <v>20</v>
      </c>
      <c r="P39" t="str">
        <f t="shared" si="0"/>
        <v>MIDDLE AGE</v>
      </c>
      <c r="AG39" s="11"/>
      <c r="AH39" s="1">
        <v>42410</v>
      </c>
      <c r="AI39" s="2">
        <v>48523</v>
      </c>
      <c r="AJ39" s="13" t="s">
        <v>41</v>
      </c>
      <c r="AK39" s="1">
        <v>42410</v>
      </c>
      <c r="AL39" s="3">
        <v>0</v>
      </c>
      <c r="AO39" s="11"/>
    </row>
    <row r="40" spans="1:41" x14ac:dyDescent="0.25">
      <c r="A40" t="s">
        <v>314</v>
      </c>
      <c r="B40" t="s">
        <v>1138</v>
      </c>
      <c r="C40" t="s">
        <v>40</v>
      </c>
      <c r="D40" t="s">
        <v>41</v>
      </c>
      <c r="E40" t="s">
        <v>1104</v>
      </c>
      <c r="F40" t="s">
        <v>27</v>
      </c>
      <c r="G40" t="s">
        <v>23</v>
      </c>
      <c r="H40">
        <v>26</v>
      </c>
      <c r="I40" s="1">
        <v>44597</v>
      </c>
      <c r="J40" s="2">
        <v>70946</v>
      </c>
      <c r="K40" s="3">
        <v>0</v>
      </c>
      <c r="L40" t="s">
        <v>32</v>
      </c>
      <c r="M40" t="s">
        <v>63</v>
      </c>
      <c r="N40" s="1" t="s">
        <v>20</v>
      </c>
      <c r="P40" t="str">
        <f t="shared" si="0"/>
        <v>YOUNG</v>
      </c>
      <c r="AG40" s="11"/>
      <c r="AH40" s="1">
        <v>44597</v>
      </c>
      <c r="AI40" s="2">
        <v>70946</v>
      </c>
      <c r="AJ40" s="13" t="s">
        <v>14</v>
      </c>
      <c r="AK40" s="1">
        <v>44597</v>
      </c>
      <c r="AL40" s="3">
        <v>0</v>
      </c>
      <c r="AO40" s="11"/>
    </row>
    <row r="41" spans="1:41" x14ac:dyDescent="0.25">
      <c r="A41" t="s">
        <v>315</v>
      </c>
      <c r="B41" t="s">
        <v>1139</v>
      </c>
      <c r="C41" t="s">
        <v>1113</v>
      </c>
      <c r="D41" t="s">
        <v>14</v>
      </c>
      <c r="E41" t="s">
        <v>1104</v>
      </c>
      <c r="F41" t="s">
        <v>16</v>
      </c>
      <c r="G41" t="s">
        <v>23</v>
      </c>
      <c r="H41">
        <v>62</v>
      </c>
      <c r="I41" s="1">
        <v>44513</v>
      </c>
      <c r="J41" s="2">
        <v>134487</v>
      </c>
      <c r="K41" s="3">
        <v>0.1</v>
      </c>
      <c r="L41" t="s">
        <v>18</v>
      </c>
      <c r="M41" t="s">
        <v>56</v>
      </c>
      <c r="N41" s="1" t="s">
        <v>20</v>
      </c>
      <c r="P41" t="str">
        <f t="shared" si="0"/>
        <v>OLD</v>
      </c>
      <c r="AG41" s="11"/>
      <c r="AH41" s="1">
        <v>44513</v>
      </c>
      <c r="AI41" s="2">
        <v>134487</v>
      </c>
      <c r="AJ41" s="13" t="s">
        <v>14</v>
      </c>
      <c r="AK41" s="1">
        <v>44513</v>
      </c>
      <c r="AL41" s="3">
        <v>0.1</v>
      </c>
      <c r="AO41" s="11"/>
    </row>
    <row r="42" spans="1:41" x14ac:dyDescent="0.25">
      <c r="A42" t="s">
        <v>316</v>
      </c>
      <c r="B42" t="s">
        <v>1140</v>
      </c>
      <c r="C42" t="s">
        <v>40</v>
      </c>
      <c r="D42" t="s">
        <v>14</v>
      </c>
      <c r="E42" t="s">
        <v>15</v>
      </c>
      <c r="F42" t="s">
        <v>16</v>
      </c>
      <c r="G42" t="s">
        <v>46</v>
      </c>
      <c r="H42">
        <v>35</v>
      </c>
      <c r="I42" s="1">
        <v>41005</v>
      </c>
      <c r="J42" s="2">
        <v>76111</v>
      </c>
      <c r="K42" s="3">
        <v>0</v>
      </c>
      <c r="L42" t="s">
        <v>18</v>
      </c>
      <c r="M42" t="s">
        <v>19</v>
      </c>
      <c r="N42" s="1" t="s">
        <v>20</v>
      </c>
      <c r="P42" t="str">
        <f t="shared" si="0"/>
        <v>YOUNG</v>
      </c>
      <c r="AG42" s="11"/>
      <c r="AH42" s="1">
        <v>41005</v>
      </c>
      <c r="AI42" s="2">
        <v>76111</v>
      </c>
      <c r="AJ42" s="13" t="s">
        <v>58</v>
      </c>
      <c r="AK42" s="1">
        <v>41005</v>
      </c>
      <c r="AL42" s="3">
        <v>0</v>
      </c>
      <c r="AO42" s="11"/>
    </row>
    <row r="43" spans="1:41" x14ac:dyDescent="0.25">
      <c r="A43" t="s">
        <v>317</v>
      </c>
      <c r="B43" t="s">
        <v>1141</v>
      </c>
      <c r="C43" t="s">
        <v>55</v>
      </c>
      <c r="D43" t="s">
        <v>58</v>
      </c>
      <c r="E43" t="s">
        <v>15</v>
      </c>
      <c r="F43" t="s">
        <v>16</v>
      </c>
      <c r="G43" t="s">
        <v>17</v>
      </c>
      <c r="H43">
        <v>48</v>
      </c>
      <c r="I43" s="1">
        <v>36064</v>
      </c>
      <c r="J43" s="2">
        <v>119220</v>
      </c>
      <c r="K43" s="3">
        <v>0.09</v>
      </c>
      <c r="L43" t="s">
        <v>18</v>
      </c>
      <c r="M43" t="s">
        <v>28</v>
      </c>
      <c r="N43" s="1">
        <v>42676</v>
      </c>
      <c r="P43" t="str">
        <f t="shared" si="0"/>
        <v>MIDDLE AGE</v>
      </c>
      <c r="AG43" s="11"/>
      <c r="AH43" s="1">
        <v>36064</v>
      </c>
      <c r="AI43" s="2">
        <v>119220</v>
      </c>
      <c r="AJ43" s="13" t="s">
        <v>58</v>
      </c>
      <c r="AK43" s="1">
        <v>36064</v>
      </c>
      <c r="AL43" s="3">
        <v>0.09</v>
      </c>
      <c r="AO43" s="11"/>
    </row>
    <row r="44" spans="1:41" x14ac:dyDescent="0.25">
      <c r="A44" t="s">
        <v>77</v>
      </c>
      <c r="B44" t="s">
        <v>1142</v>
      </c>
      <c r="C44" t="s">
        <v>13</v>
      </c>
      <c r="D44" t="s">
        <v>58</v>
      </c>
      <c r="E44" t="s">
        <v>35</v>
      </c>
      <c r="F44" t="s">
        <v>27</v>
      </c>
      <c r="G44" t="s">
        <v>23</v>
      </c>
      <c r="H44">
        <v>35</v>
      </c>
      <c r="I44" s="1">
        <v>44297</v>
      </c>
      <c r="J44" s="2">
        <v>180858</v>
      </c>
      <c r="K44" s="3">
        <v>0.32</v>
      </c>
      <c r="L44" t="s">
        <v>32</v>
      </c>
      <c r="M44" t="s">
        <v>67</v>
      </c>
      <c r="N44" s="1" t="s">
        <v>20</v>
      </c>
      <c r="P44" t="str">
        <f t="shared" si="0"/>
        <v>YOUNG</v>
      </c>
      <c r="AG44" s="11"/>
      <c r="AH44" s="1">
        <v>44297</v>
      </c>
      <c r="AI44" s="2">
        <v>180858</v>
      </c>
      <c r="AJ44" s="13" t="s">
        <v>58</v>
      </c>
      <c r="AK44" s="1">
        <v>44297</v>
      </c>
      <c r="AL44" s="3">
        <v>0.32</v>
      </c>
      <c r="AO44" s="11"/>
    </row>
    <row r="45" spans="1:41" x14ac:dyDescent="0.25">
      <c r="A45" t="s">
        <v>318</v>
      </c>
      <c r="B45" t="s">
        <v>1143</v>
      </c>
      <c r="C45" t="s">
        <v>55</v>
      </c>
      <c r="D45" t="s">
        <v>58</v>
      </c>
      <c r="E45" t="s">
        <v>1104</v>
      </c>
      <c r="F45" t="s">
        <v>16</v>
      </c>
      <c r="G45" t="s">
        <v>23</v>
      </c>
      <c r="H45">
        <v>45</v>
      </c>
      <c r="I45" s="1">
        <v>38666</v>
      </c>
      <c r="J45" s="2">
        <v>114072</v>
      </c>
      <c r="K45" s="3">
        <v>0.08</v>
      </c>
      <c r="L45" t="s">
        <v>18</v>
      </c>
      <c r="M45" t="s">
        <v>37</v>
      </c>
      <c r="N45" s="1" t="s">
        <v>20</v>
      </c>
      <c r="P45" t="str">
        <f t="shared" si="0"/>
        <v>MIDDLE AGE</v>
      </c>
      <c r="AG45" s="11"/>
      <c r="AH45" s="1">
        <v>38666</v>
      </c>
      <c r="AI45" s="2">
        <v>114072</v>
      </c>
      <c r="AJ45" s="13" t="s">
        <v>30</v>
      </c>
      <c r="AK45" s="1">
        <v>38666</v>
      </c>
      <c r="AL45" s="3">
        <v>0.08</v>
      </c>
      <c r="AO45" s="11"/>
    </row>
    <row r="46" spans="1:41" x14ac:dyDescent="0.25">
      <c r="A46" t="s">
        <v>319</v>
      </c>
      <c r="B46" t="s">
        <v>1144</v>
      </c>
      <c r="C46" t="s">
        <v>52</v>
      </c>
      <c r="D46" t="s">
        <v>30</v>
      </c>
      <c r="E46" t="s">
        <v>15</v>
      </c>
      <c r="F46" t="s">
        <v>16</v>
      </c>
      <c r="G46" t="s">
        <v>23</v>
      </c>
      <c r="H46">
        <v>26</v>
      </c>
      <c r="I46" s="1">
        <v>44373</v>
      </c>
      <c r="J46" s="2">
        <v>91672</v>
      </c>
      <c r="K46" s="3">
        <v>0</v>
      </c>
      <c r="L46" t="s">
        <v>32</v>
      </c>
      <c r="M46" t="s">
        <v>54</v>
      </c>
      <c r="N46" s="1" t="s">
        <v>20</v>
      </c>
      <c r="P46" t="str">
        <f t="shared" si="0"/>
        <v>YOUNG</v>
      </c>
      <c r="AG46" s="11"/>
      <c r="AH46" s="1">
        <v>44373</v>
      </c>
      <c r="AI46" s="2">
        <v>91672</v>
      </c>
      <c r="AJ46" s="13" t="s">
        <v>41</v>
      </c>
      <c r="AK46" s="1">
        <v>44373</v>
      </c>
      <c r="AL46" s="3">
        <v>0</v>
      </c>
      <c r="AO46" s="11"/>
    </row>
    <row r="47" spans="1:41" x14ac:dyDescent="0.25">
      <c r="A47" t="s">
        <v>92</v>
      </c>
      <c r="B47" t="s">
        <v>1145</v>
      </c>
      <c r="C47" t="s">
        <v>57</v>
      </c>
      <c r="D47" t="s">
        <v>41</v>
      </c>
      <c r="E47" t="s">
        <v>31</v>
      </c>
      <c r="F47" t="s">
        <v>16</v>
      </c>
      <c r="G47" t="s">
        <v>46</v>
      </c>
      <c r="H47">
        <v>48</v>
      </c>
      <c r="I47" s="1">
        <v>38378</v>
      </c>
      <c r="J47" s="2">
        <v>71542</v>
      </c>
      <c r="K47" s="3">
        <v>0</v>
      </c>
      <c r="L47" t="s">
        <v>18</v>
      </c>
      <c r="M47" t="s">
        <v>19</v>
      </c>
      <c r="N47" s="1" t="s">
        <v>20</v>
      </c>
      <c r="P47" t="str">
        <f t="shared" si="0"/>
        <v>MIDDLE AGE</v>
      </c>
      <c r="AG47" s="11"/>
      <c r="AH47" s="1">
        <v>38378</v>
      </c>
      <c r="AI47" s="2">
        <v>71542</v>
      </c>
      <c r="AJ47" s="13" t="s">
        <v>26</v>
      </c>
      <c r="AK47" s="1">
        <v>38378</v>
      </c>
      <c r="AL47" s="3">
        <v>0</v>
      </c>
      <c r="AO47" s="11"/>
    </row>
    <row r="48" spans="1:41" x14ac:dyDescent="0.25">
      <c r="A48" t="s">
        <v>320</v>
      </c>
      <c r="B48" t="s">
        <v>1146</v>
      </c>
      <c r="C48" t="s">
        <v>62</v>
      </c>
      <c r="D48" t="s">
        <v>26</v>
      </c>
      <c r="E48" t="s">
        <v>1104</v>
      </c>
      <c r="F48" t="s">
        <v>27</v>
      </c>
      <c r="G48" t="s">
        <v>17</v>
      </c>
      <c r="H48">
        <v>33</v>
      </c>
      <c r="I48" s="1">
        <v>42722</v>
      </c>
      <c r="J48" s="2">
        <v>54700</v>
      </c>
      <c r="K48" s="3">
        <v>0</v>
      </c>
      <c r="L48" t="s">
        <v>18</v>
      </c>
      <c r="M48" t="s">
        <v>42</v>
      </c>
      <c r="N48" s="1" t="s">
        <v>20</v>
      </c>
      <c r="P48" t="str">
        <f t="shared" si="0"/>
        <v>YOUNG</v>
      </c>
      <c r="AG48" s="11"/>
      <c r="AH48" s="1">
        <v>42722</v>
      </c>
      <c r="AI48" s="2">
        <v>54700</v>
      </c>
      <c r="AJ48" s="13" t="s">
        <v>45</v>
      </c>
      <c r="AK48" s="1">
        <v>42722</v>
      </c>
      <c r="AL48" s="3">
        <v>0</v>
      </c>
      <c r="AO48" s="11"/>
    </row>
    <row r="49" spans="1:41" x14ac:dyDescent="0.25">
      <c r="A49" t="s">
        <v>321</v>
      </c>
      <c r="B49" t="s">
        <v>1147</v>
      </c>
      <c r="C49" t="s">
        <v>57</v>
      </c>
      <c r="D49" t="s">
        <v>45</v>
      </c>
      <c r="E49" t="s">
        <v>31</v>
      </c>
      <c r="F49" t="s">
        <v>27</v>
      </c>
      <c r="G49" t="s">
        <v>23</v>
      </c>
      <c r="H49">
        <v>55</v>
      </c>
      <c r="I49" s="1">
        <v>40671</v>
      </c>
      <c r="J49" s="2">
        <v>65022</v>
      </c>
      <c r="K49" s="3">
        <v>0</v>
      </c>
      <c r="L49" t="s">
        <v>32</v>
      </c>
      <c r="M49" t="s">
        <v>67</v>
      </c>
      <c r="N49" s="1" t="s">
        <v>20</v>
      </c>
      <c r="P49" t="str">
        <f t="shared" si="0"/>
        <v>MIDDLE AGE</v>
      </c>
      <c r="AG49" s="11"/>
      <c r="AH49" s="1">
        <v>40671</v>
      </c>
      <c r="AI49" s="2">
        <v>65022</v>
      </c>
      <c r="AJ49" s="13" t="s">
        <v>26</v>
      </c>
      <c r="AK49" s="1">
        <v>40671</v>
      </c>
      <c r="AL49" s="3">
        <v>0</v>
      </c>
      <c r="AO49" s="11"/>
    </row>
    <row r="50" spans="1:41" x14ac:dyDescent="0.25">
      <c r="A50" t="s">
        <v>322</v>
      </c>
      <c r="B50" t="s">
        <v>1148</v>
      </c>
      <c r="C50" t="s">
        <v>36</v>
      </c>
      <c r="D50" t="s">
        <v>26</v>
      </c>
      <c r="E50" t="s">
        <v>15</v>
      </c>
      <c r="F50" t="s">
        <v>27</v>
      </c>
      <c r="G50" t="s">
        <v>23</v>
      </c>
      <c r="H50">
        <v>38</v>
      </c>
      <c r="I50" s="1">
        <v>40645</v>
      </c>
      <c r="J50" s="2">
        <v>65109</v>
      </c>
      <c r="K50" s="3">
        <v>0</v>
      </c>
      <c r="L50" t="s">
        <v>18</v>
      </c>
      <c r="M50" t="s">
        <v>37</v>
      </c>
      <c r="N50" s="1" t="s">
        <v>20</v>
      </c>
      <c r="P50" t="str">
        <f t="shared" si="0"/>
        <v>YOUNG</v>
      </c>
      <c r="AG50" s="11"/>
      <c r="AH50" s="1">
        <v>40645</v>
      </c>
      <c r="AI50" s="2">
        <v>65109</v>
      </c>
      <c r="AJ50" s="13" t="s">
        <v>58</v>
      </c>
      <c r="AK50" s="1">
        <v>40645</v>
      </c>
      <c r="AL50" s="3">
        <v>0</v>
      </c>
      <c r="AO50" s="11"/>
    </row>
    <row r="51" spans="1:41" x14ac:dyDescent="0.25">
      <c r="A51" t="s">
        <v>323</v>
      </c>
      <c r="B51" t="s">
        <v>1149</v>
      </c>
      <c r="C51" t="s">
        <v>55</v>
      </c>
      <c r="D51" t="s">
        <v>58</v>
      </c>
      <c r="E51" t="s">
        <v>1104</v>
      </c>
      <c r="F51" t="s">
        <v>16</v>
      </c>
      <c r="G51" t="s">
        <v>23</v>
      </c>
      <c r="H51">
        <v>49</v>
      </c>
      <c r="I51" s="1">
        <v>44562</v>
      </c>
      <c r="J51" s="2">
        <v>126598</v>
      </c>
      <c r="K51" s="3">
        <v>0.09</v>
      </c>
      <c r="L51" t="s">
        <v>18</v>
      </c>
      <c r="M51" t="s">
        <v>42</v>
      </c>
      <c r="N51" s="1" t="s">
        <v>20</v>
      </c>
      <c r="P51" t="str">
        <f t="shared" si="0"/>
        <v>MIDDLE AGE</v>
      </c>
      <c r="AG51" s="11"/>
      <c r="AH51" s="1">
        <v>44562</v>
      </c>
      <c r="AI51" s="2">
        <v>126598</v>
      </c>
      <c r="AJ51" s="13" t="s">
        <v>26</v>
      </c>
      <c r="AK51" s="1">
        <v>44562</v>
      </c>
      <c r="AL51" s="3">
        <v>0.09</v>
      </c>
      <c r="AO51" s="11"/>
    </row>
    <row r="52" spans="1:41" x14ac:dyDescent="0.25">
      <c r="A52" t="s">
        <v>324</v>
      </c>
      <c r="B52" t="s">
        <v>1150</v>
      </c>
      <c r="C52" t="s">
        <v>36</v>
      </c>
      <c r="D52" t="s">
        <v>26</v>
      </c>
      <c r="E52" t="s">
        <v>31</v>
      </c>
      <c r="F52" t="s">
        <v>16</v>
      </c>
      <c r="G52" t="s">
        <v>46</v>
      </c>
      <c r="H52">
        <v>52</v>
      </c>
      <c r="I52" s="1">
        <v>43258</v>
      </c>
      <c r="J52" s="2">
        <v>72388</v>
      </c>
      <c r="K52" s="3">
        <v>0</v>
      </c>
      <c r="L52" t="s">
        <v>18</v>
      </c>
      <c r="M52" t="s">
        <v>42</v>
      </c>
      <c r="N52" s="1" t="s">
        <v>20</v>
      </c>
      <c r="P52" t="str">
        <f t="shared" si="0"/>
        <v>MIDDLE AGE</v>
      </c>
      <c r="AG52" s="11"/>
      <c r="AH52" s="1">
        <v>43258</v>
      </c>
      <c r="AI52" s="2">
        <v>72388</v>
      </c>
      <c r="AJ52" s="13" t="s">
        <v>14</v>
      </c>
      <c r="AK52" s="1">
        <v>43258</v>
      </c>
      <c r="AL52" s="3">
        <v>0</v>
      </c>
      <c r="AO52" s="11"/>
    </row>
    <row r="53" spans="1:41" x14ac:dyDescent="0.25">
      <c r="A53" t="s">
        <v>325</v>
      </c>
      <c r="B53" t="s">
        <v>1151</v>
      </c>
      <c r="C53" t="s">
        <v>13</v>
      </c>
      <c r="D53" t="s">
        <v>14</v>
      </c>
      <c r="E53" t="s">
        <v>31</v>
      </c>
      <c r="F53" t="s">
        <v>27</v>
      </c>
      <c r="G53" t="s">
        <v>23</v>
      </c>
      <c r="H53">
        <v>27</v>
      </c>
      <c r="I53" s="1">
        <v>44334</v>
      </c>
      <c r="J53" s="2">
        <v>205216</v>
      </c>
      <c r="K53" s="3">
        <v>0.36</v>
      </c>
      <c r="L53" t="s">
        <v>18</v>
      </c>
      <c r="M53" t="s">
        <v>19</v>
      </c>
      <c r="N53" s="1" t="s">
        <v>20</v>
      </c>
      <c r="P53" t="str">
        <f t="shared" si="0"/>
        <v>YOUNG</v>
      </c>
      <c r="AG53" s="11"/>
      <c r="AH53" s="1">
        <v>44334</v>
      </c>
      <c r="AI53" s="2">
        <v>205216</v>
      </c>
      <c r="AJ53" s="13" t="s">
        <v>26</v>
      </c>
      <c r="AK53" s="1">
        <v>44334</v>
      </c>
      <c r="AL53" s="3">
        <v>0.36</v>
      </c>
      <c r="AO53" s="11"/>
    </row>
    <row r="54" spans="1:41" x14ac:dyDescent="0.25">
      <c r="A54" t="s">
        <v>326</v>
      </c>
      <c r="B54" t="s">
        <v>1152</v>
      </c>
      <c r="C54" t="s">
        <v>25</v>
      </c>
      <c r="D54" t="s">
        <v>26</v>
      </c>
      <c r="E54" t="s">
        <v>1104</v>
      </c>
      <c r="F54" t="s">
        <v>27</v>
      </c>
      <c r="G54" t="s">
        <v>17</v>
      </c>
      <c r="H54">
        <v>34</v>
      </c>
      <c r="I54" s="1">
        <v>41256</v>
      </c>
      <c r="J54" s="2">
        <v>74004</v>
      </c>
      <c r="K54" s="3">
        <v>0</v>
      </c>
      <c r="L54" t="s">
        <v>18</v>
      </c>
      <c r="M54" t="s">
        <v>28</v>
      </c>
      <c r="N54" s="1" t="s">
        <v>20</v>
      </c>
      <c r="P54" t="str">
        <f t="shared" si="0"/>
        <v>YOUNG</v>
      </c>
      <c r="AG54" s="11"/>
      <c r="AH54" s="1">
        <v>41256</v>
      </c>
      <c r="AI54" s="2">
        <v>74004</v>
      </c>
      <c r="AJ54" s="13" t="s">
        <v>30</v>
      </c>
      <c r="AK54" s="1">
        <v>41256</v>
      </c>
      <c r="AL54" s="3">
        <v>0</v>
      </c>
      <c r="AO54" s="11"/>
    </row>
    <row r="55" spans="1:41" x14ac:dyDescent="0.25">
      <c r="A55" t="s">
        <v>327</v>
      </c>
      <c r="B55" t="s">
        <v>1153</v>
      </c>
      <c r="C55" t="s">
        <v>13</v>
      </c>
      <c r="D55" t="s">
        <v>30</v>
      </c>
      <c r="E55" t="s">
        <v>31</v>
      </c>
      <c r="F55" t="s">
        <v>16</v>
      </c>
      <c r="G55" t="s">
        <v>17</v>
      </c>
      <c r="H55">
        <v>65</v>
      </c>
      <c r="I55" s="1">
        <v>37098</v>
      </c>
      <c r="J55" s="2">
        <v>203030</v>
      </c>
      <c r="K55" s="3">
        <v>0.31</v>
      </c>
      <c r="L55" t="s">
        <v>18</v>
      </c>
      <c r="M55" t="s">
        <v>19</v>
      </c>
      <c r="N55" s="1" t="s">
        <v>20</v>
      </c>
      <c r="P55" t="str">
        <f t="shared" si="0"/>
        <v>OLD</v>
      </c>
      <c r="AG55" s="11"/>
      <c r="AH55" s="1">
        <v>37098</v>
      </c>
      <c r="AI55" s="2">
        <v>203030</v>
      </c>
      <c r="AJ55" s="13" t="s">
        <v>45</v>
      </c>
      <c r="AK55" s="1">
        <v>37098</v>
      </c>
      <c r="AL55" s="3">
        <v>0.31</v>
      </c>
      <c r="AO55" s="11"/>
    </row>
    <row r="56" spans="1:41" x14ac:dyDescent="0.25">
      <c r="A56" t="s">
        <v>328</v>
      </c>
      <c r="B56" t="s">
        <v>1154</v>
      </c>
      <c r="C56" t="s">
        <v>38</v>
      </c>
      <c r="D56" t="s">
        <v>45</v>
      </c>
      <c r="E56" t="s">
        <v>1104</v>
      </c>
      <c r="F56" t="s">
        <v>16</v>
      </c>
      <c r="G56" t="s">
        <v>46</v>
      </c>
      <c r="H56">
        <v>38</v>
      </c>
      <c r="I56" s="1">
        <v>42500</v>
      </c>
      <c r="J56" s="2">
        <v>194864</v>
      </c>
      <c r="K56" s="3">
        <v>0.24</v>
      </c>
      <c r="L56" t="s">
        <v>18</v>
      </c>
      <c r="M56" t="s">
        <v>24</v>
      </c>
      <c r="N56" s="1" t="s">
        <v>20</v>
      </c>
      <c r="P56" t="str">
        <f t="shared" si="0"/>
        <v>YOUNG</v>
      </c>
      <c r="AG56" s="11"/>
      <c r="AH56" s="1">
        <v>42500</v>
      </c>
      <c r="AI56" s="2">
        <v>194864</v>
      </c>
      <c r="AJ56" s="13" t="s">
        <v>26</v>
      </c>
      <c r="AK56" s="1">
        <v>42500</v>
      </c>
      <c r="AL56" s="3">
        <v>0.24</v>
      </c>
      <c r="AO56" s="11"/>
    </row>
    <row r="57" spans="1:41" x14ac:dyDescent="0.25">
      <c r="A57" t="s">
        <v>329</v>
      </c>
      <c r="B57" t="s">
        <v>1155</v>
      </c>
      <c r="C57" t="s">
        <v>50</v>
      </c>
      <c r="D57" t="s">
        <v>26</v>
      </c>
      <c r="E57" t="s">
        <v>35</v>
      </c>
      <c r="F57" t="s">
        <v>16</v>
      </c>
      <c r="G57" t="s">
        <v>23</v>
      </c>
      <c r="H57">
        <v>63</v>
      </c>
      <c r="I57" s="1">
        <v>37283</v>
      </c>
      <c r="J57" s="2">
        <v>76659</v>
      </c>
      <c r="K57" s="3">
        <v>0.05</v>
      </c>
      <c r="L57" t="s">
        <v>18</v>
      </c>
      <c r="M57" t="s">
        <v>37</v>
      </c>
      <c r="N57" s="1" t="s">
        <v>20</v>
      </c>
      <c r="P57" t="str">
        <f t="shared" si="0"/>
        <v>OLD</v>
      </c>
      <c r="AG57" s="11"/>
      <c r="AH57" s="1">
        <v>37283</v>
      </c>
      <c r="AI57" s="2">
        <v>76659</v>
      </c>
      <c r="AJ57" s="13" t="s">
        <v>45</v>
      </c>
      <c r="AK57" s="1">
        <v>37283</v>
      </c>
      <c r="AL57" s="3">
        <v>0.05</v>
      </c>
      <c r="AO57" s="11"/>
    </row>
    <row r="58" spans="1:41" x14ac:dyDescent="0.25">
      <c r="A58" t="s">
        <v>330</v>
      </c>
      <c r="B58" t="s">
        <v>1156</v>
      </c>
      <c r="C58" t="s">
        <v>55</v>
      </c>
      <c r="D58" t="s">
        <v>45</v>
      </c>
      <c r="E58" t="s">
        <v>31</v>
      </c>
      <c r="F58" t="s">
        <v>27</v>
      </c>
      <c r="G58" t="s">
        <v>46</v>
      </c>
      <c r="H58">
        <v>42</v>
      </c>
      <c r="I58" s="1">
        <v>38513</v>
      </c>
      <c r="J58" s="2">
        <v>101630</v>
      </c>
      <c r="K58" s="3">
        <v>0.08</v>
      </c>
      <c r="L58" t="s">
        <v>47</v>
      </c>
      <c r="M58" t="s">
        <v>48</v>
      </c>
      <c r="N58" s="1" t="s">
        <v>20</v>
      </c>
      <c r="P58" t="str">
        <f t="shared" si="0"/>
        <v>MIDDLE AGE</v>
      </c>
      <c r="AG58" s="11"/>
      <c r="AH58" s="1">
        <v>38513</v>
      </c>
      <c r="AI58" s="2">
        <v>101630</v>
      </c>
      <c r="AJ58" s="13" t="s">
        <v>45</v>
      </c>
      <c r="AK58" s="1">
        <v>38513</v>
      </c>
      <c r="AL58" s="3">
        <v>0.08</v>
      </c>
      <c r="AO58" s="11"/>
    </row>
    <row r="59" spans="1:41" x14ac:dyDescent="0.25">
      <c r="A59" t="s">
        <v>269</v>
      </c>
      <c r="B59" t="s">
        <v>1157</v>
      </c>
      <c r="C59" t="s">
        <v>1113</v>
      </c>
      <c r="D59" t="s">
        <v>45</v>
      </c>
      <c r="E59" t="s">
        <v>15</v>
      </c>
      <c r="F59" t="s">
        <v>16</v>
      </c>
      <c r="G59" t="s">
        <v>46</v>
      </c>
      <c r="H59">
        <v>60</v>
      </c>
      <c r="I59" s="1">
        <v>34297</v>
      </c>
      <c r="J59" s="2">
        <v>126929</v>
      </c>
      <c r="K59" s="3">
        <v>0.12</v>
      </c>
      <c r="L59" t="s">
        <v>47</v>
      </c>
      <c r="M59" t="s">
        <v>48</v>
      </c>
      <c r="N59" s="1" t="s">
        <v>20</v>
      </c>
      <c r="P59" t="str">
        <f t="shared" si="0"/>
        <v>MIDDLE AGE</v>
      </c>
      <c r="AG59" s="11"/>
      <c r="AH59" s="1">
        <v>34297</v>
      </c>
      <c r="AI59" s="2">
        <v>126929</v>
      </c>
      <c r="AJ59" s="13" t="s">
        <v>45</v>
      </c>
      <c r="AK59" s="1">
        <v>34297</v>
      </c>
      <c r="AL59" s="3">
        <v>0.12</v>
      </c>
      <c r="AO59" s="11"/>
    </row>
    <row r="60" spans="1:41" x14ac:dyDescent="0.25">
      <c r="A60" t="s">
        <v>331</v>
      </c>
      <c r="B60" t="s">
        <v>217</v>
      </c>
      <c r="C60" t="s">
        <v>38</v>
      </c>
      <c r="D60" t="s">
        <v>45</v>
      </c>
      <c r="E60" t="s">
        <v>35</v>
      </c>
      <c r="F60" t="s">
        <v>27</v>
      </c>
      <c r="G60" t="s">
        <v>23</v>
      </c>
      <c r="H60">
        <v>47</v>
      </c>
      <c r="I60" s="1">
        <v>36490</v>
      </c>
      <c r="J60" s="2">
        <v>155890</v>
      </c>
      <c r="K60" s="3">
        <v>0.17</v>
      </c>
      <c r="L60" t="s">
        <v>18</v>
      </c>
      <c r="M60" t="s">
        <v>28</v>
      </c>
      <c r="N60" s="1">
        <v>37952</v>
      </c>
      <c r="P60" t="str">
        <f t="shared" si="0"/>
        <v>MIDDLE AGE</v>
      </c>
      <c r="AG60" s="11"/>
      <c r="AH60" s="1">
        <v>36490</v>
      </c>
      <c r="AI60" s="2">
        <v>155890</v>
      </c>
      <c r="AJ60" s="13" t="s">
        <v>14</v>
      </c>
      <c r="AK60" s="1">
        <v>36490</v>
      </c>
      <c r="AL60" s="3">
        <v>0.17</v>
      </c>
      <c r="AO60" s="11"/>
    </row>
    <row r="61" spans="1:41" x14ac:dyDescent="0.25">
      <c r="A61" t="s">
        <v>332</v>
      </c>
      <c r="B61" t="s">
        <v>1158</v>
      </c>
      <c r="C61" t="s">
        <v>38</v>
      </c>
      <c r="D61" t="s">
        <v>14</v>
      </c>
      <c r="E61" t="s">
        <v>31</v>
      </c>
      <c r="F61" t="s">
        <v>27</v>
      </c>
      <c r="G61" t="s">
        <v>23</v>
      </c>
      <c r="H61">
        <v>50</v>
      </c>
      <c r="I61" s="1">
        <v>43740</v>
      </c>
      <c r="J61" s="2">
        <v>150631</v>
      </c>
      <c r="K61" s="3">
        <v>0.17</v>
      </c>
      <c r="L61" t="s">
        <v>18</v>
      </c>
      <c r="M61" t="s">
        <v>37</v>
      </c>
      <c r="N61" s="1" t="s">
        <v>20</v>
      </c>
      <c r="P61" t="str">
        <f t="shared" si="0"/>
        <v>MIDDLE AGE</v>
      </c>
      <c r="AG61" s="11"/>
      <c r="AH61" s="1">
        <v>43740</v>
      </c>
      <c r="AI61" s="2">
        <v>150631</v>
      </c>
      <c r="AJ61" s="13" t="s">
        <v>45</v>
      </c>
      <c r="AK61" s="1">
        <v>43740</v>
      </c>
      <c r="AL61" s="3">
        <v>0.17</v>
      </c>
      <c r="AO61" s="11"/>
    </row>
    <row r="62" spans="1:41" x14ac:dyDescent="0.25">
      <c r="A62" t="s">
        <v>177</v>
      </c>
      <c r="B62" t="s">
        <v>1159</v>
      </c>
      <c r="C62" t="s">
        <v>40</v>
      </c>
      <c r="D62" t="s">
        <v>45</v>
      </c>
      <c r="E62" t="s">
        <v>1104</v>
      </c>
      <c r="F62" t="s">
        <v>16</v>
      </c>
      <c r="G62" t="s">
        <v>23</v>
      </c>
      <c r="H62">
        <v>39</v>
      </c>
      <c r="I62" s="1">
        <v>41096</v>
      </c>
      <c r="J62" s="2">
        <v>72850</v>
      </c>
      <c r="K62" s="3">
        <v>0</v>
      </c>
      <c r="L62" t="s">
        <v>18</v>
      </c>
      <c r="M62" t="s">
        <v>42</v>
      </c>
      <c r="N62" s="1" t="s">
        <v>20</v>
      </c>
      <c r="P62" t="str">
        <f t="shared" si="0"/>
        <v>YOUNG</v>
      </c>
      <c r="AG62" s="11"/>
      <c r="AH62" s="1">
        <v>41096</v>
      </c>
      <c r="AI62" s="2">
        <v>72850</v>
      </c>
      <c r="AJ62" s="13" t="s">
        <v>45</v>
      </c>
      <c r="AK62" s="1">
        <v>41096</v>
      </c>
      <c r="AL62" s="3">
        <v>0</v>
      </c>
      <c r="AO62" s="11"/>
    </row>
    <row r="63" spans="1:41" x14ac:dyDescent="0.25">
      <c r="A63" t="s">
        <v>221</v>
      </c>
      <c r="B63" t="s">
        <v>1160</v>
      </c>
      <c r="C63" t="s">
        <v>76</v>
      </c>
      <c r="D63" t="s">
        <v>45</v>
      </c>
      <c r="E63" t="s">
        <v>31</v>
      </c>
      <c r="F63" t="s">
        <v>27</v>
      </c>
      <c r="G63" t="s">
        <v>46</v>
      </c>
      <c r="H63">
        <v>46</v>
      </c>
      <c r="I63" s="1">
        <v>40408</v>
      </c>
      <c r="J63" s="2">
        <v>57951</v>
      </c>
      <c r="K63" s="3">
        <v>0</v>
      </c>
      <c r="L63" t="s">
        <v>18</v>
      </c>
      <c r="M63" t="s">
        <v>37</v>
      </c>
      <c r="N63" s="1" t="s">
        <v>20</v>
      </c>
      <c r="P63" t="str">
        <f t="shared" si="0"/>
        <v>MIDDLE AGE</v>
      </c>
      <c r="AG63" s="11"/>
      <c r="AH63" s="1">
        <v>40408</v>
      </c>
      <c r="AI63" s="2">
        <v>57951</v>
      </c>
      <c r="AJ63" s="13" t="s">
        <v>45</v>
      </c>
      <c r="AK63" s="1">
        <v>40408</v>
      </c>
      <c r="AL63" s="3">
        <v>0</v>
      </c>
      <c r="AO63" s="11"/>
    </row>
    <row r="64" spans="1:41" x14ac:dyDescent="0.25">
      <c r="A64" t="s">
        <v>333</v>
      </c>
      <c r="B64" t="s">
        <v>1161</v>
      </c>
      <c r="C64" t="s">
        <v>57</v>
      </c>
      <c r="D64" t="s">
        <v>45</v>
      </c>
      <c r="E64" t="s">
        <v>35</v>
      </c>
      <c r="F64" t="s">
        <v>27</v>
      </c>
      <c r="G64" t="s">
        <v>17</v>
      </c>
      <c r="H64">
        <v>50</v>
      </c>
      <c r="I64" s="1">
        <v>40388</v>
      </c>
      <c r="J64" s="2">
        <v>70340</v>
      </c>
      <c r="K64" s="3">
        <v>0</v>
      </c>
      <c r="L64" t="s">
        <v>18</v>
      </c>
      <c r="M64" t="s">
        <v>42</v>
      </c>
      <c r="N64" s="1" t="s">
        <v>20</v>
      </c>
      <c r="P64" t="str">
        <f t="shared" si="0"/>
        <v>MIDDLE AGE</v>
      </c>
      <c r="AG64" s="11"/>
      <c r="AH64" s="1">
        <v>40388</v>
      </c>
      <c r="AI64" s="2">
        <v>70340</v>
      </c>
      <c r="AJ64" s="13" t="s">
        <v>30</v>
      </c>
      <c r="AK64" s="1">
        <v>40388</v>
      </c>
      <c r="AL64" s="3">
        <v>0</v>
      </c>
      <c r="AO64" s="11"/>
    </row>
    <row r="65" spans="1:41" x14ac:dyDescent="0.25">
      <c r="A65" t="s">
        <v>334</v>
      </c>
      <c r="B65" t="s">
        <v>1162</v>
      </c>
      <c r="C65" t="s">
        <v>53</v>
      </c>
      <c r="D65" t="s">
        <v>30</v>
      </c>
      <c r="E65" t="s">
        <v>35</v>
      </c>
      <c r="F65" t="s">
        <v>16</v>
      </c>
      <c r="G65" t="s">
        <v>23</v>
      </c>
      <c r="H65">
        <v>55</v>
      </c>
      <c r="I65" s="1">
        <v>39685</v>
      </c>
      <c r="J65" s="2">
        <v>98221</v>
      </c>
      <c r="K65" s="3">
        <v>0</v>
      </c>
      <c r="L65" t="s">
        <v>32</v>
      </c>
      <c r="M65" t="s">
        <v>63</v>
      </c>
      <c r="N65" s="1" t="s">
        <v>20</v>
      </c>
      <c r="P65" t="str">
        <f t="shared" si="0"/>
        <v>MIDDLE AGE</v>
      </c>
      <c r="AG65" s="11"/>
      <c r="AH65" s="1">
        <v>39685</v>
      </c>
      <c r="AI65" s="2">
        <v>98221</v>
      </c>
      <c r="AJ65" s="13" t="s">
        <v>45</v>
      </c>
      <c r="AK65" s="1">
        <v>39685</v>
      </c>
      <c r="AL65" s="3">
        <v>0</v>
      </c>
      <c r="AO65" s="11"/>
    </row>
    <row r="66" spans="1:41" x14ac:dyDescent="0.25">
      <c r="A66" t="s">
        <v>241</v>
      </c>
      <c r="B66" t="s">
        <v>1163</v>
      </c>
      <c r="C66" t="s">
        <v>1113</v>
      </c>
      <c r="D66" t="s">
        <v>45</v>
      </c>
      <c r="E66" t="s">
        <v>1104</v>
      </c>
      <c r="F66" t="s">
        <v>27</v>
      </c>
      <c r="G66" t="s">
        <v>23</v>
      </c>
      <c r="H66">
        <v>43</v>
      </c>
      <c r="I66" s="1">
        <v>37888</v>
      </c>
      <c r="J66" s="2">
        <v>127175</v>
      </c>
      <c r="K66" s="3">
        <v>0.12</v>
      </c>
      <c r="L66" t="s">
        <v>18</v>
      </c>
      <c r="M66" t="s">
        <v>56</v>
      </c>
      <c r="N66" s="1" t="s">
        <v>20</v>
      </c>
      <c r="P66" t="str">
        <f t="shared" ref="P66:P129" si="12">IF(AND(H66&gt;=20,H66&lt;=40),"YOUNG",IF(AND(H66&gt;40,H66&lt;=60),"MIDDLE AGE",IF(H66&gt;60,"OLD"," ")))</f>
        <v>MIDDLE AGE</v>
      </c>
      <c r="AG66" s="11"/>
      <c r="AH66" s="1">
        <v>37888</v>
      </c>
      <c r="AI66" s="2">
        <v>127175</v>
      </c>
      <c r="AJ66" s="13" t="s">
        <v>14</v>
      </c>
      <c r="AK66" s="1">
        <v>37888</v>
      </c>
      <c r="AL66" s="3">
        <v>0.12</v>
      </c>
      <c r="AO66" s="11"/>
    </row>
    <row r="67" spans="1:41" x14ac:dyDescent="0.25">
      <c r="A67" t="s">
        <v>335</v>
      </c>
      <c r="B67" t="s">
        <v>1164</v>
      </c>
      <c r="C67" t="s">
        <v>40</v>
      </c>
      <c r="D67" t="s">
        <v>14</v>
      </c>
      <c r="E67" t="s">
        <v>35</v>
      </c>
      <c r="F67" t="s">
        <v>16</v>
      </c>
      <c r="G67" t="s">
        <v>43</v>
      </c>
      <c r="H67">
        <v>26</v>
      </c>
      <c r="I67" s="1">
        <v>44332</v>
      </c>
      <c r="J67" s="2">
        <v>97542</v>
      </c>
      <c r="K67" s="3">
        <v>0</v>
      </c>
      <c r="L67" t="s">
        <v>18</v>
      </c>
      <c r="M67" t="s">
        <v>37</v>
      </c>
      <c r="N67" s="1" t="s">
        <v>20</v>
      </c>
      <c r="P67" t="str">
        <f t="shared" si="12"/>
        <v>YOUNG</v>
      </c>
      <c r="AG67" s="11"/>
      <c r="AH67" s="1">
        <v>44332</v>
      </c>
      <c r="AI67" s="2">
        <v>97542</v>
      </c>
      <c r="AJ67" s="13" t="s">
        <v>41</v>
      </c>
      <c r="AK67" s="1">
        <v>44332</v>
      </c>
      <c r="AL67" s="3">
        <v>0</v>
      </c>
      <c r="AO67" s="11"/>
    </row>
    <row r="68" spans="1:41" x14ac:dyDescent="0.25">
      <c r="A68" t="s">
        <v>336</v>
      </c>
      <c r="B68" t="s">
        <v>1165</v>
      </c>
      <c r="C68" t="s">
        <v>40</v>
      </c>
      <c r="D68" t="s">
        <v>41</v>
      </c>
      <c r="E68" t="s">
        <v>15</v>
      </c>
      <c r="F68" t="s">
        <v>27</v>
      </c>
      <c r="G68" t="s">
        <v>46</v>
      </c>
      <c r="H68">
        <v>34</v>
      </c>
      <c r="I68" s="1">
        <v>43600</v>
      </c>
      <c r="J68" s="2">
        <v>81646</v>
      </c>
      <c r="K68" s="3">
        <v>0</v>
      </c>
      <c r="L68" t="s">
        <v>18</v>
      </c>
      <c r="M68" t="s">
        <v>37</v>
      </c>
      <c r="N68" s="1" t="s">
        <v>20</v>
      </c>
      <c r="P68" t="str">
        <f t="shared" si="12"/>
        <v>YOUNG</v>
      </c>
      <c r="AG68" s="11"/>
      <c r="AH68" s="1">
        <v>43600</v>
      </c>
      <c r="AI68" s="2">
        <v>81646</v>
      </c>
      <c r="AJ68" s="13" t="s">
        <v>45</v>
      </c>
      <c r="AK68" s="1">
        <v>43600</v>
      </c>
      <c r="AL68" s="3">
        <v>0</v>
      </c>
      <c r="AO68" s="11"/>
    </row>
    <row r="69" spans="1:41" x14ac:dyDescent="0.25">
      <c r="A69" t="s">
        <v>337</v>
      </c>
      <c r="B69" t="s">
        <v>1166</v>
      </c>
      <c r="C69" t="s">
        <v>38</v>
      </c>
      <c r="D69" t="s">
        <v>45</v>
      </c>
      <c r="E69" t="s">
        <v>1104</v>
      </c>
      <c r="F69" t="s">
        <v>27</v>
      </c>
      <c r="G69" t="s">
        <v>46</v>
      </c>
      <c r="H69">
        <v>38</v>
      </c>
      <c r="I69" s="1">
        <v>39999</v>
      </c>
      <c r="J69" s="2">
        <v>182055</v>
      </c>
      <c r="K69" s="3">
        <v>0.27</v>
      </c>
      <c r="L69" t="s">
        <v>47</v>
      </c>
      <c r="M69" t="s">
        <v>1136</v>
      </c>
      <c r="N69" s="1" t="s">
        <v>20</v>
      </c>
      <c r="P69" t="str">
        <f t="shared" si="12"/>
        <v>YOUNG</v>
      </c>
      <c r="AG69" s="11"/>
      <c r="AH69" s="1">
        <v>39999</v>
      </c>
      <c r="AI69" s="2">
        <v>182055</v>
      </c>
      <c r="AJ69" s="13" t="s">
        <v>41</v>
      </c>
      <c r="AK69" s="1">
        <v>39999</v>
      </c>
      <c r="AL69" s="3">
        <v>0.27</v>
      </c>
      <c r="AO69" s="11"/>
    </row>
    <row r="70" spans="1:41" x14ac:dyDescent="0.25">
      <c r="A70" t="s">
        <v>338</v>
      </c>
      <c r="B70" t="s">
        <v>1167</v>
      </c>
      <c r="C70" t="s">
        <v>40</v>
      </c>
      <c r="D70" t="s">
        <v>41</v>
      </c>
      <c r="E70" t="s">
        <v>1104</v>
      </c>
      <c r="F70" t="s">
        <v>27</v>
      </c>
      <c r="G70" t="s">
        <v>23</v>
      </c>
      <c r="H70">
        <v>35</v>
      </c>
      <c r="I70" s="1">
        <v>44584</v>
      </c>
      <c r="J70" s="2">
        <v>86777</v>
      </c>
      <c r="K70" s="3">
        <v>0</v>
      </c>
      <c r="L70" t="s">
        <v>32</v>
      </c>
      <c r="M70" t="s">
        <v>33</v>
      </c>
      <c r="N70" s="1" t="s">
        <v>20</v>
      </c>
      <c r="P70" t="str">
        <f t="shared" si="12"/>
        <v>YOUNG</v>
      </c>
      <c r="AG70" s="11"/>
      <c r="AH70" s="1">
        <v>44584</v>
      </c>
      <c r="AI70" s="2">
        <v>86777</v>
      </c>
      <c r="AJ70" s="13" t="s">
        <v>41</v>
      </c>
      <c r="AK70" s="1">
        <v>44584</v>
      </c>
      <c r="AL70" s="3">
        <v>0</v>
      </c>
      <c r="AO70" s="11"/>
    </row>
    <row r="71" spans="1:41" x14ac:dyDescent="0.25">
      <c r="A71" t="s">
        <v>106</v>
      </c>
      <c r="B71" t="s">
        <v>1168</v>
      </c>
      <c r="C71" t="s">
        <v>55</v>
      </c>
      <c r="D71" t="s">
        <v>41</v>
      </c>
      <c r="E71" t="s">
        <v>31</v>
      </c>
      <c r="F71" t="s">
        <v>27</v>
      </c>
      <c r="G71" t="s">
        <v>23</v>
      </c>
      <c r="H71">
        <v>39</v>
      </c>
      <c r="I71" s="1">
        <v>42172</v>
      </c>
      <c r="J71" s="2">
        <v>129949</v>
      </c>
      <c r="K71" s="3">
        <v>0.09</v>
      </c>
      <c r="L71" t="s">
        <v>32</v>
      </c>
      <c r="M71" t="s">
        <v>54</v>
      </c>
      <c r="N71" s="1" t="s">
        <v>20</v>
      </c>
      <c r="P71" t="str">
        <f t="shared" si="12"/>
        <v>YOUNG</v>
      </c>
      <c r="AG71" s="11"/>
      <c r="AH71" s="1">
        <v>42172</v>
      </c>
      <c r="AI71" s="2">
        <v>129949</v>
      </c>
      <c r="AJ71" s="13" t="s">
        <v>45</v>
      </c>
      <c r="AK71" s="1">
        <v>42172</v>
      </c>
      <c r="AL71" s="3">
        <v>0.09</v>
      </c>
      <c r="AO71" s="11"/>
    </row>
    <row r="72" spans="1:41" x14ac:dyDescent="0.25">
      <c r="A72" t="s">
        <v>174</v>
      </c>
      <c r="B72" t="s">
        <v>1169</v>
      </c>
      <c r="C72" t="s">
        <v>55</v>
      </c>
      <c r="D72" t="s">
        <v>45</v>
      </c>
      <c r="E72" t="s">
        <v>1104</v>
      </c>
      <c r="F72" t="s">
        <v>16</v>
      </c>
      <c r="G72" t="s">
        <v>23</v>
      </c>
      <c r="H72">
        <v>26</v>
      </c>
      <c r="I72" s="1">
        <v>44062</v>
      </c>
      <c r="J72" s="2">
        <v>124535</v>
      </c>
      <c r="K72" s="3">
        <v>0.06</v>
      </c>
      <c r="L72" t="s">
        <v>18</v>
      </c>
      <c r="M72" t="s">
        <v>19</v>
      </c>
      <c r="N72" s="1" t="s">
        <v>20</v>
      </c>
      <c r="P72" t="str">
        <f t="shared" si="12"/>
        <v>YOUNG</v>
      </c>
      <c r="AG72" s="11"/>
      <c r="AH72" s="1">
        <v>44062</v>
      </c>
      <c r="AI72" s="2">
        <v>124535</v>
      </c>
      <c r="AJ72" s="13" t="s">
        <v>26</v>
      </c>
      <c r="AK72" s="1">
        <v>44062</v>
      </c>
      <c r="AL72" s="3">
        <v>0.06</v>
      </c>
      <c r="AO72" s="11"/>
    </row>
    <row r="73" spans="1:41" x14ac:dyDescent="0.25">
      <c r="A73" t="s">
        <v>339</v>
      </c>
      <c r="B73" t="s">
        <v>1170</v>
      </c>
      <c r="C73" t="s">
        <v>79</v>
      </c>
      <c r="D73" t="s">
        <v>26</v>
      </c>
      <c r="E73" t="s">
        <v>15</v>
      </c>
      <c r="F73" t="s">
        <v>16</v>
      </c>
      <c r="G73" t="s">
        <v>23</v>
      </c>
      <c r="H73">
        <v>60</v>
      </c>
      <c r="I73" s="1">
        <v>34167</v>
      </c>
      <c r="J73" s="2">
        <v>81083</v>
      </c>
      <c r="K73" s="3">
        <v>0</v>
      </c>
      <c r="L73" t="s">
        <v>18</v>
      </c>
      <c r="M73" t="s">
        <v>28</v>
      </c>
      <c r="N73" s="1" t="s">
        <v>20</v>
      </c>
      <c r="P73" t="str">
        <f t="shared" si="12"/>
        <v>MIDDLE AGE</v>
      </c>
      <c r="AG73" s="11"/>
      <c r="AH73" s="1">
        <v>34167</v>
      </c>
      <c r="AI73" s="2">
        <v>81083</v>
      </c>
      <c r="AJ73" s="13" t="s">
        <v>41</v>
      </c>
      <c r="AK73" s="1">
        <v>34167</v>
      </c>
      <c r="AL73" s="3">
        <v>0</v>
      </c>
      <c r="AO73" s="11"/>
    </row>
    <row r="74" spans="1:41" x14ac:dyDescent="0.25">
      <c r="A74" t="s">
        <v>105</v>
      </c>
      <c r="B74" t="s">
        <v>1171</v>
      </c>
      <c r="C74" t="s">
        <v>59</v>
      </c>
      <c r="D74" t="s">
        <v>41</v>
      </c>
      <c r="E74" t="s">
        <v>31</v>
      </c>
      <c r="F74" t="s">
        <v>27</v>
      </c>
      <c r="G74" t="s">
        <v>23</v>
      </c>
      <c r="H74">
        <v>32</v>
      </c>
      <c r="I74" s="1">
        <v>43626</v>
      </c>
      <c r="J74" s="2">
        <v>57727</v>
      </c>
      <c r="K74" s="3">
        <v>0</v>
      </c>
      <c r="L74" t="s">
        <v>32</v>
      </c>
      <c r="M74" t="s">
        <v>33</v>
      </c>
      <c r="N74" s="1" t="s">
        <v>20</v>
      </c>
      <c r="P74" t="str">
        <f t="shared" si="12"/>
        <v>YOUNG</v>
      </c>
      <c r="AG74" s="11"/>
      <c r="AH74" s="1">
        <v>43626</v>
      </c>
      <c r="AI74" s="2">
        <v>57727</v>
      </c>
      <c r="AJ74" s="13" t="s">
        <v>14</v>
      </c>
      <c r="AK74" s="1">
        <v>43626</v>
      </c>
      <c r="AL74" s="3">
        <v>0</v>
      </c>
      <c r="AO74" s="11"/>
    </row>
    <row r="75" spans="1:41" x14ac:dyDescent="0.25">
      <c r="A75" t="s">
        <v>340</v>
      </c>
      <c r="B75" t="s">
        <v>1172</v>
      </c>
      <c r="C75" t="s">
        <v>57</v>
      </c>
      <c r="D75" t="s">
        <v>14</v>
      </c>
      <c r="E75" t="s">
        <v>35</v>
      </c>
      <c r="F75" t="s">
        <v>16</v>
      </c>
      <c r="G75" t="s">
        <v>17</v>
      </c>
      <c r="H75">
        <v>65</v>
      </c>
      <c r="I75" s="1">
        <v>44023</v>
      </c>
      <c r="J75" s="2">
        <v>59344</v>
      </c>
      <c r="K75" s="3">
        <v>0</v>
      </c>
      <c r="L75" t="s">
        <v>18</v>
      </c>
      <c r="M75" t="s">
        <v>28</v>
      </c>
      <c r="N75" s="1" t="s">
        <v>20</v>
      </c>
      <c r="P75" t="str">
        <f t="shared" si="12"/>
        <v>OLD</v>
      </c>
      <c r="AG75" s="11"/>
      <c r="AH75" s="1">
        <v>44023</v>
      </c>
      <c r="AI75" s="2">
        <v>59344</v>
      </c>
      <c r="AJ75" s="13" t="s">
        <v>45</v>
      </c>
      <c r="AK75" s="1">
        <v>44023</v>
      </c>
      <c r="AL75" s="3">
        <v>0</v>
      </c>
      <c r="AO75" s="11"/>
    </row>
    <row r="76" spans="1:41" x14ac:dyDescent="0.25">
      <c r="A76" t="s">
        <v>341</v>
      </c>
      <c r="B76" t="s">
        <v>1173</v>
      </c>
      <c r="C76" t="s">
        <v>40</v>
      </c>
      <c r="D76" t="s">
        <v>45</v>
      </c>
      <c r="E76" t="s">
        <v>15</v>
      </c>
      <c r="F76" t="s">
        <v>27</v>
      </c>
      <c r="G76" t="s">
        <v>23</v>
      </c>
      <c r="H76">
        <v>27</v>
      </c>
      <c r="I76" s="1">
        <v>44817</v>
      </c>
      <c r="J76" s="2">
        <v>73203</v>
      </c>
      <c r="K76" s="3">
        <v>0</v>
      </c>
      <c r="L76" t="s">
        <v>18</v>
      </c>
      <c r="M76" t="s">
        <v>42</v>
      </c>
      <c r="N76" s="1" t="s">
        <v>20</v>
      </c>
      <c r="P76" t="str">
        <f t="shared" si="12"/>
        <v>YOUNG</v>
      </c>
      <c r="AG76" s="11"/>
      <c r="AH76" s="1">
        <v>44817</v>
      </c>
      <c r="AI76" s="2">
        <v>73203</v>
      </c>
      <c r="AJ76" s="13" t="s">
        <v>26</v>
      </c>
      <c r="AK76" s="1">
        <v>44817</v>
      </c>
      <c r="AL76" s="3">
        <v>0</v>
      </c>
      <c r="AO76" s="11"/>
    </row>
    <row r="77" spans="1:41" x14ac:dyDescent="0.25">
      <c r="A77" t="s">
        <v>342</v>
      </c>
      <c r="B77" t="s">
        <v>1174</v>
      </c>
      <c r="C77" t="s">
        <v>75</v>
      </c>
      <c r="D77" t="s">
        <v>26</v>
      </c>
      <c r="E77" t="s">
        <v>1104</v>
      </c>
      <c r="F77" t="s">
        <v>16</v>
      </c>
      <c r="G77" t="s">
        <v>46</v>
      </c>
      <c r="H77">
        <v>63</v>
      </c>
      <c r="I77" s="1">
        <v>38003</v>
      </c>
      <c r="J77" s="2">
        <v>83070</v>
      </c>
      <c r="K77" s="3">
        <v>0</v>
      </c>
      <c r="L77" t="s">
        <v>47</v>
      </c>
      <c r="M77" t="s">
        <v>48</v>
      </c>
      <c r="N77" s="1" t="s">
        <v>20</v>
      </c>
      <c r="P77" t="str">
        <f t="shared" si="12"/>
        <v>OLD</v>
      </c>
      <c r="AG77" s="11"/>
      <c r="AH77" s="1">
        <v>38003</v>
      </c>
      <c r="AI77" s="2">
        <v>83070</v>
      </c>
      <c r="AJ77" s="13" t="s">
        <v>22</v>
      </c>
      <c r="AK77" s="1">
        <v>38003</v>
      </c>
      <c r="AL77" s="3">
        <v>0</v>
      </c>
      <c r="AO77" s="11"/>
    </row>
    <row r="78" spans="1:41" x14ac:dyDescent="0.25">
      <c r="A78" t="s">
        <v>343</v>
      </c>
      <c r="B78" t="s">
        <v>1175</v>
      </c>
      <c r="C78" t="s">
        <v>55</v>
      </c>
      <c r="D78" t="s">
        <v>22</v>
      </c>
      <c r="E78" t="s">
        <v>15</v>
      </c>
      <c r="F78" t="s">
        <v>16</v>
      </c>
      <c r="G78" t="s">
        <v>23</v>
      </c>
      <c r="H78">
        <v>51</v>
      </c>
      <c r="I78" s="1">
        <v>44034</v>
      </c>
      <c r="J78" s="2">
        <v>104008</v>
      </c>
      <c r="K78" s="3">
        <v>0.1</v>
      </c>
      <c r="L78" t="s">
        <v>32</v>
      </c>
      <c r="M78" t="s">
        <v>54</v>
      </c>
      <c r="N78" s="1" t="s">
        <v>20</v>
      </c>
      <c r="P78" t="str">
        <f t="shared" si="12"/>
        <v>MIDDLE AGE</v>
      </c>
      <c r="AG78" s="11"/>
      <c r="AH78" s="1">
        <v>44034</v>
      </c>
      <c r="AI78" s="2">
        <v>104008</v>
      </c>
      <c r="AJ78" s="13" t="s">
        <v>26</v>
      </c>
      <c r="AK78" s="1">
        <v>44034</v>
      </c>
      <c r="AL78" s="3">
        <v>0.1</v>
      </c>
      <c r="AO78" s="11"/>
    </row>
    <row r="79" spans="1:41" x14ac:dyDescent="0.25">
      <c r="A79" t="s">
        <v>344</v>
      </c>
      <c r="B79" t="s">
        <v>1176</v>
      </c>
      <c r="C79" t="s">
        <v>73</v>
      </c>
      <c r="D79" t="s">
        <v>26</v>
      </c>
      <c r="E79" t="s">
        <v>31</v>
      </c>
      <c r="F79" t="s">
        <v>16</v>
      </c>
      <c r="G79" t="s">
        <v>17</v>
      </c>
      <c r="H79">
        <v>43</v>
      </c>
      <c r="I79" s="1">
        <v>39129</v>
      </c>
      <c r="J79" s="2">
        <v>70923</v>
      </c>
      <c r="K79" s="3">
        <v>0</v>
      </c>
      <c r="L79" t="s">
        <v>18</v>
      </c>
      <c r="M79" t="s">
        <v>28</v>
      </c>
      <c r="N79" s="1" t="s">
        <v>20</v>
      </c>
      <c r="P79" t="str">
        <f t="shared" si="12"/>
        <v>MIDDLE AGE</v>
      </c>
      <c r="AG79" s="11"/>
      <c r="AH79" s="1">
        <v>39129</v>
      </c>
      <c r="AI79" s="2">
        <v>70923</v>
      </c>
      <c r="AJ79" s="13" t="s">
        <v>41</v>
      </c>
      <c r="AK79" s="1">
        <v>39129</v>
      </c>
      <c r="AL79" s="3">
        <v>0</v>
      </c>
      <c r="AO79" s="11"/>
    </row>
    <row r="80" spans="1:41" x14ac:dyDescent="0.25">
      <c r="A80" t="s">
        <v>345</v>
      </c>
      <c r="B80" t="s">
        <v>242</v>
      </c>
      <c r="C80" t="s">
        <v>1113</v>
      </c>
      <c r="D80" t="s">
        <v>41</v>
      </c>
      <c r="E80" t="s">
        <v>1104</v>
      </c>
      <c r="F80" t="s">
        <v>27</v>
      </c>
      <c r="G80" t="s">
        <v>43</v>
      </c>
      <c r="H80">
        <v>31</v>
      </c>
      <c r="I80" s="1">
        <v>43198</v>
      </c>
      <c r="J80" s="2">
        <v>159121</v>
      </c>
      <c r="K80" s="3">
        <v>0.14000000000000001</v>
      </c>
      <c r="L80" t="s">
        <v>18</v>
      </c>
      <c r="M80" t="s">
        <v>37</v>
      </c>
      <c r="N80" s="1" t="s">
        <v>20</v>
      </c>
      <c r="P80" t="str">
        <f t="shared" si="12"/>
        <v>YOUNG</v>
      </c>
      <c r="AG80" s="11"/>
      <c r="AH80" s="1">
        <v>43198</v>
      </c>
      <c r="AI80" s="2">
        <v>159121</v>
      </c>
      <c r="AJ80" s="13" t="s">
        <v>22</v>
      </c>
      <c r="AK80" s="1">
        <v>43198</v>
      </c>
      <c r="AL80" s="3">
        <v>0.14000000000000001</v>
      </c>
      <c r="AO80" s="11"/>
    </row>
    <row r="81" spans="1:41" x14ac:dyDescent="0.25">
      <c r="A81" t="s">
        <v>346</v>
      </c>
      <c r="B81" t="s">
        <v>1177</v>
      </c>
      <c r="C81" t="s">
        <v>65</v>
      </c>
      <c r="D81" t="s">
        <v>22</v>
      </c>
      <c r="E81" t="s">
        <v>15</v>
      </c>
      <c r="F81" t="s">
        <v>16</v>
      </c>
      <c r="G81" t="s">
        <v>17</v>
      </c>
      <c r="H81">
        <v>26</v>
      </c>
      <c r="I81" s="1">
        <v>44167</v>
      </c>
      <c r="J81" s="2">
        <v>88921</v>
      </c>
      <c r="K81" s="3">
        <v>0</v>
      </c>
      <c r="L81" t="s">
        <v>18</v>
      </c>
      <c r="M81" t="s">
        <v>19</v>
      </c>
      <c r="N81" s="1" t="s">
        <v>20</v>
      </c>
      <c r="P81" t="str">
        <f t="shared" si="12"/>
        <v>YOUNG</v>
      </c>
      <c r="AG81" s="11"/>
      <c r="AH81" s="1">
        <v>44167</v>
      </c>
      <c r="AI81" s="2">
        <v>88921</v>
      </c>
      <c r="AJ81" s="13" t="s">
        <v>45</v>
      </c>
      <c r="AK81" s="1">
        <v>44167</v>
      </c>
      <c r="AL81" s="3">
        <v>0</v>
      </c>
      <c r="AO81" s="11"/>
    </row>
    <row r="82" spans="1:41" x14ac:dyDescent="0.25">
      <c r="A82" t="s">
        <v>347</v>
      </c>
      <c r="B82" t="s">
        <v>1178</v>
      </c>
      <c r="C82" t="s">
        <v>1113</v>
      </c>
      <c r="D82" t="s">
        <v>45</v>
      </c>
      <c r="E82" t="s">
        <v>1104</v>
      </c>
      <c r="F82" t="s">
        <v>27</v>
      </c>
      <c r="G82" t="s">
        <v>23</v>
      </c>
      <c r="H82">
        <v>46</v>
      </c>
      <c r="I82" s="1">
        <v>42246</v>
      </c>
      <c r="J82" s="2">
        <v>126704</v>
      </c>
      <c r="K82" s="3">
        <v>0.14000000000000001</v>
      </c>
      <c r="L82" t="s">
        <v>18</v>
      </c>
      <c r="M82" t="s">
        <v>37</v>
      </c>
      <c r="N82" s="1" t="s">
        <v>20</v>
      </c>
      <c r="P82" t="str">
        <f t="shared" si="12"/>
        <v>MIDDLE AGE</v>
      </c>
      <c r="AG82" s="11"/>
      <c r="AH82" s="1">
        <v>42246</v>
      </c>
      <c r="AI82" s="2">
        <v>126704</v>
      </c>
      <c r="AJ82" s="13" t="s">
        <v>58</v>
      </c>
      <c r="AK82" s="1">
        <v>42246</v>
      </c>
      <c r="AL82" s="3">
        <v>0.14000000000000001</v>
      </c>
      <c r="AO82" s="11"/>
    </row>
    <row r="83" spans="1:41" x14ac:dyDescent="0.25">
      <c r="A83" t="s">
        <v>348</v>
      </c>
      <c r="B83" t="s">
        <v>1179</v>
      </c>
      <c r="C83" t="s">
        <v>57</v>
      </c>
      <c r="D83" t="s">
        <v>58</v>
      </c>
      <c r="E83" t="s">
        <v>35</v>
      </c>
      <c r="F83" t="s">
        <v>16</v>
      </c>
      <c r="G83" t="s">
        <v>23</v>
      </c>
      <c r="H83">
        <v>59</v>
      </c>
      <c r="I83" s="1">
        <v>41049</v>
      </c>
      <c r="J83" s="2">
        <v>57704</v>
      </c>
      <c r="K83" s="3">
        <v>0</v>
      </c>
      <c r="L83" t="s">
        <v>32</v>
      </c>
      <c r="M83" t="s">
        <v>63</v>
      </c>
      <c r="N83" s="1">
        <v>43790</v>
      </c>
      <c r="P83" t="str">
        <f t="shared" si="12"/>
        <v>MIDDLE AGE</v>
      </c>
      <c r="AG83" s="11"/>
      <c r="AH83" s="1">
        <v>41049</v>
      </c>
      <c r="AI83" s="2">
        <v>57704</v>
      </c>
      <c r="AJ83" s="13" t="s">
        <v>45</v>
      </c>
      <c r="AK83" s="1">
        <v>41049</v>
      </c>
      <c r="AL83" s="3">
        <v>0</v>
      </c>
      <c r="AO83" s="11"/>
    </row>
    <row r="84" spans="1:41" x14ac:dyDescent="0.25">
      <c r="A84" t="s">
        <v>349</v>
      </c>
      <c r="B84" t="s">
        <v>1180</v>
      </c>
      <c r="C84" t="s">
        <v>38</v>
      </c>
      <c r="D84" t="s">
        <v>45</v>
      </c>
      <c r="E84" t="s">
        <v>15</v>
      </c>
      <c r="F84" t="s">
        <v>16</v>
      </c>
      <c r="G84" t="s">
        <v>46</v>
      </c>
      <c r="H84">
        <v>52</v>
      </c>
      <c r="I84" s="1">
        <v>35275</v>
      </c>
      <c r="J84" s="2">
        <v>191455</v>
      </c>
      <c r="K84" s="3">
        <v>0.24</v>
      </c>
      <c r="L84" t="s">
        <v>47</v>
      </c>
      <c r="M84" t="s">
        <v>48</v>
      </c>
      <c r="N84" s="1" t="s">
        <v>20</v>
      </c>
      <c r="P84" t="str">
        <f t="shared" si="12"/>
        <v>MIDDLE AGE</v>
      </c>
      <c r="AG84" s="11"/>
      <c r="AH84" s="1">
        <v>35275</v>
      </c>
      <c r="AI84" s="2">
        <v>191455</v>
      </c>
      <c r="AJ84" s="13" t="s">
        <v>26</v>
      </c>
      <c r="AK84" s="1">
        <v>35275</v>
      </c>
      <c r="AL84" s="3">
        <v>0.24</v>
      </c>
      <c r="AO84" s="11"/>
    </row>
    <row r="85" spans="1:41" x14ac:dyDescent="0.25">
      <c r="A85" t="s">
        <v>350</v>
      </c>
      <c r="B85" t="s">
        <v>1181</v>
      </c>
      <c r="C85" t="s">
        <v>73</v>
      </c>
      <c r="D85" t="s">
        <v>26</v>
      </c>
      <c r="E85" t="s">
        <v>35</v>
      </c>
      <c r="F85" t="s">
        <v>27</v>
      </c>
      <c r="G85" t="s">
        <v>17</v>
      </c>
      <c r="H85">
        <v>31</v>
      </c>
      <c r="I85" s="1">
        <v>44350</v>
      </c>
      <c r="J85" s="2">
        <v>99937</v>
      </c>
      <c r="K85" s="3">
        <v>0</v>
      </c>
      <c r="L85" t="s">
        <v>18</v>
      </c>
      <c r="M85" t="s">
        <v>37</v>
      </c>
      <c r="N85" s="1" t="s">
        <v>20</v>
      </c>
      <c r="P85" t="str">
        <f t="shared" si="12"/>
        <v>YOUNG</v>
      </c>
      <c r="AG85" s="11"/>
      <c r="AH85" s="1">
        <v>44350</v>
      </c>
      <c r="AI85" s="2">
        <v>99937</v>
      </c>
      <c r="AJ85" s="13" t="s">
        <v>41</v>
      </c>
      <c r="AK85" s="1">
        <v>44350</v>
      </c>
      <c r="AL85" s="3">
        <v>0</v>
      </c>
      <c r="AO85" s="11"/>
    </row>
    <row r="86" spans="1:41" x14ac:dyDescent="0.25">
      <c r="A86" t="s">
        <v>351</v>
      </c>
      <c r="B86" t="s">
        <v>1182</v>
      </c>
      <c r="C86" t="s">
        <v>59</v>
      </c>
      <c r="D86" t="s">
        <v>41</v>
      </c>
      <c r="E86" t="s">
        <v>1104</v>
      </c>
      <c r="F86" t="s">
        <v>27</v>
      </c>
      <c r="G86" t="s">
        <v>23</v>
      </c>
      <c r="H86">
        <v>42</v>
      </c>
      <c r="I86" s="1">
        <v>39519</v>
      </c>
      <c r="J86" s="2">
        <v>40778</v>
      </c>
      <c r="K86" s="3">
        <v>0</v>
      </c>
      <c r="L86" t="s">
        <v>32</v>
      </c>
      <c r="M86" t="s">
        <v>33</v>
      </c>
      <c r="N86" s="1" t="s">
        <v>20</v>
      </c>
      <c r="P86" t="str">
        <f t="shared" si="12"/>
        <v>MIDDLE AGE</v>
      </c>
      <c r="AG86" s="11"/>
      <c r="AH86" s="1">
        <v>39519</v>
      </c>
      <c r="AI86" s="2">
        <v>40778</v>
      </c>
      <c r="AJ86" s="13" t="s">
        <v>41</v>
      </c>
      <c r="AK86" s="1">
        <v>39519</v>
      </c>
      <c r="AL86" s="3">
        <v>0</v>
      </c>
      <c r="AO86" s="11"/>
    </row>
    <row r="87" spans="1:41" x14ac:dyDescent="0.25">
      <c r="A87" t="s">
        <v>352</v>
      </c>
      <c r="B87" t="s">
        <v>1183</v>
      </c>
      <c r="C87" t="s">
        <v>38</v>
      </c>
      <c r="D87" t="s">
        <v>41</v>
      </c>
      <c r="E87" t="s">
        <v>1104</v>
      </c>
      <c r="F87" t="s">
        <v>27</v>
      </c>
      <c r="G87" t="s">
        <v>23</v>
      </c>
      <c r="H87">
        <v>53</v>
      </c>
      <c r="I87" s="1">
        <v>44516</v>
      </c>
      <c r="J87" s="2">
        <v>187740</v>
      </c>
      <c r="K87" s="3">
        <v>0.16</v>
      </c>
      <c r="L87" t="s">
        <v>18</v>
      </c>
      <c r="M87" t="s">
        <v>28</v>
      </c>
      <c r="N87" s="1" t="s">
        <v>20</v>
      </c>
      <c r="P87" t="str">
        <f t="shared" si="12"/>
        <v>MIDDLE AGE</v>
      </c>
      <c r="AG87" s="11"/>
      <c r="AH87" s="1">
        <v>44516</v>
      </c>
      <c r="AI87" s="2">
        <v>187740</v>
      </c>
      <c r="AJ87" s="13" t="s">
        <v>22</v>
      </c>
      <c r="AK87" s="1">
        <v>44516</v>
      </c>
      <c r="AL87" s="3">
        <v>0.16</v>
      </c>
      <c r="AO87" s="11"/>
    </row>
    <row r="88" spans="1:41" x14ac:dyDescent="0.25">
      <c r="A88" t="s">
        <v>135</v>
      </c>
      <c r="B88" t="s">
        <v>1184</v>
      </c>
      <c r="C88" t="s">
        <v>21</v>
      </c>
      <c r="D88" t="s">
        <v>22</v>
      </c>
      <c r="E88" t="s">
        <v>15</v>
      </c>
      <c r="F88" t="s">
        <v>27</v>
      </c>
      <c r="G88" t="s">
        <v>46</v>
      </c>
      <c r="H88">
        <v>47</v>
      </c>
      <c r="I88" s="1">
        <v>39701</v>
      </c>
      <c r="J88" s="2">
        <v>72384</v>
      </c>
      <c r="K88" s="3">
        <v>0</v>
      </c>
      <c r="L88" t="s">
        <v>47</v>
      </c>
      <c r="M88" t="s">
        <v>1136</v>
      </c>
      <c r="N88" s="1" t="s">
        <v>20</v>
      </c>
      <c r="P88" t="str">
        <f t="shared" si="12"/>
        <v>MIDDLE AGE</v>
      </c>
      <c r="AG88" s="11"/>
      <c r="AH88" s="1">
        <v>39701</v>
      </c>
      <c r="AI88" s="2">
        <v>72384</v>
      </c>
      <c r="AJ88" s="13" t="s">
        <v>41</v>
      </c>
      <c r="AK88" s="1">
        <v>39701</v>
      </c>
      <c r="AL88" s="3">
        <v>0</v>
      </c>
      <c r="AO88" s="11"/>
    </row>
    <row r="89" spans="1:41" x14ac:dyDescent="0.25">
      <c r="A89" t="s">
        <v>353</v>
      </c>
      <c r="B89" t="s">
        <v>1185</v>
      </c>
      <c r="C89" t="s">
        <v>1113</v>
      </c>
      <c r="D89" t="s">
        <v>41</v>
      </c>
      <c r="E89" t="s">
        <v>31</v>
      </c>
      <c r="F89" t="s">
        <v>16</v>
      </c>
      <c r="G89" t="s">
        <v>23</v>
      </c>
      <c r="H89">
        <v>45</v>
      </c>
      <c r="I89" s="1">
        <v>42587</v>
      </c>
      <c r="J89" s="2">
        <v>143318</v>
      </c>
      <c r="K89" s="3">
        <v>0.12</v>
      </c>
      <c r="L89" t="s">
        <v>32</v>
      </c>
      <c r="M89" t="s">
        <v>33</v>
      </c>
      <c r="N89" s="1" t="s">
        <v>20</v>
      </c>
      <c r="P89" t="str">
        <f t="shared" si="12"/>
        <v>MIDDLE AGE</v>
      </c>
      <c r="AG89" s="11"/>
      <c r="AH89" s="1">
        <v>42587</v>
      </c>
      <c r="AI89" s="2">
        <v>143318</v>
      </c>
      <c r="AJ89" s="13" t="s">
        <v>22</v>
      </c>
      <c r="AK89" s="1">
        <v>42587</v>
      </c>
      <c r="AL89" s="3">
        <v>0.12</v>
      </c>
      <c r="AO89" s="11"/>
    </row>
    <row r="90" spans="1:41" x14ac:dyDescent="0.25">
      <c r="A90" t="s">
        <v>354</v>
      </c>
      <c r="B90" t="s">
        <v>1186</v>
      </c>
      <c r="C90" t="s">
        <v>38</v>
      </c>
      <c r="D90" t="s">
        <v>22</v>
      </c>
      <c r="E90" t="s">
        <v>1104</v>
      </c>
      <c r="F90" t="s">
        <v>16</v>
      </c>
      <c r="G90" t="s">
        <v>46</v>
      </c>
      <c r="H90">
        <v>45</v>
      </c>
      <c r="I90" s="1">
        <v>39617</v>
      </c>
      <c r="J90" s="2">
        <v>191304</v>
      </c>
      <c r="K90" s="3">
        <v>0.17</v>
      </c>
      <c r="L90" t="s">
        <v>18</v>
      </c>
      <c r="M90" t="s">
        <v>37</v>
      </c>
      <c r="N90" s="1" t="s">
        <v>20</v>
      </c>
      <c r="P90" t="str">
        <f t="shared" si="12"/>
        <v>MIDDLE AGE</v>
      </c>
      <c r="AG90" s="11"/>
      <c r="AH90" s="1">
        <v>39617</v>
      </c>
      <c r="AI90" s="2">
        <v>191304</v>
      </c>
      <c r="AJ90" s="13" t="s">
        <v>22</v>
      </c>
      <c r="AK90" s="1">
        <v>39617</v>
      </c>
      <c r="AL90" s="3">
        <v>0.17</v>
      </c>
      <c r="AO90" s="11"/>
    </row>
    <row r="91" spans="1:41" x14ac:dyDescent="0.25">
      <c r="A91" t="s">
        <v>355</v>
      </c>
      <c r="B91" t="s">
        <v>1187</v>
      </c>
      <c r="C91" t="s">
        <v>38</v>
      </c>
      <c r="D91" t="s">
        <v>22</v>
      </c>
      <c r="E91" t="s">
        <v>1104</v>
      </c>
      <c r="F91" t="s">
        <v>16</v>
      </c>
      <c r="G91" t="s">
        <v>43</v>
      </c>
      <c r="H91">
        <v>33</v>
      </c>
      <c r="I91" s="1">
        <v>42079</v>
      </c>
      <c r="J91" s="2">
        <v>175875</v>
      </c>
      <c r="K91" s="3">
        <v>0.21</v>
      </c>
      <c r="L91" t="s">
        <v>18</v>
      </c>
      <c r="M91" t="s">
        <v>28</v>
      </c>
      <c r="N91" s="1">
        <v>44697</v>
      </c>
      <c r="P91" t="str">
        <f t="shared" si="12"/>
        <v>YOUNG</v>
      </c>
      <c r="AG91" s="11"/>
      <c r="AH91" s="1">
        <v>42079</v>
      </c>
      <c r="AI91" s="2">
        <v>175875</v>
      </c>
      <c r="AJ91" s="13" t="s">
        <v>45</v>
      </c>
      <c r="AK91" s="1">
        <v>42079</v>
      </c>
      <c r="AL91" s="3">
        <v>0.21</v>
      </c>
      <c r="AO91" s="11"/>
    </row>
    <row r="92" spans="1:41" x14ac:dyDescent="0.25">
      <c r="A92" t="s">
        <v>356</v>
      </c>
      <c r="B92" t="s">
        <v>1188</v>
      </c>
      <c r="C92" t="s">
        <v>55</v>
      </c>
      <c r="D92" t="s">
        <v>45</v>
      </c>
      <c r="E92" t="s">
        <v>15</v>
      </c>
      <c r="F92" t="s">
        <v>16</v>
      </c>
      <c r="G92" t="s">
        <v>43</v>
      </c>
      <c r="H92">
        <v>42</v>
      </c>
      <c r="I92" s="1">
        <v>41742</v>
      </c>
      <c r="J92" s="2">
        <v>106726</v>
      </c>
      <c r="K92" s="3">
        <v>0.09</v>
      </c>
      <c r="L92" t="s">
        <v>18</v>
      </c>
      <c r="M92" t="s">
        <v>56</v>
      </c>
      <c r="N92" s="1" t="s">
        <v>20</v>
      </c>
      <c r="P92" t="str">
        <f t="shared" si="12"/>
        <v>MIDDLE AGE</v>
      </c>
      <c r="AG92" s="11"/>
      <c r="AH92" s="1">
        <v>41742</v>
      </c>
      <c r="AI92" s="2">
        <v>106726</v>
      </c>
      <c r="AJ92" s="13" t="s">
        <v>26</v>
      </c>
      <c r="AK92" s="1">
        <v>41742</v>
      </c>
      <c r="AL92" s="3">
        <v>0.09</v>
      </c>
      <c r="AO92" s="11"/>
    </row>
    <row r="93" spans="1:41" x14ac:dyDescent="0.25">
      <c r="A93" t="s">
        <v>357</v>
      </c>
      <c r="B93" t="s">
        <v>1189</v>
      </c>
      <c r="C93" t="s">
        <v>36</v>
      </c>
      <c r="D93" t="s">
        <v>26</v>
      </c>
      <c r="E93" t="s">
        <v>35</v>
      </c>
      <c r="F93" t="s">
        <v>16</v>
      </c>
      <c r="G93" t="s">
        <v>43</v>
      </c>
      <c r="H93">
        <v>37</v>
      </c>
      <c r="I93" s="1">
        <v>40846</v>
      </c>
      <c r="J93" s="2">
        <v>72637</v>
      </c>
      <c r="K93" s="3">
        <v>0</v>
      </c>
      <c r="L93" t="s">
        <v>18</v>
      </c>
      <c r="M93" t="s">
        <v>28</v>
      </c>
      <c r="N93" s="1" t="s">
        <v>20</v>
      </c>
      <c r="P93" t="str">
        <f t="shared" si="12"/>
        <v>YOUNG</v>
      </c>
      <c r="AG93" s="11"/>
      <c r="AH93" s="1">
        <v>40846</v>
      </c>
      <c r="AI93" s="2">
        <v>72637</v>
      </c>
      <c r="AJ93" s="13" t="s">
        <v>41</v>
      </c>
      <c r="AK93" s="1">
        <v>40846</v>
      </c>
      <c r="AL93" s="3">
        <v>0</v>
      </c>
      <c r="AO93" s="11"/>
    </row>
    <row r="94" spans="1:41" x14ac:dyDescent="0.25">
      <c r="A94" t="s">
        <v>119</v>
      </c>
      <c r="B94" t="s">
        <v>1190</v>
      </c>
      <c r="C94" t="s">
        <v>55</v>
      </c>
      <c r="D94" t="s">
        <v>41</v>
      </c>
      <c r="E94" t="s">
        <v>31</v>
      </c>
      <c r="F94" t="s">
        <v>16</v>
      </c>
      <c r="G94" t="s">
        <v>23</v>
      </c>
      <c r="H94">
        <v>27</v>
      </c>
      <c r="I94" s="1">
        <v>44900</v>
      </c>
      <c r="J94" s="2">
        <v>118304</v>
      </c>
      <c r="K94" s="3">
        <v>7.0000000000000007E-2</v>
      </c>
      <c r="L94" t="s">
        <v>32</v>
      </c>
      <c r="M94" t="s">
        <v>63</v>
      </c>
      <c r="N94" s="1" t="s">
        <v>20</v>
      </c>
      <c r="P94" t="str">
        <f t="shared" si="12"/>
        <v>YOUNG</v>
      </c>
      <c r="AG94" s="11"/>
      <c r="AH94" s="1">
        <v>44900</v>
      </c>
      <c r="AI94" s="2">
        <v>118304</v>
      </c>
      <c r="AJ94" s="13" t="s">
        <v>26</v>
      </c>
      <c r="AK94" s="1">
        <v>44900</v>
      </c>
      <c r="AL94" s="3">
        <v>7.0000000000000007E-2</v>
      </c>
      <c r="AO94" s="11"/>
    </row>
    <row r="95" spans="1:41" x14ac:dyDescent="0.25">
      <c r="A95" t="s">
        <v>358</v>
      </c>
      <c r="B95" t="s">
        <v>1191</v>
      </c>
      <c r="C95" t="s">
        <v>50</v>
      </c>
      <c r="D95" t="s">
        <v>26</v>
      </c>
      <c r="E95" t="s">
        <v>35</v>
      </c>
      <c r="F95" t="s">
        <v>27</v>
      </c>
      <c r="G95" t="s">
        <v>46</v>
      </c>
      <c r="H95">
        <v>55</v>
      </c>
      <c r="I95" s="1">
        <v>37789</v>
      </c>
      <c r="J95" s="2">
        <v>68592</v>
      </c>
      <c r="K95" s="3">
        <v>0.08</v>
      </c>
      <c r="L95" t="s">
        <v>47</v>
      </c>
      <c r="M95" t="s">
        <v>48</v>
      </c>
      <c r="N95" s="1" t="s">
        <v>20</v>
      </c>
      <c r="P95" t="str">
        <f t="shared" si="12"/>
        <v>MIDDLE AGE</v>
      </c>
      <c r="AG95" s="11"/>
      <c r="AH95" s="1">
        <v>37789</v>
      </c>
      <c r="AI95" s="2">
        <v>68592</v>
      </c>
      <c r="AJ95" s="13" t="s">
        <v>58</v>
      </c>
      <c r="AK95" s="1">
        <v>37789</v>
      </c>
      <c r="AL95" s="3">
        <v>0.08</v>
      </c>
      <c r="AO95" s="11"/>
    </row>
    <row r="96" spans="1:41" x14ac:dyDescent="0.25">
      <c r="A96" t="s">
        <v>359</v>
      </c>
      <c r="B96" t="s">
        <v>1192</v>
      </c>
      <c r="C96" t="s">
        <v>59</v>
      </c>
      <c r="D96" t="s">
        <v>58</v>
      </c>
      <c r="E96" t="s">
        <v>15</v>
      </c>
      <c r="F96" t="s">
        <v>16</v>
      </c>
      <c r="G96" t="s">
        <v>23</v>
      </c>
      <c r="H96">
        <v>46</v>
      </c>
      <c r="I96" s="1">
        <v>38808</v>
      </c>
      <c r="J96" s="2">
        <v>42532</v>
      </c>
      <c r="K96" s="3">
        <v>0</v>
      </c>
      <c r="L96" t="s">
        <v>32</v>
      </c>
      <c r="M96" t="s">
        <v>67</v>
      </c>
      <c r="N96" s="1" t="s">
        <v>20</v>
      </c>
      <c r="P96" t="str">
        <f t="shared" si="12"/>
        <v>MIDDLE AGE</v>
      </c>
      <c r="AG96" s="11"/>
      <c r="AH96" s="1">
        <v>38808</v>
      </c>
      <c r="AI96" s="2">
        <v>42532</v>
      </c>
      <c r="AJ96" s="13" t="s">
        <v>26</v>
      </c>
      <c r="AK96" s="1">
        <v>38808</v>
      </c>
      <c r="AL96" s="3">
        <v>0</v>
      </c>
      <c r="AO96" s="11"/>
    </row>
    <row r="97" spans="1:41" x14ac:dyDescent="0.25">
      <c r="A97" t="s">
        <v>360</v>
      </c>
      <c r="B97" t="s">
        <v>1193</v>
      </c>
      <c r="C97" t="s">
        <v>49</v>
      </c>
      <c r="D97" t="s">
        <v>26</v>
      </c>
      <c r="E97" t="s">
        <v>15</v>
      </c>
      <c r="F97" t="s">
        <v>27</v>
      </c>
      <c r="G97" t="s">
        <v>23</v>
      </c>
      <c r="H97">
        <v>37</v>
      </c>
      <c r="I97" s="1">
        <v>42236</v>
      </c>
      <c r="J97" s="2">
        <v>65073</v>
      </c>
      <c r="K97" s="3">
        <v>0</v>
      </c>
      <c r="L97" t="s">
        <v>32</v>
      </c>
      <c r="M97" t="s">
        <v>63</v>
      </c>
      <c r="N97" s="1" t="s">
        <v>20</v>
      </c>
      <c r="P97" t="str">
        <f t="shared" si="12"/>
        <v>YOUNG</v>
      </c>
      <c r="AG97" s="11"/>
      <c r="AH97" s="1">
        <v>42236</v>
      </c>
      <c r="AI97" s="2">
        <v>65073</v>
      </c>
      <c r="AJ97" s="13" t="s">
        <v>30</v>
      </c>
      <c r="AK97" s="1">
        <v>42236</v>
      </c>
      <c r="AL97" s="3">
        <v>0</v>
      </c>
      <c r="AO97" s="11"/>
    </row>
    <row r="98" spans="1:41" x14ac:dyDescent="0.25">
      <c r="A98" t="s">
        <v>361</v>
      </c>
      <c r="B98" t="s">
        <v>1194</v>
      </c>
      <c r="C98" t="s">
        <v>78</v>
      </c>
      <c r="D98" t="s">
        <v>30</v>
      </c>
      <c r="E98" t="s">
        <v>31</v>
      </c>
      <c r="F98" t="s">
        <v>27</v>
      </c>
      <c r="G98" t="s">
        <v>23</v>
      </c>
      <c r="H98">
        <v>32</v>
      </c>
      <c r="I98" s="1">
        <v>43730</v>
      </c>
      <c r="J98" s="2">
        <v>111035</v>
      </c>
      <c r="K98" s="3">
        <v>0.12</v>
      </c>
      <c r="L98" t="s">
        <v>18</v>
      </c>
      <c r="M98" t="s">
        <v>19</v>
      </c>
      <c r="N98" s="1" t="s">
        <v>20</v>
      </c>
      <c r="P98" t="str">
        <f t="shared" si="12"/>
        <v>YOUNG</v>
      </c>
      <c r="AG98" s="11"/>
      <c r="AH98" s="1">
        <v>43730</v>
      </c>
      <c r="AI98" s="2">
        <v>111035</v>
      </c>
      <c r="AJ98" s="13" t="s">
        <v>14</v>
      </c>
      <c r="AK98" s="1">
        <v>43730</v>
      </c>
      <c r="AL98" s="3">
        <v>0.12</v>
      </c>
      <c r="AO98" s="11"/>
    </row>
    <row r="99" spans="1:41" x14ac:dyDescent="0.25">
      <c r="A99" t="s">
        <v>362</v>
      </c>
      <c r="B99" t="s">
        <v>1195</v>
      </c>
      <c r="C99" t="s">
        <v>57</v>
      </c>
      <c r="D99" t="s">
        <v>14</v>
      </c>
      <c r="E99" t="s">
        <v>1104</v>
      </c>
      <c r="F99" t="s">
        <v>16</v>
      </c>
      <c r="G99" t="s">
        <v>17</v>
      </c>
      <c r="H99">
        <v>28</v>
      </c>
      <c r="I99" s="1">
        <v>43868</v>
      </c>
      <c r="J99" s="2">
        <v>63066</v>
      </c>
      <c r="K99" s="3">
        <v>0</v>
      </c>
      <c r="L99" t="s">
        <v>18</v>
      </c>
      <c r="M99" t="s">
        <v>56</v>
      </c>
      <c r="N99" s="1" t="s">
        <v>20</v>
      </c>
      <c r="P99" t="str">
        <f t="shared" si="12"/>
        <v>YOUNG</v>
      </c>
      <c r="AG99" s="11"/>
      <c r="AH99" s="1">
        <v>43868</v>
      </c>
      <c r="AI99" s="2">
        <v>63066</v>
      </c>
      <c r="AJ99" s="13" t="s">
        <v>30</v>
      </c>
      <c r="AK99" s="1">
        <v>43868</v>
      </c>
      <c r="AL99" s="3">
        <v>0</v>
      </c>
      <c r="AO99" s="11"/>
    </row>
    <row r="100" spans="1:41" x14ac:dyDescent="0.25">
      <c r="A100" t="s">
        <v>363</v>
      </c>
      <c r="B100" t="s">
        <v>1196</v>
      </c>
      <c r="C100" t="s">
        <v>38</v>
      </c>
      <c r="D100" t="s">
        <v>30</v>
      </c>
      <c r="E100" t="s">
        <v>31</v>
      </c>
      <c r="F100" t="s">
        <v>27</v>
      </c>
      <c r="G100" t="s">
        <v>46</v>
      </c>
      <c r="H100">
        <v>49</v>
      </c>
      <c r="I100" s="1">
        <v>39168</v>
      </c>
      <c r="J100" s="2">
        <v>186192</v>
      </c>
      <c r="K100" s="3">
        <v>0.27</v>
      </c>
      <c r="L100" t="s">
        <v>47</v>
      </c>
      <c r="M100" t="s">
        <v>48</v>
      </c>
      <c r="N100" s="1" t="s">
        <v>20</v>
      </c>
      <c r="P100" t="str">
        <f t="shared" si="12"/>
        <v>MIDDLE AGE</v>
      </c>
      <c r="AG100" s="11"/>
      <c r="AH100" s="1">
        <v>39168</v>
      </c>
      <c r="AI100" s="2">
        <v>186192</v>
      </c>
      <c r="AJ100" s="13" t="s">
        <v>30</v>
      </c>
      <c r="AK100" s="1">
        <v>39168</v>
      </c>
      <c r="AL100" s="3">
        <v>0.27</v>
      </c>
      <c r="AO100" s="11"/>
    </row>
    <row r="101" spans="1:41" x14ac:dyDescent="0.25">
      <c r="A101" t="s">
        <v>364</v>
      </c>
      <c r="B101" t="s">
        <v>1197</v>
      </c>
      <c r="C101" t="s">
        <v>38</v>
      </c>
      <c r="D101" t="s">
        <v>30</v>
      </c>
      <c r="E101" t="s">
        <v>31</v>
      </c>
      <c r="F101" t="s">
        <v>16</v>
      </c>
      <c r="G101" t="s">
        <v>23</v>
      </c>
      <c r="H101">
        <v>52</v>
      </c>
      <c r="I101" s="1">
        <v>42539</v>
      </c>
      <c r="J101" s="2">
        <v>182938</v>
      </c>
      <c r="K101" s="3">
        <v>0.23</v>
      </c>
      <c r="L101" t="s">
        <v>32</v>
      </c>
      <c r="M101" t="s">
        <v>33</v>
      </c>
      <c r="N101" s="1" t="s">
        <v>20</v>
      </c>
      <c r="P101" t="str">
        <f t="shared" si="12"/>
        <v>MIDDLE AGE</v>
      </c>
      <c r="AG101" s="11"/>
      <c r="AH101" s="1">
        <v>42539</v>
      </c>
      <c r="AI101" s="2">
        <v>182938</v>
      </c>
      <c r="AJ101" s="13" t="s">
        <v>58</v>
      </c>
      <c r="AK101" s="1">
        <v>42539</v>
      </c>
      <c r="AL101" s="3">
        <v>0.23</v>
      </c>
      <c r="AO101" s="11"/>
    </row>
    <row r="102" spans="1:41" x14ac:dyDescent="0.25">
      <c r="A102" t="s">
        <v>365</v>
      </c>
      <c r="B102" t="s">
        <v>1198</v>
      </c>
      <c r="C102" t="s">
        <v>59</v>
      </c>
      <c r="D102" t="s">
        <v>58</v>
      </c>
      <c r="E102" t="s">
        <v>35</v>
      </c>
      <c r="F102" t="s">
        <v>16</v>
      </c>
      <c r="G102" t="s">
        <v>23</v>
      </c>
      <c r="H102">
        <v>61</v>
      </c>
      <c r="I102" s="1">
        <v>43081</v>
      </c>
      <c r="J102" s="2">
        <v>53931</v>
      </c>
      <c r="K102" s="3">
        <v>0</v>
      </c>
      <c r="L102" t="s">
        <v>32</v>
      </c>
      <c r="M102" t="s">
        <v>63</v>
      </c>
      <c r="N102" s="1" t="s">
        <v>20</v>
      </c>
      <c r="P102" t="str">
        <f t="shared" si="12"/>
        <v>OLD</v>
      </c>
      <c r="AG102" s="11"/>
      <c r="AH102" s="1">
        <v>43081</v>
      </c>
      <c r="AI102" s="2">
        <v>53931</v>
      </c>
      <c r="AJ102" s="13" t="s">
        <v>45</v>
      </c>
      <c r="AK102" s="1">
        <v>43081</v>
      </c>
      <c r="AL102" s="3">
        <v>0</v>
      </c>
      <c r="AO102" s="11"/>
    </row>
    <row r="103" spans="1:41" x14ac:dyDescent="0.25">
      <c r="A103" t="s">
        <v>125</v>
      </c>
      <c r="B103" t="s">
        <v>1199</v>
      </c>
      <c r="C103" t="s">
        <v>13</v>
      </c>
      <c r="D103" t="s">
        <v>45</v>
      </c>
      <c r="E103" t="s">
        <v>1104</v>
      </c>
      <c r="F103" t="s">
        <v>27</v>
      </c>
      <c r="G103" t="s">
        <v>23</v>
      </c>
      <c r="H103">
        <v>53</v>
      </c>
      <c r="I103" s="1">
        <v>41042</v>
      </c>
      <c r="J103" s="2">
        <v>252140</v>
      </c>
      <c r="K103" s="3">
        <v>0.38</v>
      </c>
      <c r="L103" t="s">
        <v>32</v>
      </c>
      <c r="M103" t="s">
        <v>54</v>
      </c>
      <c r="N103" s="1" t="s">
        <v>20</v>
      </c>
      <c r="P103" t="str">
        <f t="shared" si="12"/>
        <v>MIDDLE AGE</v>
      </c>
      <c r="AG103" s="11"/>
      <c r="AH103" s="1">
        <v>41042</v>
      </c>
      <c r="AI103" s="2">
        <v>252140</v>
      </c>
      <c r="AJ103" s="13" t="s">
        <v>22</v>
      </c>
      <c r="AK103" s="1">
        <v>41042</v>
      </c>
      <c r="AL103" s="3">
        <v>0.38</v>
      </c>
      <c r="AO103" s="11"/>
    </row>
    <row r="104" spans="1:41" x14ac:dyDescent="0.25">
      <c r="A104" t="s">
        <v>366</v>
      </c>
      <c r="B104" t="s">
        <v>1200</v>
      </c>
      <c r="C104" t="s">
        <v>65</v>
      </c>
      <c r="D104" t="s">
        <v>22</v>
      </c>
      <c r="E104" t="s">
        <v>31</v>
      </c>
      <c r="F104" t="s">
        <v>27</v>
      </c>
      <c r="G104" t="s">
        <v>23</v>
      </c>
      <c r="H104">
        <v>40</v>
      </c>
      <c r="I104" s="1">
        <v>43330</v>
      </c>
      <c r="J104" s="2">
        <v>73041</v>
      </c>
      <c r="K104" s="3">
        <v>0</v>
      </c>
      <c r="L104" t="s">
        <v>32</v>
      </c>
      <c r="M104" t="s">
        <v>63</v>
      </c>
      <c r="N104" s="1" t="s">
        <v>20</v>
      </c>
      <c r="P104" t="str">
        <f t="shared" si="12"/>
        <v>YOUNG</v>
      </c>
      <c r="AG104" s="11"/>
      <c r="AH104" s="1">
        <v>43330</v>
      </c>
      <c r="AI104" s="2">
        <v>73041</v>
      </c>
      <c r="AJ104" s="13" t="s">
        <v>14</v>
      </c>
      <c r="AK104" s="1">
        <v>43330</v>
      </c>
      <c r="AL104" s="3">
        <v>0</v>
      </c>
      <c r="AO104" s="11"/>
    </row>
    <row r="105" spans="1:41" x14ac:dyDescent="0.25">
      <c r="A105" t="s">
        <v>367</v>
      </c>
      <c r="B105" t="s">
        <v>1201</v>
      </c>
      <c r="C105" t="s">
        <v>55</v>
      </c>
      <c r="D105" t="s">
        <v>14</v>
      </c>
      <c r="E105" t="s">
        <v>31</v>
      </c>
      <c r="F105" t="s">
        <v>27</v>
      </c>
      <c r="G105" t="s">
        <v>17</v>
      </c>
      <c r="H105">
        <v>27</v>
      </c>
      <c r="I105" s="1">
        <v>44634</v>
      </c>
      <c r="J105" s="2">
        <v>120315</v>
      </c>
      <c r="K105" s="3">
        <v>0.08</v>
      </c>
      <c r="L105" t="s">
        <v>18</v>
      </c>
      <c r="M105" t="s">
        <v>42</v>
      </c>
      <c r="N105" s="1">
        <v>44759</v>
      </c>
      <c r="P105" t="str">
        <f t="shared" si="12"/>
        <v>YOUNG</v>
      </c>
      <c r="AG105" s="11"/>
      <c r="AH105" s="1">
        <v>44634</v>
      </c>
      <c r="AI105" s="2">
        <v>120315</v>
      </c>
      <c r="AJ105" s="13" t="s">
        <v>41</v>
      </c>
      <c r="AK105" s="1">
        <v>44634</v>
      </c>
      <c r="AL105" s="3">
        <v>0.08</v>
      </c>
      <c r="AO105" s="11"/>
    </row>
    <row r="106" spans="1:41" x14ac:dyDescent="0.25">
      <c r="A106" t="s">
        <v>368</v>
      </c>
      <c r="B106" t="s">
        <v>1202</v>
      </c>
      <c r="C106" t="s">
        <v>55</v>
      </c>
      <c r="D106" t="s">
        <v>41</v>
      </c>
      <c r="E106" t="s">
        <v>1104</v>
      </c>
      <c r="F106" t="s">
        <v>16</v>
      </c>
      <c r="G106" t="s">
        <v>17</v>
      </c>
      <c r="H106">
        <v>26</v>
      </c>
      <c r="I106" s="1">
        <v>44158</v>
      </c>
      <c r="J106" s="2">
        <v>112264</v>
      </c>
      <c r="K106" s="3">
        <v>0.05</v>
      </c>
      <c r="L106" t="s">
        <v>18</v>
      </c>
      <c r="M106" t="s">
        <v>19</v>
      </c>
      <c r="N106" s="1" t="s">
        <v>20</v>
      </c>
      <c r="P106" t="str">
        <f t="shared" si="12"/>
        <v>YOUNG</v>
      </c>
      <c r="AG106" s="11"/>
      <c r="AH106" s="1">
        <v>44158</v>
      </c>
      <c r="AI106" s="2">
        <v>112264</v>
      </c>
      <c r="AJ106" s="13" t="s">
        <v>26</v>
      </c>
      <c r="AK106" s="1">
        <v>44158</v>
      </c>
      <c r="AL106" s="3">
        <v>0.05</v>
      </c>
      <c r="AO106" s="11"/>
    </row>
    <row r="107" spans="1:41" x14ac:dyDescent="0.25">
      <c r="A107" t="s">
        <v>369</v>
      </c>
      <c r="B107" t="s">
        <v>1203</v>
      </c>
      <c r="C107" t="s">
        <v>64</v>
      </c>
      <c r="D107" t="s">
        <v>26</v>
      </c>
      <c r="E107" t="s">
        <v>1104</v>
      </c>
      <c r="F107" t="s">
        <v>27</v>
      </c>
      <c r="G107" t="s">
        <v>17</v>
      </c>
      <c r="H107">
        <v>53</v>
      </c>
      <c r="I107" s="1">
        <v>36546</v>
      </c>
      <c r="J107" s="2">
        <v>55039</v>
      </c>
      <c r="K107" s="3">
        <v>0</v>
      </c>
      <c r="L107" t="s">
        <v>18</v>
      </c>
      <c r="M107" t="s">
        <v>56</v>
      </c>
      <c r="N107" s="1" t="s">
        <v>20</v>
      </c>
      <c r="P107" t="str">
        <f t="shared" si="12"/>
        <v>MIDDLE AGE</v>
      </c>
      <c r="AG107" s="11"/>
      <c r="AH107" s="1">
        <v>36546</v>
      </c>
      <c r="AI107" s="2">
        <v>55039</v>
      </c>
      <c r="AJ107" s="13" t="s">
        <v>58</v>
      </c>
      <c r="AK107" s="1">
        <v>36546</v>
      </c>
      <c r="AL107" s="3">
        <v>0</v>
      </c>
      <c r="AO107" s="11"/>
    </row>
    <row r="108" spans="1:41" x14ac:dyDescent="0.25">
      <c r="A108" t="s">
        <v>193</v>
      </c>
      <c r="B108" t="s">
        <v>1204</v>
      </c>
      <c r="C108" t="s">
        <v>1113</v>
      </c>
      <c r="D108" t="s">
        <v>58</v>
      </c>
      <c r="E108" t="s">
        <v>1104</v>
      </c>
      <c r="F108" t="s">
        <v>27</v>
      </c>
      <c r="G108" t="s">
        <v>46</v>
      </c>
      <c r="H108">
        <v>33</v>
      </c>
      <c r="I108" s="1">
        <v>41484</v>
      </c>
      <c r="J108" s="2">
        <v>134782</v>
      </c>
      <c r="K108" s="3">
        <v>0.15</v>
      </c>
      <c r="L108" t="s">
        <v>47</v>
      </c>
      <c r="M108" t="s">
        <v>68</v>
      </c>
      <c r="N108" s="1" t="s">
        <v>20</v>
      </c>
      <c r="P108" t="str">
        <f t="shared" si="12"/>
        <v>YOUNG</v>
      </c>
      <c r="AG108" s="11"/>
      <c r="AH108" s="1">
        <v>41484</v>
      </c>
      <c r="AI108" s="2">
        <v>134782</v>
      </c>
      <c r="AJ108" s="13" t="s">
        <v>30</v>
      </c>
      <c r="AK108" s="1">
        <v>41484</v>
      </c>
      <c r="AL108" s="3">
        <v>0.15</v>
      </c>
      <c r="AO108" s="11"/>
    </row>
    <row r="109" spans="1:41" x14ac:dyDescent="0.25">
      <c r="A109" t="s">
        <v>370</v>
      </c>
      <c r="B109" t="s">
        <v>1205</v>
      </c>
      <c r="C109" t="s">
        <v>85</v>
      </c>
      <c r="D109" t="s">
        <v>30</v>
      </c>
      <c r="E109" t="s">
        <v>35</v>
      </c>
      <c r="F109" t="s">
        <v>16</v>
      </c>
      <c r="G109" t="s">
        <v>23</v>
      </c>
      <c r="H109">
        <v>27</v>
      </c>
      <c r="I109" s="1">
        <v>44907</v>
      </c>
      <c r="J109" s="2">
        <v>92806</v>
      </c>
      <c r="K109" s="3">
        <v>0</v>
      </c>
      <c r="L109" t="s">
        <v>32</v>
      </c>
      <c r="M109" t="s">
        <v>33</v>
      </c>
      <c r="N109" s="1" t="s">
        <v>20</v>
      </c>
      <c r="P109" t="str">
        <f t="shared" si="12"/>
        <v>YOUNG</v>
      </c>
      <c r="AG109" s="11"/>
      <c r="AH109" s="1">
        <v>44907</v>
      </c>
      <c r="AI109" s="2">
        <v>92806</v>
      </c>
      <c r="AJ109" s="13" t="s">
        <v>41</v>
      </c>
      <c r="AK109" s="1">
        <v>44907</v>
      </c>
      <c r="AL109" s="3">
        <v>0</v>
      </c>
      <c r="AO109" s="11"/>
    </row>
    <row r="110" spans="1:41" x14ac:dyDescent="0.25">
      <c r="A110" t="s">
        <v>371</v>
      </c>
      <c r="B110" t="s">
        <v>1206</v>
      </c>
      <c r="C110" t="s">
        <v>13</v>
      </c>
      <c r="D110" t="s">
        <v>41</v>
      </c>
      <c r="E110" t="s">
        <v>31</v>
      </c>
      <c r="F110" t="s">
        <v>16</v>
      </c>
      <c r="G110" t="s">
        <v>46</v>
      </c>
      <c r="H110">
        <v>56</v>
      </c>
      <c r="I110" s="1">
        <v>42553</v>
      </c>
      <c r="J110" s="2">
        <v>181028</v>
      </c>
      <c r="K110" s="3">
        <v>0.38</v>
      </c>
      <c r="L110" t="s">
        <v>18</v>
      </c>
      <c r="M110" t="s">
        <v>37</v>
      </c>
      <c r="N110" s="1" t="s">
        <v>20</v>
      </c>
      <c r="P110" t="str">
        <f t="shared" si="12"/>
        <v>MIDDLE AGE</v>
      </c>
      <c r="AG110" s="11"/>
      <c r="AH110" s="1">
        <v>42553</v>
      </c>
      <c r="AI110" s="2">
        <v>181028</v>
      </c>
      <c r="AJ110" s="13" t="s">
        <v>45</v>
      </c>
      <c r="AK110" s="1">
        <v>42553</v>
      </c>
      <c r="AL110" s="3">
        <v>0.38</v>
      </c>
      <c r="AO110" s="11"/>
    </row>
    <row r="111" spans="1:41" x14ac:dyDescent="0.25">
      <c r="A111" t="s">
        <v>372</v>
      </c>
      <c r="B111" t="s">
        <v>1207</v>
      </c>
      <c r="C111" t="s">
        <v>59</v>
      </c>
      <c r="D111" t="s">
        <v>45</v>
      </c>
      <c r="E111" t="s">
        <v>31</v>
      </c>
      <c r="F111" t="s">
        <v>16</v>
      </c>
      <c r="G111" t="s">
        <v>46</v>
      </c>
      <c r="H111">
        <v>36</v>
      </c>
      <c r="I111" s="1">
        <v>41550</v>
      </c>
      <c r="J111" s="2">
        <v>48117</v>
      </c>
      <c r="K111" s="3">
        <v>0</v>
      </c>
      <c r="L111" t="s">
        <v>47</v>
      </c>
      <c r="M111" t="s">
        <v>48</v>
      </c>
      <c r="N111" s="1" t="s">
        <v>20</v>
      </c>
      <c r="P111" t="str">
        <f t="shared" si="12"/>
        <v>YOUNG</v>
      </c>
      <c r="AG111" s="11"/>
      <c r="AH111" s="1">
        <v>41550</v>
      </c>
      <c r="AI111" s="2">
        <v>48117</v>
      </c>
      <c r="AJ111" s="13" t="s">
        <v>41</v>
      </c>
      <c r="AK111" s="1">
        <v>41550</v>
      </c>
      <c r="AL111" s="3">
        <v>0</v>
      </c>
      <c r="AO111" s="11"/>
    </row>
    <row r="112" spans="1:41" x14ac:dyDescent="0.25">
      <c r="A112" t="s">
        <v>123</v>
      </c>
      <c r="B112" t="s">
        <v>1208</v>
      </c>
      <c r="C112" t="s">
        <v>38</v>
      </c>
      <c r="D112" t="s">
        <v>41</v>
      </c>
      <c r="E112" t="s">
        <v>31</v>
      </c>
      <c r="F112" t="s">
        <v>16</v>
      </c>
      <c r="G112" t="s">
        <v>23</v>
      </c>
      <c r="H112">
        <v>47</v>
      </c>
      <c r="I112" s="1">
        <v>38358</v>
      </c>
      <c r="J112" s="2">
        <v>192753</v>
      </c>
      <c r="K112" s="3">
        <v>0.17</v>
      </c>
      <c r="L112" t="s">
        <v>32</v>
      </c>
      <c r="M112" t="s">
        <v>67</v>
      </c>
      <c r="N112" s="1" t="s">
        <v>20</v>
      </c>
      <c r="P112" t="str">
        <f t="shared" si="12"/>
        <v>MIDDLE AGE</v>
      </c>
      <c r="AG112" s="11"/>
      <c r="AH112" s="1">
        <v>38358</v>
      </c>
      <c r="AI112" s="2">
        <v>192753</v>
      </c>
      <c r="AJ112" s="13" t="s">
        <v>45</v>
      </c>
      <c r="AK112" s="1">
        <v>38358</v>
      </c>
      <c r="AL112" s="3">
        <v>0.17</v>
      </c>
      <c r="AO112" s="11"/>
    </row>
    <row r="113" spans="1:41" x14ac:dyDescent="0.25">
      <c r="A113" t="s">
        <v>373</v>
      </c>
      <c r="B113" t="s">
        <v>1209</v>
      </c>
      <c r="C113" t="s">
        <v>40</v>
      </c>
      <c r="D113" t="s">
        <v>45</v>
      </c>
      <c r="E113" t="s">
        <v>35</v>
      </c>
      <c r="F113" t="s">
        <v>27</v>
      </c>
      <c r="G113" t="s">
        <v>23</v>
      </c>
      <c r="H113">
        <v>28</v>
      </c>
      <c r="I113" s="1">
        <v>44259</v>
      </c>
      <c r="J113" s="2">
        <v>85206</v>
      </c>
      <c r="K113" s="3">
        <v>0</v>
      </c>
      <c r="L113" t="s">
        <v>32</v>
      </c>
      <c r="M113" t="s">
        <v>67</v>
      </c>
      <c r="N113" s="1">
        <v>44750</v>
      </c>
      <c r="P113" t="str">
        <f t="shared" si="12"/>
        <v>YOUNG</v>
      </c>
      <c r="AG113" s="11"/>
      <c r="AH113" s="1">
        <v>44259</v>
      </c>
      <c r="AI113" s="2">
        <v>85206</v>
      </c>
      <c r="AJ113" s="13" t="s">
        <v>45</v>
      </c>
      <c r="AK113" s="1">
        <v>44259</v>
      </c>
      <c r="AL113" s="3">
        <v>0</v>
      </c>
      <c r="AO113" s="11"/>
    </row>
    <row r="114" spans="1:41" x14ac:dyDescent="0.25">
      <c r="A114" t="s">
        <v>374</v>
      </c>
      <c r="B114" t="s">
        <v>1210</v>
      </c>
      <c r="C114" t="s">
        <v>76</v>
      </c>
      <c r="D114" t="s">
        <v>45</v>
      </c>
      <c r="E114" t="s">
        <v>35</v>
      </c>
      <c r="F114" t="s">
        <v>27</v>
      </c>
      <c r="G114" t="s">
        <v>46</v>
      </c>
      <c r="H114">
        <v>30</v>
      </c>
      <c r="I114" s="1">
        <v>43107</v>
      </c>
      <c r="J114" s="2">
        <v>58290</v>
      </c>
      <c r="K114" s="3">
        <v>0</v>
      </c>
      <c r="L114" t="s">
        <v>18</v>
      </c>
      <c r="M114" t="s">
        <v>19</v>
      </c>
      <c r="N114" s="1" t="s">
        <v>20</v>
      </c>
      <c r="P114" t="str">
        <f t="shared" si="12"/>
        <v>YOUNG</v>
      </c>
      <c r="AG114" s="11"/>
      <c r="AH114" s="1">
        <v>43107</v>
      </c>
      <c r="AI114" s="2">
        <v>58290</v>
      </c>
      <c r="AJ114" s="13" t="s">
        <v>26</v>
      </c>
      <c r="AK114" s="1">
        <v>43107</v>
      </c>
      <c r="AL114" s="3">
        <v>0</v>
      </c>
      <c r="AO114" s="11"/>
    </row>
    <row r="115" spans="1:41" x14ac:dyDescent="0.25">
      <c r="A115" t="s">
        <v>375</v>
      </c>
      <c r="B115" t="s">
        <v>1211</v>
      </c>
      <c r="C115" t="s">
        <v>64</v>
      </c>
      <c r="D115" t="s">
        <v>26</v>
      </c>
      <c r="E115" t="s">
        <v>15</v>
      </c>
      <c r="F115" t="s">
        <v>16</v>
      </c>
      <c r="G115" t="s">
        <v>23</v>
      </c>
      <c r="H115">
        <v>58</v>
      </c>
      <c r="I115" s="1">
        <v>37861</v>
      </c>
      <c r="J115" s="2">
        <v>41946</v>
      </c>
      <c r="K115" s="3">
        <v>0</v>
      </c>
      <c r="L115" t="s">
        <v>18</v>
      </c>
      <c r="M115" t="s">
        <v>37</v>
      </c>
      <c r="N115" s="1" t="s">
        <v>20</v>
      </c>
      <c r="P115" t="str">
        <f t="shared" si="12"/>
        <v>MIDDLE AGE</v>
      </c>
      <c r="AG115" s="11"/>
      <c r="AH115" s="1">
        <v>37861</v>
      </c>
      <c r="AI115" s="2">
        <v>41946</v>
      </c>
      <c r="AJ115" s="13" t="s">
        <v>26</v>
      </c>
      <c r="AK115" s="1">
        <v>37861</v>
      </c>
      <c r="AL115" s="3">
        <v>0</v>
      </c>
      <c r="AO115" s="11"/>
    </row>
    <row r="116" spans="1:41" x14ac:dyDescent="0.25">
      <c r="A116" t="s">
        <v>376</v>
      </c>
      <c r="B116" t="s">
        <v>1212</v>
      </c>
      <c r="C116" t="s">
        <v>69</v>
      </c>
      <c r="D116" t="s">
        <v>26</v>
      </c>
      <c r="E116" t="s">
        <v>31</v>
      </c>
      <c r="F116" t="s">
        <v>16</v>
      </c>
      <c r="G116" t="s">
        <v>23</v>
      </c>
      <c r="H116">
        <v>56</v>
      </c>
      <c r="I116" s="1">
        <v>44270</v>
      </c>
      <c r="J116" s="2">
        <v>79388</v>
      </c>
      <c r="K116" s="3">
        <v>0</v>
      </c>
      <c r="L116" t="s">
        <v>32</v>
      </c>
      <c r="M116" t="s">
        <v>54</v>
      </c>
      <c r="N116" s="1" t="s">
        <v>20</v>
      </c>
      <c r="P116" t="str">
        <f t="shared" si="12"/>
        <v>MIDDLE AGE</v>
      </c>
      <c r="AG116" s="11"/>
      <c r="AH116" s="1">
        <v>44270</v>
      </c>
      <c r="AI116" s="2">
        <v>79388</v>
      </c>
      <c r="AJ116" s="13" t="s">
        <v>26</v>
      </c>
      <c r="AK116" s="1">
        <v>44270</v>
      </c>
      <c r="AL116" s="3">
        <v>0</v>
      </c>
      <c r="AO116" s="11"/>
    </row>
    <row r="117" spans="1:41" x14ac:dyDescent="0.25">
      <c r="A117" t="s">
        <v>377</v>
      </c>
      <c r="B117" t="s">
        <v>1213</v>
      </c>
      <c r="C117" t="s">
        <v>74</v>
      </c>
      <c r="D117" t="s">
        <v>26</v>
      </c>
      <c r="E117" t="s">
        <v>31</v>
      </c>
      <c r="F117" t="s">
        <v>16</v>
      </c>
      <c r="G117" t="s">
        <v>23</v>
      </c>
      <c r="H117">
        <v>65</v>
      </c>
      <c r="I117" s="1">
        <v>37312</v>
      </c>
      <c r="J117" s="2">
        <v>83854</v>
      </c>
      <c r="K117" s="3">
        <v>0</v>
      </c>
      <c r="L117" t="s">
        <v>18</v>
      </c>
      <c r="M117" t="s">
        <v>56</v>
      </c>
      <c r="N117" s="1" t="s">
        <v>20</v>
      </c>
      <c r="P117" t="str">
        <f t="shared" si="12"/>
        <v>OLD</v>
      </c>
      <c r="AG117" s="11"/>
      <c r="AH117" s="1">
        <v>37312</v>
      </c>
      <c r="AI117" s="2">
        <v>83854</v>
      </c>
      <c r="AJ117" s="13" t="s">
        <v>26</v>
      </c>
      <c r="AK117" s="1">
        <v>37312</v>
      </c>
      <c r="AL117" s="3">
        <v>0</v>
      </c>
      <c r="AO117" s="11"/>
    </row>
    <row r="118" spans="1:41" x14ac:dyDescent="0.25">
      <c r="A118" t="s">
        <v>378</v>
      </c>
      <c r="B118" t="s">
        <v>1214</v>
      </c>
      <c r="C118" t="s">
        <v>1113</v>
      </c>
      <c r="D118" t="s">
        <v>26</v>
      </c>
      <c r="E118" t="s">
        <v>1104</v>
      </c>
      <c r="F118" t="s">
        <v>16</v>
      </c>
      <c r="G118" t="s">
        <v>17</v>
      </c>
      <c r="H118">
        <v>29</v>
      </c>
      <c r="I118" s="1">
        <v>43214</v>
      </c>
      <c r="J118" s="2">
        <v>126550</v>
      </c>
      <c r="K118" s="3">
        <v>0.15</v>
      </c>
      <c r="L118" t="s">
        <v>18</v>
      </c>
      <c r="M118" t="s">
        <v>42</v>
      </c>
      <c r="N118" s="1" t="s">
        <v>20</v>
      </c>
      <c r="P118" t="str">
        <f t="shared" si="12"/>
        <v>YOUNG</v>
      </c>
      <c r="AG118" s="11"/>
      <c r="AH118" s="1">
        <v>43214</v>
      </c>
      <c r="AI118" s="2">
        <v>126550</v>
      </c>
      <c r="AJ118" s="13" t="s">
        <v>22</v>
      </c>
      <c r="AK118" s="1">
        <v>43214</v>
      </c>
      <c r="AL118" s="3">
        <v>0.15</v>
      </c>
      <c r="AO118" s="11"/>
    </row>
    <row r="119" spans="1:41" x14ac:dyDescent="0.25">
      <c r="A119" t="s">
        <v>379</v>
      </c>
      <c r="B119" t="s">
        <v>1215</v>
      </c>
      <c r="C119" t="s">
        <v>38</v>
      </c>
      <c r="D119" t="s">
        <v>22</v>
      </c>
      <c r="E119" t="s">
        <v>15</v>
      </c>
      <c r="F119" t="s">
        <v>16</v>
      </c>
      <c r="G119" t="s">
        <v>46</v>
      </c>
      <c r="H119">
        <v>60</v>
      </c>
      <c r="I119" s="1">
        <v>34243</v>
      </c>
      <c r="J119" s="2">
        <v>199705</v>
      </c>
      <c r="K119" s="3">
        <v>0.26</v>
      </c>
      <c r="L119" t="s">
        <v>47</v>
      </c>
      <c r="M119" t="s">
        <v>1136</v>
      </c>
      <c r="N119" s="1" t="s">
        <v>20</v>
      </c>
      <c r="P119" t="str">
        <f t="shared" si="12"/>
        <v>MIDDLE AGE</v>
      </c>
      <c r="AG119" s="11"/>
      <c r="AH119" s="1">
        <v>34243</v>
      </c>
      <c r="AI119" s="2">
        <v>199705</v>
      </c>
      <c r="AJ119" s="13" t="s">
        <v>45</v>
      </c>
      <c r="AK119" s="1">
        <v>34243</v>
      </c>
      <c r="AL119" s="3">
        <v>0.26</v>
      </c>
      <c r="AO119" s="11"/>
    </row>
    <row r="120" spans="1:41" x14ac:dyDescent="0.25">
      <c r="A120" t="s">
        <v>380</v>
      </c>
      <c r="B120" t="s">
        <v>266</v>
      </c>
      <c r="C120" t="s">
        <v>13</v>
      </c>
      <c r="D120" t="s">
        <v>45</v>
      </c>
      <c r="E120" t="s">
        <v>1104</v>
      </c>
      <c r="F120" t="s">
        <v>16</v>
      </c>
      <c r="G120" t="s">
        <v>23</v>
      </c>
      <c r="H120">
        <v>31</v>
      </c>
      <c r="I120" s="1">
        <v>43564</v>
      </c>
      <c r="J120" s="2">
        <v>201235</v>
      </c>
      <c r="K120" s="3">
        <v>0.32</v>
      </c>
      <c r="L120" t="s">
        <v>18</v>
      </c>
      <c r="M120" t="s">
        <v>24</v>
      </c>
      <c r="N120" s="1" t="s">
        <v>20</v>
      </c>
      <c r="P120" t="str">
        <f t="shared" si="12"/>
        <v>YOUNG</v>
      </c>
      <c r="AG120" s="11"/>
      <c r="AH120" s="1">
        <v>43564</v>
      </c>
      <c r="AI120" s="2">
        <v>201235</v>
      </c>
      <c r="AJ120" s="13" t="s">
        <v>30</v>
      </c>
      <c r="AK120" s="1">
        <v>43564</v>
      </c>
      <c r="AL120" s="3">
        <v>0.32</v>
      </c>
      <c r="AO120" s="11"/>
    </row>
    <row r="121" spans="1:41" x14ac:dyDescent="0.25">
      <c r="A121" t="s">
        <v>166</v>
      </c>
      <c r="B121" t="s">
        <v>1216</v>
      </c>
      <c r="C121" t="s">
        <v>38</v>
      </c>
      <c r="D121" t="s">
        <v>30</v>
      </c>
      <c r="E121" t="s">
        <v>1104</v>
      </c>
      <c r="F121" t="s">
        <v>16</v>
      </c>
      <c r="G121" t="s">
        <v>23</v>
      </c>
      <c r="H121">
        <v>45</v>
      </c>
      <c r="I121" s="1">
        <v>44636</v>
      </c>
      <c r="J121" s="2">
        <v>182717</v>
      </c>
      <c r="K121" s="3">
        <v>0.26</v>
      </c>
      <c r="L121" t="s">
        <v>18</v>
      </c>
      <c r="M121" t="s">
        <v>28</v>
      </c>
      <c r="N121" s="1" t="s">
        <v>20</v>
      </c>
      <c r="P121" t="str">
        <f t="shared" si="12"/>
        <v>MIDDLE AGE</v>
      </c>
      <c r="AG121" s="11"/>
      <c r="AH121" s="1">
        <v>44636</v>
      </c>
      <c r="AI121" s="2">
        <v>182717</v>
      </c>
      <c r="AJ121" s="13" t="s">
        <v>26</v>
      </c>
      <c r="AK121" s="1">
        <v>44636</v>
      </c>
      <c r="AL121" s="3">
        <v>0.26</v>
      </c>
      <c r="AO121" s="11"/>
    </row>
    <row r="122" spans="1:41" x14ac:dyDescent="0.25">
      <c r="A122" t="s">
        <v>381</v>
      </c>
      <c r="B122" t="s">
        <v>1217</v>
      </c>
      <c r="C122" t="s">
        <v>25</v>
      </c>
      <c r="D122" t="s">
        <v>26</v>
      </c>
      <c r="E122" t="s">
        <v>15</v>
      </c>
      <c r="F122" t="s">
        <v>27</v>
      </c>
      <c r="G122" t="s">
        <v>43</v>
      </c>
      <c r="H122">
        <v>30</v>
      </c>
      <c r="I122" s="1">
        <v>42989</v>
      </c>
      <c r="J122" s="2">
        <v>79975</v>
      </c>
      <c r="K122" s="3">
        <v>0</v>
      </c>
      <c r="L122" t="s">
        <v>18</v>
      </c>
      <c r="M122" t="s">
        <v>19</v>
      </c>
      <c r="N122" s="1" t="s">
        <v>20</v>
      </c>
      <c r="P122" t="str">
        <f t="shared" si="12"/>
        <v>YOUNG</v>
      </c>
      <c r="AG122" s="11"/>
      <c r="AH122" s="1">
        <v>42989</v>
      </c>
      <c r="AI122" s="2">
        <v>79975</v>
      </c>
      <c r="AJ122" s="13" t="s">
        <v>22</v>
      </c>
      <c r="AK122" s="1">
        <v>42989</v>
      </c>
      <c r="AL122" s="3">
        <v>0</v>
      </c>
      <c r="AO122" s="11"/>
    </row>
    <row r="123" spans="1:41" x14ac:dyDescent="0.25">
      <c r="A123" t="s">
        <v>382</v>
      </c>
      <c r="B123" t="s">
        <v>1218</v>
      </c>
      <c r="C123" t="s">
        <v>38</v>
      </c>
      <c r="D123" t="s">
        <v>22</v>
      </c>
      <c r="E123" t="s">
        <v>1104</v>
      </c>
      <c r="F123" t="s">
        <v>27</v>
      </c>
      <c r="G123" t="s">
        <v>46</v>
      </c>
      <c r="H123">
        <v>36</v>
      </c>
      <c r="I123" s="1">
        <v>40748</v>
      </c>
      <c r="J123" s="2">
        <v>196554</v>
      </c>
      <c r="K123" s="3">
        <v>0.2</v>
      </c>
      <c r="L123" t="s">
        <v>47</v>
      </c>
      <c r="M123" t="s">
        <v>1136</v>
      </c>
      <c r="N123" s="1" t="s">
        <v>20</v>
      </c>
      <c r="P123" t="str">
        <f t="shared" si="12"/>
        <v>YOUNG</v>
      </c>
      <c r="AG123" s="11"/>
      <c r="AH123" s="1">
        <v>40748</v>
      </c>
      <c r="AI123" s="2">
        <v>196554</v>
      </c>
      <c r="AJ123" s="13" t="s">
        <v>26</v>
      </c>
      <c r="AK123" s="1">
        <v>40748</v>
      </c>
      <c r="AL123" s="3">
        <v>0.2</v>
      </c>
      <c r="AO123" s="11"/>
    </row>
    <row r="124" spans="1:41" x14ac:dyDescent="0.25">
      <c r="A124" t="s">
        <v>383</v>
      </c>
      <c r="B124" t="s">
        <v>1219</v>
      </c>
      <c r="C124" t="s">
        <v>13</v>
      </c>
      <c r="D124" t="s">
        <v>26</v>
      </c>
      <c r="E124" t="s">
        <v>31</v>
      </c>
      <c r="F124" t="s">
        <v>27</v>
      </c>
      <c r="G124" t="s">
        <v>43</v>
      </c>
      <c r="H124">
        <v>39</v>
      </c>
      <c r="I124" s="1">
        <v>40406</v>
      </c>
      <c r="J124" s="2">
        <v>239395</v>
      </c>
      <c r="K124" s="3">
        <v>0.33</v>
      </c>
      <c r="L124" t="s">
        <v>18</v>
      </c>
      <c r="M124" t="s">
        <v>56</v>
      </c>
      <c r="N124" s="1" t="s">
        <v>20</v>
      </c>
      <c r="P124" t="str">
        <f t="shared" si="12"/>
        <v>YOUNG</v>
      </c>
      <c r="AG124" s="11"/>
      <c r="AH124" s="1">
        <v>40406</v>
      </c>
      <c r="AI124" s="2">
        <v>239395</v>
      </c>
      <c r="AJ124" s="13" t="s">
        <v>45</v>
      </c>
      <c r="AK124" s="1">
        <v>40406</v>
      </c>
      <c r="AL124" s="3">
        <v>0.33</v>
      </c>
      <c r="AO124" s="11"/>
    </row>
    <row r="125" spans="1:41" x14ac:dyDescent="0.25">
      <c r="A125" t="s">
        <v>384</v>
      </c>
      <c r="B125" t="s">
        <v>1220</v>
      </c>
      <c r="C125" t="s">
        <v>57</v>
      </c>
      <c r="D125" t="s">
        <v>45</v>
      </c>
      <c r="E125" t="s">
        <v>1104</v>
      </c>
      <c r="F125" t="s">
        <v>27</v>
      </c>
      <c r="G125" t="s">
        <v>23</v>
      </c>
      <c r="H125">
        <v>44</v>
      </c>
      <c r="I125" s="1">
        <v>41480</v>
      </c>
      <c r="J125" s="2">
        <v>53703</v>
      </c>
      <c r="K125" s="3">
        <v>0</v>
      </c>
      <c r="L125" t="s">
        <v>32</v>
      </c>
      <c r="M125" t="s">
        <v>54</v>
      </c>
      <c r="N125" s="1" t="s">
        <v>20</v>
      </c>
      <c r="P125" t="str">
        <f t="shared" si="12"/>
        <v>MIDDLE AGE</v>
      </c>
      <c r="AG125" s="11"/>
      <c r="AH125" s="1">
        <v>41480</v>
      </c>
      <c r="AI125" s="2">
        <v>53703</v>
      </c>
      <c r="AJ125" s="13" t="s">
        <v>26</v>
      </c>
      <c r="AK125" s="1">
        <v>41480</v>
      </c>
      <c r="AL125" s="3">
        <v>0</v>
      </c>
      <c r="AO125" s="11"/>
    </row>
    <row r="126" spans="1:41" x14ac:dyDescent="0.25">
      <c r="A126" t="s">
        <v>385</v>
      </c>
      <c r="B126" t="s">
        <v>1221</v>
      </c>
      <c r="C126" t="s">
        <v>55</v>
      </c>
      <c r="D126" t="s">
        <v>26</v>
      </c>
      <c r="E126" t="s">
        <v>35</v>
      </c>
      <c r="F126" t="s">
        <v>27</v>
      </c>
      <c r="G126" t="s">
        <v>23</v>
      </c>
      <c r="H126">
        <v>53</v>
      </c>
      <c r="I126" s="1">
        <v>40616</v>
      </c>
      <c r="J126" s="2">
        <v>123480</v>
      </c>
      <c r="K126" s="3">
        <v>0.08</v>
      </c>
      <c r="L126" t="s">
        <v>32</v>
      </c>
      <c r="M126" t="s">
        <v>54</v>
      </c>
      <c r="N126" s="1" t="s">
        <v>20</v>
      </c>
      <c r="P126" t="str">
        <f t="shared" si="12"/>
        <v>MIDDLE AGE</v>
      </c>
      <c r="AG126" s="11"/>
      <c r="AH126" s="1">
        <v>40616</v>
      </c>
      <c r="AI126" s="2">
        <v>123480</v>
      </c>
      <c r="AJ126" s="13" t="s">
        <v>26</v>
      </c>
      <c r="AK126" s="1">
        <v>40616</v>
      </c>
      <c r="AL126" s="3">
        <v>0.08</v>
      </c>
      <c r="AO126" s="11"/>
    </row>
    <row r="127" spans="1:41" x14ac:dyDescent="0.25">
      <c r="A127" t="s">
        <v>386</v>
      </c>
      <c r="B127" t="s">
        <v>1222</v>
      </c>
      <c r="C127" t="s">
        <v>62</v>
      </c>
      <c r="D127" t="s">
        <v>26</v>
      </c>
      <c r="E127" t="s">
        <v>1104</v>
      </c>
      <c r="F127" t="s">
        <v>16</v>
      </c>
      <c r="G127" t="s">
        <v>23</v>
      </c>
      <c r="H127">
        <v>46</v>
      </c>
      <c r="I127" s="1">
        <v>44205</v>
      </c>
      <c r="J127" s="2">
        <v>41197</v>
      </c>
      <c r="K127" s="3">
        <v>0</v>
      </c>
      <c r="L127" t="s">
        <v>32</v>
      </c>
      <c r="M127" t="s">
        <v>54</v>
      </c>
      <c r="N127" s="1" t="s">
        <v>20</v>
      </c>
      <c r="P127" t="str">
        <f t="shared" si="12"/>
        <v>MIDDLE AGE</v>
      </c>
      <c r="AG127" s="11"/>
      <c r="AH127" s="1">
        <v>44205</v>
      </c>
      <c r="AI127" s="2">
        <v>41197</v>
      </c>
      <c r="AJ127" s="13" t="s">
        <v>45</v>
      </c>
      <c r="AK127" s="1">
        <v>44205</v>
      </c>
      <c r="AL127" s="3">
        <v>0</v>
      </c>
      <c r="AO127" s="11"/>
    </row>
    <row r="128" spans="1:41" x14ac:dyDescent="0.25">
      <c r="A128" t="s">
        <v>387</v>
      </c>
      <c r="B128" t="s">
        <v>1223</v>
      </c>
      <c r="C128" t="s">
        <v>76</v>
      </c>
      <c r="D128" t="s">
        <v>45</v>
      </c>
      <c r="E128" t="s">
        <v>31</v>
      </c>
      <c r="F128" t="s">
        <v>27</v>
      </c>
      <c r="G128" t="s">
        <v>46</v>
      </c>
      <c r="H128">
        <v>30</v>
      </c>
      <c r="I128" s="1">
        <v>43309</v>
      </c>
      <c r="J128" s="2">
        <v>72463</v>
      </c>
      <c r="K128" s="3">
        <v>0</v>
      </c>
      <c r="L128" t="s">
        <v>47</v>
      </c>
      <c r="M128" t="s">
        <v>68</v>
      </c>
      <c r="N128" s="1" t="s">
        <v>20</v>
      </c>
      <c r="P128" t="str">
        <f t="shared" si="12"/>
        <v>YOUNG</v>
      </c>
      <c r="AG128" s="11"/>
      <c r="AH128" s="1">
        <v>43309</v>
      </c>
      <c r="AI128" s="2">
        <v>72463</v>
      </c>
      <c r="AJ128" s="13" t="s">
        <v>30</v>
      </c>
      <c r="AK128" s="1">
        <v>43309</v>
      </c>
      <c r="AL128" s="3">
        <v>0</v>
      </c>
      <c r="AO128" s="11"/>
    </row>
    <row r="129" spans="1:41" x14ac:dyDescent="0.25">
      <c r="A129" t="s">
        <v>388</v>
      </c>
      <c r="B129" t="s">
        <v>1224</v>
      </c>
      <c r="C129" t="s">
        <v>85</v>
      </c>
      <c r="D129" t="s">
        <v>30</v>
      </c>
      <c r="E129" t="s">
        <v>31</v>
      </c>
      <c r="F129" t="s">
        <v>16</v>
      </c>
      <c r="G129" t="s">
        <v>23</v>
      </c>
      <c r="H129">
        <v>28</v>
      </c>
      <c r="I129" s="1">
        <v>43681</v>
      </c>
      <c r="J129" s="2">
        <v>87675</v>
      </c>
      <c r="K129" s="3">
        <v>0</v>
      </c>
      <c r="L129" t="s">
        <v>32</v>
      </c>
      <c r="M129" t="s">
        <v>54</v>
      </c>
      <c r="N129" s="1" t="s">
        <v>20</v>
      </c>
      <c r="P129" t="str">
        <f t="shared" si="12"/>
        <v>YOUNG</v>
      </c>
      <c r="AG129" s="11"/>
      <c r="AH129" s="1">
        <v>43681</v>
      </c>
      <c r="AI129" s="2">
        <v>87675</v>
      </c>
      <c r="AJ129" s="13" t="s">
        <v>58</v>
      </c>
      <c r="AK129" s="1">
        <v>43681</v>
      </c>
      <c r="AL129" s="3">
        <v>0</v>
      </c>
      <c r="AO129" s="11"/>
    </row>
    <row r="130" spans="1:41" x14ac:dyDescent="0.25">
      <c r="A130" t="s">
        <v>389</v>
      </c>
      <c r="B130" t="s">
        <v>1225</v>
      </c>
      <c r="C130" t="s">
        <v>59</v>
      </c>
      <c r="D130" t="s">
        <v>58</v>
      </c>
      <c r="E130" t="s">
        <v>1104</v>
      </c>
      <c r="F130" t="s">
        <v>16</v>
      </c>
      <c r="G130" t="s">
        <v>23</v>
      </c>
      <c r="H130">
        <v>35</v>
      </c>
      <c r="I130" s="1">
        <v>44180</v>
      </c>
      <c r="J130" s="2">
        <v>55833</v>
      </c>
      <c r="K130" s="3">
        <v>0</v>
      </c>
      <c r="L130" t="s">
        <v>32</v>
      </c>
      <c r="M130" t="s">
        <v>33</v>
      </c>
      <c r="N130" s="1" t="s">
        <v>20</v>
      </c>
      <c r="P130" t="str">
        <f t="shared" ref="P130:P193" si="13">IF(AND(H130&gt;=20,H130&lt;=40),"YOUNG",IF(AND(H130&gt;40,H130&lt;=60),"MIDDLE AGE",IF(H130&gt;60,"OLD"," ")))</f>
        <v>YOUNG</v>
      </c>
      <c r="AG130" s="11"/>
      <c r="AH130" s="1">
        <v>44180</v>
      </c>
      <c r="AI130" s="2">
        <v>55833</v>
      </c>
      <c r="AJ130" s="13" t="s">
        <v>14</v>
      </c>
      <c r="AK130" s="1">
        <v>44180</v>
      </c>
      <c r="AL130" s="3">
        <v>0</v>
      </c>
      <c r="AO130" s="11"/>
    </row>
    <row r="131" spans="1:41" x14ac:dyDescent="0.25">
      <c r="A131" t="s">
        <v>390</v>
      </c>
      <c r="B131" t="s">
        <v>1226</v>
      </c>
      <c r="C131" t="s">
        <v>57</v>
      </c>
      <c r="D131" t="s">
        <v>14</v>
      </c>
      <c r="E131" t="s">
        <v>15</v>
      </c>
      <c r="F131" t="s">
        <v>16</v>
      </c>
      <c r="G131" t="s">
        <v>23</v>
      </c>
      <c r="H131">
        <v>58</v>
      </c>
      <c r="I131" s="1">
        <v>35297</v>
      </c>
      <c r="J131" s="2">
        <v>58208</v>
      </c>
      <c r="K131" s="3">
        <v>0</v>
      </c>
      <c r="L131" t="s">
        <v>32</v>
      </c>
      <c r="M131" t="s">
        <v>33</v>
      </c>
      <c r="N131" s="1" t="s">
        <v>20</v>
      </c>
      <c r="P131" t="str">
        <f t="shared" si="13"/>
        <v>MIDDLE AGE</v>
      </c>
      <c r="AG131" s="11"/>
      <c r="AH131" s="1">
        <v>35297</v>
      </c>
      <c r="AI131" s="2">
        <v>58208</v>
      </c>
      <c r="AJ131" s="13" t="s">
        <v>45</v>
      </c>
      <c r="AK131" s="1">
        <v>35297</v>
      </c>
      <c r="AL131" s="3">
        <v>0</v>
      </c>
      <c r="AO131" s="11"/>
    </row>
    <row r="132" spans="1:41" x14ac:dyDescent="0.25">
      <c r="A132" t="s">
        <v>391</v>
      </c>
      <c r="B132" t="s">
        <v>1227</v>
      </c>
      <c r="C132" t="s">
        <v>40</v>
      </c>
      <c r="D132" t="s">
        <v>45</v>
      </c>
      <c r="E132" t="s">
        <v>1104</v>
      </c>
      <c r="F132" t="s">
        <v>27</v>
      </c>
      <c r="G132" t="s">
        <v>46</v>
      </c>
      <c r="H132">
        <v>47</v>
      </c>
      <c r="I132" s="1">
        <v>37400</v>
      </c>
      <c r="J132" s="2">
        <v>75633</v>
      </c>
      <c r="K132" s="3">
        <v>0</v>
      </c>
      <c r="L132" t="s">
        <v>18</v>
      </c>
      <c r="M132" t="s">
        <v>19</v>
      </c>
      <c r="N132" s="1" t="s">
        <v>20</v>
      </c>
      <c r="P132" t="str">
        <f t="shared" si="13"/>
        <v>MIDDLE AGE</v>
      </c>
      <c r="AG132" s="11"/>
      <c r="AH132" s="1">
        <v>37400</v>
      </c>
      <c r="AI132" s="2">
        <v>75633</v>
      </c>
      <c r="AJ132" s="13" t="s">
        <v>41</v>
      </c>
      <c r="AK132" s="1">
        <v>37400</v>
      </c>
      <c r="AL132" s="3">
        <v>0</v>
      </c>
      <c r="AO132" s="11"/>
    </row>
    <row r="133" spans="1:41" x14ac:dyDescent="0.25">
      <c r="A133" t="s">
        <v>392</v>
      </c>
      <c r="B133" t="s">
        <v>1228</v>
      </c>
      <c r="C133" t="s">
        <v>40</v>
      </c>
      <c r="D133" t="s">
        <v>41</v>
      </c>
      <c r="E133" t="s">
        <v>1104</v>
      </c>
      <c r="F133" t="s">
        <v>27</v>
      </c>
      <c r="G133" t="s">
        <v>23</v>
      </c>
      <c r="H133">
        <v>43</v>
      </c>
      <c r="I133" s="1">
        <v>39110</v>
      </c>
      <c r="J133" s="2">
        <v>79090</v>
      </c>
      <c r="K133" s="3">
        <v>0</v>
      </c>
      <c r="L133" t="s">
        <v>32</v>
      </c>
      <c r="M133" t="s">
        <v>33</v>
      </c>
      <c r="N133" s="1" t="s">
        <v>20</v>
      </c>
      <c r="P133" t="str">
        <f t="shared" si="13"/>
        <v>MIDDLE AGE</v>
      </c>
      <c r="AG133" s="11"/>
      <c r="AH133" s="1">
        <v>39110</v>
      </c>
      <c r="AI133" s="2">
        <v>79090</v>
      </c>
      <c r="AJ133" s="13" t="s">
        <v>14</v>
      </c>
      <c r="AK133" s="1">
        <v>39110</v>
      </c>
      <c r="AL133" s="3">
        <v>0</v>
      </c>
      <c r="AO133" s="11"/>
    </row>
    <row r="134" spans="1:41" x14ac:dyDescent="0.25">
      <c r="A134" t="s">
        <v>393</v>
      </c>
      <c r="B134" t="s">
        <v>1229</v>
      </c>
      <c r="C134" t="s">
        <v>57</v>
      </c>
      <c r="D134" t="s">
        <v>14</v>
      </c>
      <c r="E134" t="s">
        <v>35</v>
      </c>
      <c r="F134" t="s">
        <v>27</v>
      </c>
      <c r="G134" t="s">
        <v>43</v>
      </c>
      <c r="H134">
        <v>47</v>
      </c>
      <c r="I134" s="1">
        <v>42212</v>
      </c>
      <c r="J134" s="2">
        <v>66138</v>
      </c>
      <c r="K134" s="3">
        <v>0</v>
      </c>
      <c r="L134" t="s">
        <v>18</v>
      </c>
      <c r="M134" t="s">
        <v>37</v>
      </c>
      <c r="N134" s="1" t="s">
        <v>20</v>
      </c>
      <c r="P134" t="str">
        <f t="shared" si="13"/>
        <v>MIDDLE AGE</v>
      </c>
      <c r="AG134" s="11"/>
      <c r="AH134" s="1">
        <v>42212</v>
      </c>
      <c r="AI134" s="2">
        <v>66138</v>
      </c>
      <c r="AJ134" s="13" t="s">
        <v>26</v>
      </c>
      <c r="AK134" s="1">
        <v>42212</v>
      </c>
      <c r="AL134" s="3">
        <v>0</v>
      </c>
      <c r="AO134" s="11"/>
    </row>
    <row r="135" spans="1:41" x14ac:dyDescent="0.25">
      <c r="A135" t="s">
        <v>262</v>
      </c>
      <c r="B135" t="s">
        <v>1230</v>
      </c>
      <c r="C135" t="s">
        <v>36</v>
      </c>
      <c r="D135" t="s">
        <v>26</v>
      </c>
      <c r="E135" t="s">
        <v>15</v>
      </c>
      <c r="F135" t="s">
        <v>16</v>
      </c>
      <c r="G135" t="s">
        <v>46</v>
      </c>
      <c r="H135">
        <v>57</v>
      </c>
      <c r="I135" s="1">
        <v>41514</v>
      </c>
      <c r="J135" s="2">
        <v>80728</v>
      </c>
      <c r="K135" s="3">
        <v>0</v>
      </c>
      <c r="L135" t="s">
        <v>47</v>
      </c>
      <c r="M135" t="s">
        <v>1136</v>
      </c>
      <c r="N135" s="1" t="s">
        <v>20</v>
      </c>
      <c r="P135" t="str">
        <f t="shared" si="13"/>
        <v>MIDDLE AGE</v>
      </c>
      <c r="AG135" s="11"/>
      <c r="AH135" s="1">
        <v>41514</v>
      </c>
      <c r="AI135" s="2">
        <v>80728</v>
      </c>
      <c r="AJ135" s="13" t="s">
        <v>26</v>
      </c>
      <c r="AK135" s="1">
        <v>41514</v>
      </c>
      <c r="AL135" s="3">
        <v>0</v>
      </c>
      <c r="AO135" s="11"/>
    </row>
    <row r="136" spans="1:41" x14ac:dyDescent="0.25">
      <c r="A136" t="s">
        <v>394</v>
      </c>
      <c r="B136" t="s">
        <v>1231</v>
      </c>
      <c r="C136" t="s">
        <v>64</v>
      </c>
      <c r="D136" t="s">
        <v>26</v>
      </c>
      <c r="E136" t="s">
        <v>31</v>
      </c>
      <c r="F136" t="s">
        <v>27</v>
      </c>
      <c r="G136" t="s">
        <v>43</v>
      </c>
      <c r="H136">
        <v>47</v>
      </c>
      <c r="I136" s="1">
        <v>38384</v>
      </c>
      <c r="J136" s="2">
        <v>46202</v>
      </c>
      <c r="K136" s="3">
        <v>0</v>
      </c>
      <c r="L136" t="s">
        <v>18</v>
      </c>
      <c r="M136" t="s">
        <v>37</v>
      </c>
      <c r="N136" s="1" t="s">
        <v>20</v>
      </c>
      <c r="P136" t="str">
        <f t="shared" si="13"/>
        <v>MIDDLE AGE</v>
      </c>
      <c r="AG136" s="11"/>
      <c r="AH136" s="1">
        <v>38384</v>
      </c>
      <c r="AI136" s="2">
        <v>46202</v>
      </c>
      <c r="AJ136" s="13" t="s">
        <v>45</v>
      </c>
      <c r="AK136" s="1">
        <v>38384</v>
      </c>
      <c r="AL136" s="3">
        <v>0</v>
      </c>
      <c r="AO136" s="11"/>
    </row>
    <row r="137" spans="1:41" x14ac:dyDescent="0.25">
      <c r="A137" t="s">
        <v>395</v>
      </c>
      <c r="B137" t="s">
        <v>1232</v>
      </c>
      <c r="C137" t="s">
        <v>55</v>
      </c>
      <c r="D137" t="s">
        <v>45</v>
      </c>
      <c r="E137" t="s">
        <v>15</v>
      </c>
      <c r="F137" t="s">
        <v>16</v>
      </c>
      <c r="G137" t="s">
        <v>23</v>
      </c>
      <c r="H137">
        <v>50</v>
      </c>
      <c r="I137" s="1">
        <v>39507</v>
      </c>
      <c r="J137" s="2">
        <v>123096</v>
      </c>
      <c r="K137" s="3">
        <v>0.1</v>
      </c>
      <c r="L137" t="s">
        <v>32</v>
      </c>
      <c r="M137" t="s">
        <v>63</v>
      </c>
      <c r="N137" s="1" t="s">
        <v>20</v>
      </c>
      <c r="P137" t="str">
        <f t="shared" si="13"/>
        <v>MIDDLE AGE</v>
      </c>
      <c r="AG137" s="11"/>
      <c r="AH137" s="1">
        <v>39507</v>
      </c>
      <c r="AI137" s="2">
        <v>123096</v>
      </c>
      <c r="AJ137" s="13" t="s">
        <v>41</v>
      </c>
      <c r="AK137" s="1">
        <v>39507</v>
      </c>
      <c r="AL137" s="3">
        <v>0.1</v>
      </c>
      <c r="AO137" s="11"/>
    </row>
    <row r="138" spans="1:41" x14ac:dyDescent="0.25">
      <c r="A138" t="s">
        <v>396</v>
      </c>
      <c r="B138" t="s">
        <v>1233</v>
      </c>
      <c r="C138" t="s">
        <v>59</v>
      </c>
      <c r="D138" t="s">
        <v>41</v>
      </c>
      <c r="E138" t="s">
        <v>15</v>
      </c>
      <c r="F138" t="s">
        <v>16</v>
      </c>
      <c r="G138" t="s">
        <v>23</v>
      </c>
      <c r="H138">
        <v>27</v>
      </c>
      <c r="I138" s="1">
        <v>43908</v>
      </c>
      <c r="J138" s="2">
        <v>45989</v>
      </c>
      <c r="K138" s="3">
        <v>0</v>
      </c>
      <c r="L138" t="s">
        <v>18</v>
      </c>
      <c r="M138" t="s">
        <v>19</v>
      </c>
      <c r="N138" s="1" t="s">
        <v>20</v>
      </c>
      <c r="P138" t="str">
        <f t="shared" si="13"/>
        <v>YOUNG</v>
      </c>
      <c r="AG138" s="11"/>
      <c r="AH138" s="1">
        <v>43908</v>
      </c>
      <c r="AI138" s="2">
        <v>45989</v>
      </c>
      <c r="AJ138" s="13" t="s">
        <v>58</v>
      </c>
      <c r="AK138" s="1">
        <v>43908</v>
      </c>
      <c r="AL138" s="3">
        <v>0</v>
      </c>
      <c r="AO138" s="11"/>
    </row>
    <row r="139" spans="1:41" x14ac:dyDescent="0.25">
      <c r="A139" t="s">
        <v>134</v>
      </c>
      <c r="B139" t="s">
        <v>1234</v>
      </c>
      <c r="C139" t="s">
        <v>1113</v>
      </c>
      <c r="D139" t="s">
        <v>58</v>
      </c>
      <c r="E139" t="s">
        <v>31</v>
      </c>
      <c r="F139" t="s">
        <v>16</v>
      </c>
      <c r="G139" t="s">
        <v>46</v>
      </c>
      <c r="H139">
        <v>26</v>
      </c>
      <c r="I139" s="1">
        <v>44421</v>
      </c>
      <c r="J139" s="2">
        <v>140756</v>
      </c>
      <c r="K139" s="3">
        <v>0.13</v>
      </c>
      <c r="L139" t="s">
        <v>47</v>
      </c>
      <c r="M139" t="s">
        <v>48</v>
      </c>
      <c r="N139" s="1" t="s">
        <v>20</v>
      </c>
      <c r="P139" t="str">
        <f t="shared" si="13"/>
        <v>YOUNG</v>
      </c>
      <c r="AG139" s="11"/>
      <c r="AH139" s="1">
        <v>44421</v>
      </c>
      <c r="AI139" s="2">
        <v>140756</v>
      </c>
      <c r="AJ139" s="13" t="s">
        <v>26</v>
      </c>
      <c r="AK139" s="1">
        <v>44421</v>
      </c>
      <c r="AL139" s="3">
        <v>0.13</v>
      </c>
      <c r="AO139" s="11"/>
    </row>
    <row r="140" spans="1:41" x14ac:dyDescent="0.25">
      <c r="A140" t="s">
        <v>209</v>
      </c>
      <c r="B140" t="s">
        <v>1235</v>
      </c>
      <c r="C140" t="s">
        <v>34</v>
      </c>
      <c r="D140" t="s">
        <v>26</v>
      </c>
      <c r="E140" t="s">
        <v>31</v>
      </c>
      <c r="F140" t="s">
        <v>27</v>
      </c>
      <c r="G140" t="s">
        <v>23</v>
      </c>
      <c r="H140">
        <v>43</v>
      </c>
      <c r="I140" s="1">
        <v>39881</v>
      </c>
      <c r="J140" s="2">
        <v>85261</v>
      </c>
      <c r="K140" s="3">
        <v>0</v>
      </c>
      <c r="L140" t="s">
        <v>32</v>
      </c>
      <c r="M140" t="s">
        <v>33</v>
      </c>
      <c r="N140" s="1" t="s">
        <v>20</v>
      </c>
      <c r="P140" t="str">
        <f t="shared" si="13"/>
        <v>MIDDLE AGE</v>
      </c>
      <c r="AG140" s="11"/>
      <c r="AH140" s="1">
        <v>39881</v>
      </c>
      <c r="AI140" s="2">
        <v>85261</v>
      </c>
      <c r="AJ140" s="13" t="s">
        <v>58</v>
      </c>
      <c r="AK140" s="1">
        <v>39881</v>
      </c>
      <c r="AL140" s="3">
        <v>0</v>
      </c>
      <c r="AO140" s="11"/>
    </row>
    <row r="141" spans="1:41" x14ac:dyDescent="0.25">
      <c r="A141" t="s">
        <v>397</v>
      </c>
      <c r="B141" t="s">
        <v>1236</v>
      </c>
      <c r="C141" t="s">
        <v>13</v>
      </c>
      <c r="D141" t="s">
        <v>58</v>
      </c>
      <c r="E141" t="s">
        <v>31</v>
      </c>
      <c r="F141" t="s">
        <v>16</v>
      </c>
      <c r="G141" t="s">
        <v>46</v>
      </c>
      <c r="H141">
        <v>49</v>
      </c>
      <c r="I141" s="1">
        <v>36063</v>
      </c>
      <c r="J141" s="2">
        <v>198222</v>
      </c>
      <c r="K141" s="3">
        <v>0.34</v>
      </c>
      <c r="L141" t="s">
        <v>47</v>
      </c>
      <c r="M141" t="s">
        <v>48</v>
      </c>
      <c r="N141" s="1" t="s">
        <v>20</v>
      </c>
      <c r="P141" t="str">
        <f t="shared" si="13"/>
        <v>MIDDLE AGE</v>
      </c>
      <c r="AG141" s="11"/>
      <c r="AH141" s="1">
        <v>36063</v>
      </c>
      <c r="AI141" s="2">
        <v>198222</v>
      </c>
      <c r="AJ141" s="13" t="s">
        <v>45</v>
      </c>
      <c r="AK141" s="1">
        <v>36063</v>
      </c>
      <c r="AL141" s="3">
        <v>0.34</v>
      </c>
      <c r="AO141" s="11"/>
    </row>
    <row r="142" spans="1:41" x14ac:dyDescent="0.25">
      <c r="A142" t="s">
        <v>398</v>
      </c>
      <c r="B142" t="s">
        <v>1237</v>
      </c>
      <c r="C142" t="s">
        <v>1113</v>
      </c>
      <c r="D142" t="s">
        <v>45</v>
      </c>
      <c r="E142" t="s">
        <v>15</v>
      </c>
      <c r="F142" t="s">
        <v>16</v>
      </c>
      <c r="G142" t="s">
        <v>17</v>
      </c>
      <c r="H142">
        <v>36</v>
      </c>
      <c r="I142" s="1">
        <v>42888</v>
      </c>
      <c r="J142" s="2">
        <v>150825</v>
      </c>
      <c r="K142" s="3">
        <v>0.1</v>
      </c>
      <c r="L142" t="s">
        <v>18</v>
      </c>
      <c r="M142" t="s">
        <v>28</v>
      </c>
      <c r="N142" s="1" t="s">
        <v>20</v>
      </c>
      <c r="P142" t="str">
        <f t="shared" si="13"/>
        <v>YOUNG</v>
      </c>
      <c r="AG142" s="11"/>
      <c r="AH142" s="1">
        <v>42888</v>
      </c>
      <c r="AI142" s="2">
        <v>150825</v>
      </c>
      <c r="AJ142" s="13" t="s">
        <v>58</v>
      </c>
      <c r="AK142" s="1">
        <v>42888</v>
      </c>
      <c r="AL142" s="3">
        <v>0.1</v>
      </c>
      <c r="AO142" s="11"/>
    </row>
    <row r="143" spans="1:41" x14ac:dyDescent="0.25">
      <c r="A143" t="s">
        <v>399</v>
      </c>
      <c r="B143" t="s">
        <v>1238</v>
      </c>
      <c r="C143" t="s">
        <v>59</v>
      </c>
      <c r="D143" t="s">
        <v>58</v>
      </c>
      <c r="E143" t="s">
        <v>31</v>
      </c>
      <c r="F143" t="s">
        <v>16</v>
      </c>
      <c r="G143" t="s">
        <v>46</v>
      </c>
      <c r="H143">
        <v>51</v>
      </c>
      <c r="I143" s="1">
        <v>35003</v>
      </c>
      <c r="J143" s="2">
        <v>59311</v>
      </c>
      <c r="K143" s="3">
        <v>0</v>
      </c>
      <c r="L143" t="s">
        <v>47</v>
      </c>
      <c r="M143" t="s">
        <v>48</v>
      </c>
      <c r="N143" s="1" t="s">
        <v>20</v>
      </c>
      <c r="P143" t="str">
        <f t="shared" si="13"/>
        <v>MIDDLE AGE</v>
      </c>
      <c r="AG143" s="11"/>
      <c r="AH143" s="1">
        <v>35003</v>
      </c>
      <c r="AI143" s="2">
        <v>59311</v>
      </c>
      <c r="AJ143" s="13" t="s">
        <v>58</v>
      </c>
      <c r="AK143" s="1">
        <v>35003</v>
      </c>
      <c r="AL143" s="3">
        <v>0</v>
      </c>
      <c r="AO143" s="11"/>
    </row>
    <row r="144" spans="1:41" x14ac:dyDescent="0.25">
      <c r="A144" t="s">
        <v>400</v>
      </c>
      <c r="B144" t="s">
        <v>1239</v>
      </c>
      <c r="C144" t="s">
        <v>59</v>
      </c>
      <c r="D144" t="s">
        <v>58</v>
      </c>
      <c r="E144" t="s">
        <v>31</v>
      </c>
      <c r="F144" t="s">
        <v>16</v>
      </c>
      <c r="G144" t="s">
        <v>46</v>
      </c>
      <c r="H144">
        <v>46</v>
      </c>
      <c r="I144" s="1">
        <v>37511</v>
      </c>
      <c r="J144" s="2">
        <v>44411</v>
      </c>
      <c r="K144" s="3">
        <v>0</v>
      </c>
      <c r="L144" t="s">
        <v>47</v>
      </c>
      <c r="M144" t="s">
        <v>68</v>
      </c>
      <c r="N144" s="1" t="s">
        <v>20</v>
      </c>
      <c r="P144" t="str">
        <f t="shared" si="13"/>
        <v>MIDDLE AGE</v>
      </c>
      <c r="AG144" s="11"/>
      <c r="AH144" s="1">
        <v>37511</v>
      </c>
      <c r="AI144" s="2">
        <v>44411</v>
      </c>
      <c r="AJ144" s="13" t="s">
        <v>14</v>
      </c>
      <c r="AK144" s="1">
        <v>37511</v>
      </c>
      <c r="AL144" s="3">
        <v>0</v>
      </c>
      <c r="AO144" s="11"/>
    </row>
    <row r="145" spans="1:41" x14ac:dyDescent="0.25">
      <c r="A145" t="s">
        <v>401</v>
      </c>
      <c r="B145" t="s">
        <v>1240</v>
      </c>
      <c r="C145" t="s">
        <v>57</v>
      </c>
      <c r="D145" t="s">
        <v>14</v>
      </c>
      <c r="E145" t="s">
        <v>35</v>
      </c>
      <c r="F145" t="s">
        <v>27</v>
      </c>
      <c r="G145" t="s">
        <v>46</v>
      </c>
      <c r="H145">
        <v>37</v>
      </c>
      <c r="I145" s="1">
        <v>43783</v>
      </c>
      <c r="J145" s="2">
        <v>69408</v>
      </c>
      <c r="K145" s="3">
        <v>0</v>
      </c>
      <c r="L145" t="s">
        <v>18</v>
      </c>
      <c r="M145" t="s">
        <v>19</v>
      </c>
      <c r="N145" s="1" t="s">
        <v>20</v>
      </c>
      <c r="P145" t="str">
        <f t="shared" si="13"/>
        <v>YOUNG</v>
      </c>
      <c r="AG145" s="11"/>
      <c r="AH145" s="1">
        <v>43783</v>
      </c>
      <c r="AI145" s="2">
        <v>69408</v>
      </c>
      <c r="AJ145" s="13" t="s">
        <v>14</v>
      </c>
      <c r="AK145" s="1">
        <v>43783</v>
      </c>
      <c r="AL145" s="3">
        <v>0</v>
      </c>
      <c r="AO145" s="11"/>
    </row>
    <row r="146" spans="1:41" x14ac:dyDescent="0.25">
      <c r="A146" t="s">
        <v>402</v>
      </c>
      <c r="B146" t="s">
        <v>1241</v>
      </c>
      <c r="C146" t="s">
        <v>40</v>
      </c>
      <c r="D146" t="s">
        <v>14</v>
      </c>
      <c r="E146" t="s">
        <v>35</v>
      </c>
      <c r="F146" t="s">
        <v>27</v>
      </c>
      <c r="G146" t="s">
        <v>46</v>
      </c>
      <c r="H146">
        <v>43</v>
      </c>
      <c r="I146" s="1">
        <v>43268</v>
      </c>
      <c r="J146" s="2">
        <v>96759</v>
      </c>
      <c r="K146" s="3">
        <v>0</v>
      </c>
      <c r="L146" t="s">
        <v>47</v>
      </c>
      <c r="M146" t="s">
        <v>68</v>
      </c>
      <c r="N146" s="1" t="s">
        <v>20</v>
      </c>
      <c r="P146" t="str">
        <f t="shared" si="13"/>
        <v>MIDDLE AGE</v>
      </c>
      <c r="AG146" s="11"/>
      <c r="AH146" s="1">
        <v>43268</v>
      </c>
      <c r="AI146" s="2">
        <v>96759</v>
      </c>
      <c r="AJ146" s="13" t="s">
        <v>41</v>
      </c>
      <c r="AK146" s="1">
        <v>43268</v>
      </c>
      <c r="AL146" s="3">
        <v>0</v>
      </c>
      <c r="AO146" s="11"/>
    </row>
    <row r="147" spans="1:41" x14ac:dyDescent="0.25">
      <c r="A147" t="s">
        <v>130</v>
      </c>
      <c r="B147" t="s">
        <v>1242</v>
      </c>
      <c r="C147" t="s">
        <v>38</v>
      </c>
      <c r="D147" t="s">
        <v>41</v>
      </c>
      <c r="E147" t="s">
        <v>1104</v>
      </c>
      <c r="F147" t="s">
        <v>16</v>
      </c>
      <c r="G147" t="s">
        <v>43</v>
      </c>
      <c r="H147">
        <v>53</v>
      </c>
      <c r="I147" s="1">
        <v>41496</v>
      </c>
      <c r="J147" s="2">
        <v>163480</v>
      </c>
      <c r="K147" s="3">
        <v>0.15</v>
      </c>
      <c r="L147" t="s">
        <v>18</v>
      </c>
      <c r="M147" t="s">
        <v>28</v>
      </c>
      <c r="N147" s="1" t="s">
        <v>20</v>
      </c>
      <c r="P147" t="str">
        <f t="shared" si="13"/>
        <v>MIDDLE AGE</v>
      </c>
      <c r="AG147" s="11"/>
      <c r="AH147" s="1">
        <v>41496</v>
      </c>
      <c r="AI147" s="2">
        <v>163480</v>
      </c>
      <c r="AJ147" s="13" t="s">
        <v>26</v>
      </c>
      <c r="AK147" s="1">
        <v>41496</v>
      </c>
      <c r="AL147" s="3">
        <v>0.15</v>
      </c>
      <c r="AO147" s="11"/>
    </row>
    <row r="148" spans="1:41" x14ac:dyDescent="0.25">
      <c r="A148" t="s">
        <v>179</v>
      </c>
      <c r="B148" t="s">
        <v>1243</v>
      </c>
      <c r="C148" t="s">
        <v>79</v>
      </c>
      <c r="D148" t="s">
        <v>26</v>
      </c>
      <c r="E148" t="s">
        <v>15</v>
      </c>
      <c r="F148" t="s">
        <v>16</v>
      </c>
      <c r="G148" t="s">
        <v>23</v>
      </c>
      <c r="H148">
        <v>58</v>
      </c>
      <c r="I148" s="1">
        <v>41744</v>
      </c>
      <c r="J148" s="2">
        <v>91132</v>
      </c>
      <c r="K148" s="3">
        <v>0</v>
      </c>
      <c r="L148" t="s">
        <v>32</v>
      </c>
      <c r="M148" t="s">
        <v>54</v>
      </c>
      <c r="N148" s="1" t="s">
        <v>20</v>
      </c>
      <c r="P148" t="str">
        <f t="shared" si="13"/>
        <v>MIDDLE AGE</v>
      </c>
      <c r="AG148" s="11"/>
      <c r="AH148" s="1">
        <v>41744</v>
      </c>
      <c r="AI148" s="2">
        <v>91132</v>
      </c>
      <c r="AJ148" s="13" t="s">
        <v>41</v>
      </c>
      <c r="AK148" s="1">
        <v>41744</v>
      </c>
      <c r="AL148" s="3">
        <v>0</v>
      </c>
      <c r="AO148" s="11"/>
    </row>
    <row r="149" spans="1:41" x14ac:dyDescent="0.25">
      <c r="A149" t="s">
        <v>403</v>
      </c>
      <c r="B149" t="s">
        <v>1244</v>
      </c>
      <c r="C149" t="s">
        <v>55</v>
      </c>
      <c r="D149" t="s">
        <v>41</v>
      </c>
      <c r="E149" t="s">
        <v>31</v>
      </c>
      <c r="F149" t="s">
        <v>27</v>
      </c>
      <c r="G149" t="s">
        <v>17</v>
      </c>
      <c r="H149">
        <v>57</v>
      </c>
      <c r="I149" s="1">
        <v>35256</v>
      </c>
      <c r="J149" s="2">
        <v>122825</v>
      </c>
      <c r="K149" s="3">
        <v>0.08</v>
      </c>
      <c r="L149" t="s">
        <v>18</v>
      </c>
      <c r="M149" t="s">
        <v>42</v>
      </c>
      <c r="N149" s="1" t="s">
        <v>20</v>
      </c>
      <c r="P149" t="str">
        <f t="shared" si="13"/>
        <v>MIDDLE AGE</v>
      </c>
      <c r="AG149" s="11"/>
      <c r="AH149" s="1">
        <v>35256</v>
      </c>
      <c r="AI149" s="2">
        <v>122825</v>
      </c>
      <c r="AJ149" s="13" t="s">
        <v>26</v>
      </c>
      <c r="AK149" s="1">
        <v>35256</v>
      </c>
      <c r="AL149" s="3">
        <v>0.08</v>
      </c>
      <c r="AO149" s="11"/>
    </row>
    <row r="150" spans="1:41" x14ac:dyDescent="0.25">
      <c r="A150" t="s">
        <v>404</v>
      </c>
      <c r="B150" t="s">
        <v>1245</v>
      </c>
      <c r="C150" t="s">
        <v>69</v>
      </c>
      <c r="D150" t="s">
        <v>26</v>
      </c>
      <c r="E150" t="s">
        <v>35</v>
      </c>
      <c r="F150" t="s">
        <v>16</v>
      </c>
      <c r="G150" t="s">
        <v>46</v>
      </c>
      <c r="H150">
        <v>31</v>
      </c>
      <c r="I150" s="1">
        <v>42301</v>
      </c>
      <c r="J150" s="2">
        <v>73612</v>
      </c>
      <c r="K150" s="3">
        <v>0</v>
      </c>
      <c r="L150" t="s">
        <v>47</v>
      </c>
      <c r="M150" t="s">
        <v>1136</v>
      </c>
      <c r="N150" s="1" t="s">
        <v>20</v>
      </c>
      <c r="P150" t="str">
        <f t="shared" si="13"/>
        <v>YOUNG</v>
      </c>
      <c r="AG150" s="11"/>
      <c r="AH150" s="1">
        <v>42301</v>
      </c>
      <c r="AI150" s="2">
        <v>73612</v>
      </c>
      <c r="AJ150" s="13" t="s">
        <v>45</v>
      </c>
      <c r="AK150" s="1">
        <v>42301</v>
      </c>
      <c r="AL150" s="3">
        <v>0</v>
      </c>
      <c r="AO150" s="11"/>
    </row>
    <row r="151" spans="1:41" x14ac:dyDescent="0.25">
      <c r="A151" t="s">
        <v>405</v>
      </c>
      <c r="B151" t="s">
        <v>1246</v>
      </c>
      <c r="C151" t="s">
        <v>76</v>
      </c>
      <c r="D151" t="s">
        <v>45</v>
      </c>
      <c r="E151" t="s">
        <v>35</v>
      </c>
      <c r="F151" t="s">
        <v>27</v>
      </c>
      <c r="G151" t="s">
        <v>23</v>
      </c>
      <c r="H151">
        <v>40</v>
      </c>
      <c r="I151" s="1">
        <v>39255</v>
      </c>
      <c r="J151" s="2">
        <v>70561</v>
      </c>
      <c r="K151" s="3">
        <v>0</v>
      </c>
      <c r="L151" t="s">
        <v>32</v>
      </c>
      <c r="M151" t="s">
        <v>67</v>
      </c>
      <c r="N151" s="1" t="s">
        <v>20</v>
      </c>
      <c r="P151" t="str">
        <f t="shared" si="13"/>
        <v>YOUNG</v>
      </c>
      <c r="AG151" s="11"/>
      <c r="AH151" s="1">
        <v>39255</v>
      </c>
      <c r="AI151" s="2">
        <v>70561</v>
      </c>
      <c r="AJ151" s="13" t="s">
        <v>26</v>
      </c>
      <c r="AK151" s="1">
        <v>39255</v>
      </c>
      <c r="AL151" s="3">
        <v>0</v>
      </c>
      <c r="AO151" s="11"/>
    </row>
    <row r="152" spans="1:41" x14ac:dyDescent="0.25">
      <c r="A152" t="s">
        <v>406</v>
      </c>
      <c r="B152" t="s">
        <v>1247</v>
      </c>
      <c r="C152" t="s">
        <v>61</v>
      </c>
      <c r="D152" t="s">
        <v>26</v>
      </c>
      <c r="E152" t="s">
        <v>15</v>
      </c>
      <c r="F152" t="s">
        <v>27</v>
      </c>
      <c r="G152" t="s">
        <v>43</v>
      </c>
      <c r="H152">
        <v>47</v>
      </c>
      <c r="I152" s="1">
        <v>39593</v>
      </c>
      <c r="J152" s="2">
        <v>60331</v>
      </c>
      <c r="K152" s="3">
        <v>0</v>
      </c>
      <c r="L152" t="s">
        <v>18</v>
      </c>
      <c r="M152" t="s">
        <v>42</v>
      </c>
      <c r="N152" s="1" t="s">
        <v>20</v>
      </c>
      <c r="P152" t="str">
        <f t="shared" si="13"/>
        <v>MIDDLE AGE</v>
      </c>
      <c r="AG152" s="11"/>
      <c r="AH152" s="1">
        <v>39593</v>
      </c>
      <c r="AI152" s="2">
        <v>60331</v>
      </c>
      <c r="AJ152" s="13" t="s">
        <v>26</v>
      </c>
      <c r="AK152" s="1">
        <v>39593</v>
      </c>
      <c r="AL152" s="3">
        <v>0</v>
      </c>
      <c r="AO152" s="11"/>
    </row>
    <row r="153" spans="1:41" x14ac:dyDescent="0.25">
      <c r="A153" t="s">
        <v>265</v>
      </c>
      <c r="B153" t="s">
        <v>1248</v>
      </c>
      <c r="C153" t="s">
        <v>64</v>
      </c>
      <c r="D153" t="s">
        <v>26</v>
      </c>
      <c r="E153" t="s">
        <v>35</v>
      </c>
      <c r="F153" t="s">
        <v>16</v>
      </c>
      <c r="G153" t="s">
        <v>46</v>
      </c>
      <c r="H153">
        <v>51</v>
      </c>
      <c r="I153" s="1">
        <v>39207</v>
      </c>
      <c r="J153" s="2">
        <v>48772</v>
      </c>
      <c r="K153" s="3">
        <v>0</v>
      </c>
      <c r="L153" t="s">
        <v>47</v>
      </c>
      <c r="M153" t="s">
        <v>1136</v>
      </c>
      <c r="N153" s="1" t="s">
        <v>20</v>
      </c>
      <c r="P153" t="str">
        <f t="shared" si="13"/>
        <v>MIDDLE AGE</v>
      </c>
      <c r="AG153" s="11"/>
      <c r="AH153" s="1">
        <v>39207</v>
      </c>
      <c r="AI153" s="2">
        <v>48772</v>
      </c>
      <c r="AJ153" s="13" t="s">
        <v>26</v>
      </c>
      <c r="AK153" s="1">
        <v>39207</v>
      </c>
      <c r="AL153" s="3">
        <v>0</v>
      </c>
      <c r="AO153" s="11"/>
    </row>
    <row r="154" spans="1:41" x14ac:dyDescent="0.25">
      <c r="A154" t="s">
        <v>407</v>
      </c>
      <c r="B154" t="s">
        <v>1249</v>
      </c>
      <c r="C154" t="s">
        <v>74</v>
      </c>
      <c r="D154" t="s">
        <v>26</v>
      </c>
      <c r="E154" t="s">
        <v>15</v>
      </c>
      <c r="F154" t="s">
        <v>27</v>
      </c>
      <c r="G154" t="s">
        <v>23</v>
      </c>
      <c r="H154">
        <v>57</v>
      </c>
      <c r="I154" s="1">
        <v>44106</v>
      </c>
      <c r="J154" s="2">
        <v>90599</v>
      </c>
      <c r="K154" s="3">
        <v>0</v>
      </c>
      <c r="L154" t="s">
        <v>32</v>
      </c>
      <c r="M154" t="s">
        <v>67</v>
      </c>
      <c r="N154" s="1" t="s">
        <v>20</v>
      </c>
      <c r="P154" t="str">
        <f t="shared" si="13"/>
        <v>MIDDLE AGE</v>
      </c>
      <c r="AG154" s="11"/>
      <c r="AH154" s="1">
        <v>44106</v>
      </c>
      <c r="AI154" s="2">
        <v>90599</v>
      </c>
      <c r="AJ154" s="13" t="s">
        <v>26</v>
      </c>
      <c r="AK154" s="1">
        <v>44106</v>
      </c>
      <c r="AL154" s="3">
        <v>0</v>
      </c>
      <c r="AO154" s="11"/>
    </row>
    <row r="155" spans="1:41" x14ac:dyDescent="0.25">
      <c r="A155" t="s">
        <v>408</v>
      </c>
      <c r="B155" t="s">
        <v>1250</v>
      </c>
      <c r="C155" t="s">
        <v>62</v>
      </c>
      <c r="D155" t="s">
        <v>26</v>
      </c>
      <c r="E155" t="s">
        <v>31</v>
      </c>
      <c r="F155" t="s">
        <v>27</v>
      </c>
      <c r="G155" t="s">
        <v>17</v>
      </c>
      <c r="H155">
        <v>46</v>
      </c>
      <c r="I155" s="1">
        <v>44522</v>
      </c>
      <c r="J155" s="2">
        <v>55643</v>
      </c>
      <c r="K155" s="3">
        <v>0</v>
      </c>
      <c r="L155" t="s">
        <v>18</v>
      </c>
      <c r="M155" t="s">
        <v>28</v>
      </c>
      <c r="N155" s="1" t="s">
        <v>20</v>
      </c>
      <c r="P155" t="str">
        <f t="shared" si="13"/>
        <v>MIDDLE AGE</v>
      </c>
      <c r="AG155" s="11"/>
      <c r="AH155" s="1">
        <v>44522</v>
      </c>
      <c r="AI155" s="2">
        <v>55643</v>
      </c>
      <c r="AJ155" s="13" t="s">
        <v>30</v>
      </c>
      <c r="AK155" s="1">
        <v>44522</v>
      </c>
      <c r="AL155" s="3">
        <v>0</v>
      </c>
      <c r="AO155" s="11"/>
    </row>
    <row r="156" spans="1:41" x14ac:dyDescent="0.25">
      <c r="A156" t="s">
        <v>409</v>
      </c>
      <c r="B156" t="s">
        <v>1251</v>
      </c>
      <c r="C156" t="s">
        <v>85</v>
      </c>
      <c r="D156" t="s">
        <v>30</v>
      </c>
      <c r="E156" t="s">
        <v>31</v>
      </c>
      <c r="F156" t="s">
        <v>27</v>
      </c>
      <c r="G156" t="s">
        <v>46</v>
      </c>
      <c r="H156">
        <v>40</v>
      </c>
      <c r="I156" s="1">
        <v>44807</v>
      </c>
      <c r="J156" s="2">
        <v>97938</v>
      </c>
      <c r="K156" s="3">
        <v>0</v>
      </c>
      <c r="L156" t="s">
        <v>18</v>
      </c>
      <c r="M156" t="s">
        <v>19</v>
      </c>
      <c r="N156" s="1" t="s">
        <v>20</v>
      </c>
      <c r="P156" t="str">
        <f t="shared" si="13"/>
        <v>YOUNG</v>
      </c>
      <c r="AG156" s="11"/>
      <c r="AH156" s="1">
        <v>44807</v>
      </c>
      <c r="AI156" s="2">
        <v>97938</v>
      </c>
      <c r="AJ156" s="13" t="s">
        <v>58</v>
      </c>
      <c r="AK156" s="1">
        <v>44807</v>
      </c>
      <c r="AL156" s="3">
        <v>0</v>
      </c>
      <c r="AO156" s="11"/>
    </row>
    <row r="157" spans="1:41" x14ac:dyDescent="0.25">
      <c r="A157" t="s">
        <v>410</v>
      </c>
      <c r="B157" t="s">
        <v>1252</v>
      </c>
      <c r="C157" t="s">
        <v>59</v>
      </c>
      <c r="D157" t="s">
        <v>58</v>
      </c>
      <c r="E157" t="s">
        <v>15</v>
      </c>
      <c r="F157" t="s">
        <v>27</v>
      </c>
      <c r="G157" t="s">
        <v>23</v>
      </c>
      <c r="H157">
        <v>43</v>
      </c>
      <c r="I157" s="1">
        <v>38004</v>
      </c>
      <c r="J157" s="2">
        <v>49627</v>
      </c>
      <c r="K157" s="3">
        <v>0</v>
      </c>
      <c r="L157" t="s">
        <v>32</v>
      </c>
      <c r="M157" t="s">
        <v>54</v>
      </c>
      <c r="N157" s="1" t="s">
        <v>20</v>
      </c>
      <c r="P157" t="str">
        <f t="shared" si="13"/>
        <v>MIDDLE AGE</v>
      </c>
      <c r="AG157" s="11"/>
      <c r="AH157" s="1">
        <v>38004</v>
      </c>
      <c r="AI157" s="2">
        <v>49627</v>
      </c>
      <c r="AJ157" s="13" t="s">
        <v>26</v>
      </c>
      <c r="AK157" s="1">
        <v>38004</v>
      </c>
      <c r="AL157" s="3">
        <v>0</v>
      </c>
      <c r="AO157" s="11"/>
    </row>
    <row r="158" spans="1:41" x14ac:dyDescent="0.25">
      <c r="A158" t="s">
        <v>411</v>
      </c>
      <c r="B158" t="s">
        <v>1253</v>
      </c>
      <c r="C158" t="s">
        <v>62</v>
      </c>
      <c r="D158" t="s">
        <v>26</v>
      </c>
      <c r="E158" t="s">
        <v>15</v>
      </c>
      <c r="F158" t="s">
        <v>27</v>
      </c>
      <c r="G158" t="s">
        <v>17</v>
      </c>
      <c r="H158">
        <v>54</v>
      </c>
      <c r="I158" s="1">
        <v>44303</v>
      </c>
      <c r="J158" s="2">
        <v>58137</v>
      </c>
      <c r="K158" s="3">
        <v>0</v>
      </c>
      <c r="L158" t="s">
        <v>18</v>
      </c>
      <c r="M158" t="s">
        <v>28</v>
      </c>
      <c r="N158" s="1" t="s">
        <v>20</v>
      </c>
      <c r="P158" t="str">
        <f t="shared" si="13"/>
        <v>MIDDLE AGE</v>
      </c>
      <c r="AG158" s="11"/>
      <c r="AH158" s="1">
        <v>44303</v>
      </c>
      <c r="AI158" s="2">
        <v>58137</v>
      </c>
      <c r="AJ158" s="13" t="s">
        <v>45</v>
      </c>
      <c r="AK158" s="1">
        <v>44303</v>
      </c>
      <c r="AL158" s="3">
        <v>0</v>
      </c>
      <c r="AO158" s="11"/>
    </row>
    <row r="159" spans="1:41" x14ac:dyDescent="0.25">
      <c r="A159" t="s">
        <v>412</v>
      </c>
      <c r="B159" t="s">
        <v>1254</v>
      </c>
      <c r="C159" t="s">
        <v>1113</v>
      </c>
      <c r="D159" t="s">
        <v>45</v>
      </c>
      <c r="E159" t="s">
        <v>15</v>
      </c>
      <c r="F159" t="s">
        <v>16</v>
      </c>
      <c r="G159" t="s">
        <v>43</v>
      </c>
      <c r="H159">
        <v>27</v>
      </c>
      <c r="I159" s="1">
        <v>44198</v>
      </c>
      <c r="J159" s="2">
        <v>120586</v>
      </c>
      <c r="K159" s="3">
        <v>0.15</v>
      </c>
      <c r="L159" t="s">
        <v>18</v>
      </c>
      <c r="M159" t="s">
        <v>56</v>
      </c>
      <c r="N159" s="1" t="s">
        <v>20</v>
      </c>
      <c r="P159" t="str">
        <f t="shared" si="13"/>
        <v>YOUNG</v>
      </c>
      <c r="AG159" s="11"/>
      <c r="AH159" s="1">
        <v>44198</v>
      </c>
      <c r="AI159" s="2">
        <v>120586</v>
      </c>
      <c r="AJ159" s="13" t="s">
        <v>58</v>
      </c>
      <c r="AK159" s="1">
        <v>44198</v>
      </c>
      <c r="AL159" s="3">
        <v>0.15</v>
      </c>
      <c r="AO159" s="11"/>
    </row>
    <row r="160" spans="1:41" x14ac:dyDescent="0.25">
      <c r="A160" t="s">
        <v>413</v>
      </c>
      <c r="B160" t="s">
        <v>1255</v>
      </c>
      <c r="C160" t="s">
        <v>57</v>
      </c>
      <c r="D160" t="s">
        <v>58</v>
      </c>
      <c r="E160" t="s">
        <v>35</v>
      </c>
      <c r="F160" t="s">
        <v>16</v>
      </c>
      <c r="G160" t="s">
        <v>23</v>
      </c>
      <c r="H160">
        <v>56</v>
      </c>
      <c r="I160" s="1">
        <v>36387</v>
      </c>
      <c r="J160" s="2">
        <v>72925</v>
      </c>
      <c r="K160" s="3">
        <v>0</v>
      </c>
      <c r="L160" t="s">
        <v>18</v>
      </c>
      <c r="M160" t="s">
        <v>56</v>
      </c>
      <c r="N160" s="1" t="s">
        <v>20</v>
      </c>
      <c r="P160" t="str">
        <f t="shared" si="13"/>
        <v>MIDDLE AGE</v>
      </c>
      <c r="AG160" s="11"/>
      <c r="AH160" s="1">
        <v>36387</v>
      </c>
      <c r="AI160" s="2">
        <v>72925</v>
      </c>
      <c r="AJ160" s="13" t="s">
        <v>26</v>
      </c>
      <c r="AK160" s="1">
        <v>36387</v>
      </c>
      <c r="AL160" s="3">
        <v>0</v>
      </c>
      <c r="AO160" s="11"/>
    </row>
    <row r="161" spans="1:41" x14ac:dyDescent="0.25">
      <c r="A161" t="s">
        <v>414</v>
      </c>
      <c r="B161" t="s">
        <v>1256</v>
      </c>
      <c r="C161" t="s">
        <v>74</v>
      </c>
      <c r="D161" t="s">
        <v>26</v>
      </c>
      <c r="E161" t="s">
        <v>1104</v>
      </c>
      <c r="F161" t="s">
        <v>16</v>
      </c>
      <c r="G161" t="s">
        <v>46</v>
      </c>
      <c r="H161">
        <v>36</v>
      </c>
      <c r="I161" s="1">
        <v>44785</v>
      </c>
      <c r="J161" s="2">
        <v>83548</v>
      </c>
      <c r="K161" s="3">
        <v>0</v>
      </c>
      <c r="L161" t="s">
        <v>18</v>
      </c>
      <c r="M161" t="s">
        <v>42</v>
      </c>
      <c r="N161" s="1" t="s">
        <v>20</v>
      </c>
      <c r="P161" t="str">
        <f t="shared" si="13"/>
        <v>YOUNG</v>
      </c>
      <c r="AG161" s="11"/>
      <c r="AH161" s="1">
        <v>44785</v>
      </c>
      <c r="AI161" s="2">
        <v>83548</v>
      </c>
      <c r="AJ161" s="13" t="s">
        <v>14</v>
      </c>
      <c r="AK161" s="1">
        <v>44785</v>
      </c>
      <c r="AL161" s="3">
        <v>0</v>
      </c>
      <c r="AO161" s="11"/>
    </row>
    <row r="162" spans="1:41" x14ac:dyDescent="0.25">
      <c r="A162" t="s">
        <v>415</v>
      </c>
      <c r="B162" t="s">
        <v>1257</v>
      </c>
      <c r="C162" t="s">
        <v>55</v>
      </c>
      <c r="D162" t="s">
        <v>14</v>
      </c>
      <c r="E162" t="s">
        <v>35</v>
      </c>
      <c r="F162" t="s">
        <v>27</v>
      </c>
      <c r="G162" t="s">
        <v>23</v>
      </c>
      <c r="H162">
        <v>53</v>
      </c>
      <c r="I162" s="1">
        <v>38531</v>
      </c>
      <c r="J162" s="2">
        <v>128226</v>
      </c>
      <c r="K162" s="3">
        <v>0.08</v>
      </c>
      <c r="L162" t="s">
        <v>32</v>
      </c>
      <c r="M162" t="s">
        <v>63</v>
      </c>
      <c r="N162" s="1" t="s">
        <v>20</v>
      </c>
      <c r="P162" t="str">
        <f t="shared" si="13"/>
        <v>MIDDLE AGE</v>
      </c>
      <c r="AG162" s="11"/>
      <c r="AH162" s="1">
        <v>38531</v>
      </c>
      <c r="AI162" s="2">
        <v>128226</v>
      </c>
      <c r="AJ162" s="13" t="s">
        <v>30</v>
      </c>
      <c r="AK162" s="1">
        <v>38531</v>
      </c>
      <c r="AL162" s="3">
        <v>0.08</v>
      </c>
      <c r="AO162" s="11"/>
    </row>
    <row r="163" spans="1:41" x14ac:dyDescent="0.25">
      <c r="A163" t="s">
        <v>416</v>
      </c>
      <c r="B163" t="s">
        <v>1258</v>
      </c>
      <c r="C163" t="s">
        <v>38</v>
      </c>
      <c r="D163" t="s">
        <v>30</v>
      </c>
      <c r="E163" t="s">
        <v>15</v>
      </c>
      <c r="F163" t="s">
        <v>16</v>
      </c>
      <c r="G163" t="s">
        <v>17</v>
      </c>
      <c r="H163">
        <v>31</v>
      </c>
      <c r="I163" s="1">
        <v>43165</v>
      </c>
      <c r="J163" s="2">
        <v>150653</v>
      </c>
      <c r="K163" s="3">
        <v>0.24</v>
      </c>
      <c r="L163" t="s">
        <v>18</v>
      </c>
      <c r="M163" t="s">
        <v>24</v>
      </c>
      <c r="N163" s="1">
        <v>43709</v>
      </c>
      <c r="P163" t="str">
        <f t="shared" si="13"/>
        <v>YOUNG</v>
      </c>
      <c r="AG163" s="11"/>
      <c r="AH163" s="1">
        <v>43165</v>
      </c>
      <c r="AI163" s="2">
        <v>150653</v>
      </c>
      <c r="AJ163" s="13" t="s">
        <v>45</v>
      </c>
      <c r="AK163" s="1">
        <v>43165</v>
      </c>
      <c r="AL163" s="3">
        <v>0.24</v>
      </c>
      <c r="AO163" s="11"/>
    </row>
    <row r="164" spans="1:41" x14ac:dyDescent="0.25">
      <c r="A164" t="s">
        <v>417</v>
      </c>
      <c r="B164" t="s">
        <v>1259</v>
      </c>
      <c r="C164" t="s">
        <v>44</v>
      </c>
      <c r="D164" t="s">
        <v>45</v>
      </c>
      <c r="E164" t="s">
        <v>1104</v>
      </c>
      <c r="F164" t="s">
        <v>27</v>
      </c>
      <c r="G164" t="s">
        <v>17</v>
      </c>
      <c r="H164">
        <v>45</v>
      </c>
      <c r="I164" s="1">
        <v>42494</v>
      </c>
      <c r="J164" s="2">
        <v>80989</v>
      </c>
      <c r="K164" s="3">
        <v>0</v>
      </c>
      <c r="L164" t="s">
        <v>18</v>
      </c>
      <c r="M164" t="s">
        <v>28</v>
      </c>
      <c r="N164" s="1" t="s">
        <v>20</v>
      </c>
      <c r="P164" t="str">
        <f t="shared" si="13"/>
        <v>MIDDLE AGE</v>
      </c>
      <c r="AG164" s="11"/>
      <c r="AH164" s="1">
        <v>42494</v>
      </c>
      <c r="AI164" s="2">
        <v>80989</v>
      </c>
      <c r="AJ164" s="13" t="s">
        <v>30</v>
      </c>
      <c r="AK164" s="1">
        <v>42494</v>
      </c>
      <c r="AL164" s="3">
        <v>0</v>
      </c>
      <c r="AO164" s="11"/>
    </row>
    <row r="165" spans="1:41" x14ac:dyDescent="0.25">
      <c r="A165" t="s">
        <v>418</v>
      </c>
      <c r="B165" t="s">
        <v>1260</v>
      </c>
      <c r="C165" t="s">
        <v>72</v>
      </c>
      <c r="D165" t="s">
        <v>30</v>
      </c>
      <c r="E165" t="s">
        <v>31</v>
      </c>
      <c r="F165" t="s">
        <v>27</v>
      </c>
      <c r="G165" t="s">
        <v>17</v>
      </c>
      <c r="H165">
        <v>29</v>
      </c>
      <c r="I165" s="1">
        <v>44619</v>
      </c>
      <c r="J165" s="2">
        <v>74901</v>
      </c>
      <c r="K165" s="3">
        <v>0</v>
      </c>
      <c r="L165" t="s">
        <v>18</v>
      </c>
      <c r="M165" t="s">
        <v>24</v>
      </c>
      <c r="N165" s="1" t="s">
        <v>20</v>
      </c>
      <c r="P165" t="str">
        <f t="shared" si="13"/>
        <v>YOUNG</v>
      </c>
      <c r="AG165" s="11"/>
      <c r="AH165" s="1">
        <v>44619</v>
      </c>
      <c r="AI165" s="2">
        <v>74901</v>
      </c>
      <c r="AJ165" s="13" t="s">
        <v>26</v>
      </c>
      <c r="AK165" s="1">
        <v>44619</v>
      </c>
      <c r="AL165" s="3">
        <v>0</v>
      </c>
      <c r="AO165" s="11"/>
    </row>
    <row r="166" spans="1:41" x14ac:dyDescent="0.25">
      <c r="A166" t="s">
        <v>147</v>
      </c>
      <c r="B166" t="s">
        <v>1261</v>
      </c>
      <c r="C166" t="s">
        <v>36</v>
      </c>
      <c r="D166" t="s">
        <v>26</v>
      </c>
      <c r="E166" t="s">
        <v>15</v>
      </c>
      <c r="F166" t="s">
        <v>16</v>
      </c>
      <c r="G166" t="s">
        <v>23</v>
      </c>
      <c r="H166">
        <v>27</v>
      </c>
      <c r="I166" s="1">
        <v>44071</v>
      </c>
      <c r="J166" s="2">
        <v>68712</v>
      </c>
      <c r="K166" s="3">
        <v>0</v>
      </c>
      <c r="L166" t="s">
        <v>18</v>
      </c>
      <c r="M166" t="s">
        <v>28</v>
      </c>
      <c r="N166" s="1" t="s">
        <v>20</v>
      </c>
      <c r="P166" t="str">
        <f t="shared" si="13"/>
        <v>YOUNG</v>
      </c>
      <c r="AG166" s="11"/>
      <c r="AH166" s="1">
        <v>44071</v>
      </c>
      <c r="AI166" s="2">
        <v>68712</v>
      </c>
      <c r="AJ166" s="13" t="s">
        <v>30</v>
      </c>
      <c r="AK166" s="1">
        <v>44071</v>
      </c>
      <c r="AL166" s="3">
        <v>0</v>
      </c>
      <c r="AO166" s="11"/>
    </row>
    <row r="167" spans="1:41" x14ac:dyDescent="0.25">
      <c r="A167" t="s">
        <v>419</v>
      </c>
      <c r="B167" t="s">
        <v>1262</v>
      </c>
      <c r="C167" t="s">
        <v>29</v>
      </c>
      <c r="D167" t="s">
        <v>30</v>
      </c>
      <c r="E167" t="s">
        <v>15</v>
      </c>
      <c r="F167" t="s">
        <v>27</v>
      </c>
      <c r="G167" t="s">
        <v>17</v>
      </c>
      <c r="H167">
        <v>26</v>
      </c>
      <c r="I167" s="1">
        <v>44669</v>
      </c>
      <c r="J167" s="2">
        <v>82963</v>
      </c>
      <c r="K167" s="3">
        <v>0</v>
      </c>
      <c r="L167" t="s">
        <v>18</v>
      </c>
      <c r="M167" t="s">
        <v>24</v>
      </c>
      <c r="N167" s="1">
        <v>44735</v>
      </c>
      <c r="P167" t="str">
        <f t="shared" si="13"/>
        <v>YOUNG</v>
      </c>
      <c r="AG167" s="11"/>
      <c r="AH167" s="1">
        <v>44669</v>
      </c>
      <c r="AI167" s="2">
        <v>82963</v>
      </c>
      <c r="AJ167" s="13" t="s">
        <v>30</v>
      </c>
      <c r="AK167" s="1">
        <v>44669</v>
      </c>
      <c r="AL167" s="3">
        <v>0</v>
      </c>
      <c r="AO167" s="11"/>
    </row>
    <row r="168" spans="1:41" x14ac:dyDescent="0.25">
      <c r="A168" t="s">
        <v>420</v>
      </c>
      <c r="B168" t="s">
        <v>1263</v>
      </c>
      <c r="C168" t="s">
        <v>78</v>
      </c>
      <c r="D168" t="s">
        <v>30</v>
      </c>
      <c r="E168" t="s">
        <v>15</v>
      </c>
      <c r="F168" t="s">
        <v>16</v>
      </c>
      <c r="G168" t="s">
        <v>46</v>
      </c>
      <c r="H168">
        <v>53</v>
      </c>
      <c r="I168" s="1">
        <v>39978</v>
      </c>
      <c r="J168" s="2">
        <v>123203</v>
      </c>
      <c r="K168" s="3">
        <v>0.1</v>
      </c>
      <c r="L168" t="s">
        <v>18</v>
      </c>
      <c r="M168" t="s">
        <v>24</v>
      </c>
      <c r="N168" s="1" t="s">
        <v>20</v>
      </c>
      <c r="P168" t="str">
        <f t="shared" si="13"/>
        <v>MIDDLE AGE</v>
      </c>
      <c r="AG168" s="11"/>
      <c r="AH168" s="1">
        <v>39978</v>
      </c>
      <c r="AI168" s="2">
        <v>123203</v>
      </c>
      <c r="AJ168" s="13" t="s">
        <v>58</v>
      </c>
      <c r="AK168" s="1">
        <v>39978</v>
      </c>
      <c r="AL168" s="3">
        <v>0.1</v>
      </c>
      <c r="AO168" s="11"/>
    </row>
    <row r="169" spans="1:41" x14ac:dyDescent="0.25">
      <c r="A169" t="s">
        <v>421</v>
      </c>
      <c r="B169" t="s">
        <v>1264</v>
      </c>
      <c r="C169" t="s">
        <v>38</v>
      </c>
      <c r="D169" t="s">
        <v>58</v>
      </c>
      <c r="E169" t="s">
        <v>31</v>
      </c>
      <c r="F169" t="s">
        <v>16</v>
      </c>
      <c r="G169" t="s">
        <v>23</v>
      </c>
      <c r="H169">
        <v>64</v>
      </c>
      <c r="I169" s="1">
        <v>41157</v>
      </c>
      <c r="J169" s="2">
        <v>195416</v>
      </c>
      <c r="K169" s="3">
        <v>0.22</v>
      </c>
      <c r="L169" t="s">
        <v>32</v>
      </c>
      <c r="M169" t="s">
        <v>33</v>
      </c>
      <c r="N169" s="1" t="s">
        <v>20</v>
      </c>
      <c r="P169" t="str">
        <f t="shared" si="13"/>
        <v>OLD</v>
      </c>
      <c r="AG169" s="11"/>
      <c r="AH169" s="1">
        <v>41157</v>
      </c>
      <c r="AI169" s="2">
        <v>195416</v>
      </c>
      <c r="AJ169" s="13" t="s">
        <v>41</v>
      </c>
      <c r="AK169" s="1">
        <v>41157</v>
      </c>
      <c r="AL169" s="3">
        <v>0.22</v>
      </c>
      <c r="AO169" s="11"/>
    </row>
    <row r="170" spans="1:41" x14ac:dyDescent="0.25">
      <c r="A170" t="s">
        <v>422</v>
      </c>
      <c r="B170" t="s">
        <v>1265</v>
      </c>
      <c r="C170" t="s">
        <v>38</v>
      </c>
      <c r="D170" t="s">
        <v>41</v>
      </c>
      <c r="E170" t="s">
        <v>35</v>
      </c>
      <c r="F170" t="s">
        <v>27</v>
      </c>
      <c r="G170" t="s">
        <v>43</v>
      </c>
      <c r="H170">
        <v>32</v>
      </c>
      <c r="I170" s="1">
        <v>43258</v>
      </c>
      <c r="J170" s="2">
        <v>156418</v>
      </c>
      <c r="K170" s="3">
        <v>0.23</v>
      </c>
      <c r="L170" t="s">
        <v>18</v>
      </c>
      <c r="M170" t="s">
        <v>28</v>
      </c>
      <c r="N170" s="1" t="s">
        <v>20</v>
      </c>
      <c r="P170" t="str">
        <f t="shared" si="13"/>
        <v>YOUNG</v>
      </c>
      <c r="AG170" s="11"/>
      <c r="AH170" s="1">
        <v>43258</v>
      </c>
      <c r="AI170" s="2">
        <v>156418</v>
      </c>
      <c r="AJ170" s="13" t="s">
        <v>58</v>
      </c>
      <c r="AK170" s="1">
        <v>43258</v>
      </c>
      <c r="AL170" s="3">
        <v>0.23</v>
      </c>
      <c r="AO170" s="11"/>
    </row>
    <row r="171" spans="1:41" x14ac:dyDescent="0.25">
      <c r="A171" t="s">
        <v>423</v>
      </c>
      <c r="B171" t="s">
        <v>1266</v>
      </c>
      <c r="C171" t="s">
        <v>13</v>
      </c>
      <c r="D171" t="s">
        <v>58</v>
      </c>
      <c r="E171" t="s">
        <v>35</v>
      </c>
      <c r="F171" t="s">
        <v>16</v>
      </c>
      <c r="G171" t="s">
        <v>23</v>
      </c>
      <c r="H171">
        <v>42</v>
      </c>
      <c r="I171" s="1">
        <v>42174</v>
      </c>
      <c r="J171" s="2">
        <v>255892</v>
      </c>
      <c r="K171" s="3">
        <v>0.38</v>
      </c>
      <c r="L171" t="s">
        <v>18</v>
      </c>
      <c r="M171" t="s">
        <v>42</v>
      </c>
      <c r="N171" s="1" t="s">
        <v>20</v>
      </c>
      <c r="P171" t="str">
        <f t="shared" si="13"/>
        <v>MIDDLE AGE</v>
      </c>
      <c r="AG171" s="11"/>
      <c r="AH171" s="1">
        <v>42174</v>
      </c>
      <c r="AI171" s="2">
        <v>255892</v>
      </c>
      <c r="AJ171" s="13" t="s">
        <v>26</v>
      </c>
      <c r="AK171" s="1">
        <v>42174</v>
      </c>
      <c r="AL171" s="3">
        <v>0.38</v>
      </c>
      <c r="AO171" s="11"/>
    </row>
    <row r="172" spans="1:41" x14ac:dyDescent="0.25">
      <c r="A172" t="s">
        <v>424</v>
      </c>
      <c r="B172" t="s">
        <v>1267</v>
      </c>
      <c r="C172" t="s">
        <v>49</v>
      </c>
      <c r="D172" t="s">
        <v>26</v>
      </c>
      <c r="E172" t="s">
        <v>31</v>
      </c>
      <c r="F172" t="s">
        <v>16</v>
      </c>
      <c r="G172" t="s">
        <v>17</v>
      </c>
      <c r="H172">
        <v>31</v>
      </c>
      <c r="I172" s="1">
        <v>43317</v>
      </c>
      <c r="J172" s="2">
        <v>96195</v>
      </c>
      <c r="K172" s="3">
        <v>0</v>
      </c>
      <c r="L172" t="s">
        <v>18</v>
      </c>
      <c r="M172" t="s">
        <v>37</v>
      </c>
      <c r="N172" s="1" t="s">
        <v>20</v>
      </c>
      <c r="P172" t="str">
        <f t="shared" si="13"/>
        <v>YOUNG</v>
      </c>
      <c r="AG172" s="11"/>
      <c r="AH172" s="1">
        <v>43317</v>
      </c>
      <c r="AI172" s="2">
        <v>96195</v>
      </c>
      <c r="AJ172" s="13" t="s">
        <v>26</v>
      </c>
      <c r="AK172" s="1">
        <v>43317</v>
      </c>
      <c r="AL172" s="3">
        <v>0</v>
      </c>
      <c r="AO172" s="11"/>
    </row>
    <row r="173" spans="1:41" x14ac:dyDescent="0.25">
      <c r="A173" t="s">
        <v>425</v>
      </c>
      <c r="B173" t="s">
        <v>1268</v>
      </c>
      <c r="C173" t="s">
        <v>74</v>
      </c>
      <c r="D173" t="s">
        <v>26</v>
      </c>
      <c r="E173" t="s">
        <v>15</v>
      </c>
      <c r="F173" t="s">
        <v>16</v>
      </c>
      <c r="G173" t="s">
        <v>23</v>
      </c>
      <c r="H173">
        <v>40</v>
      </c>
      <c r="I173" s="1">
        <v>39352</v>
      </c>
      <c r="J173" s="2">
        <v>77637</v>
      </c>
      <c r="K173" s="3">
        <v>0</v>
      </c>
      <c r="L173" t="s">
        <v>32</v>
      </c>
      <c r="M173" t="s">
        <v>67</v>
      </c>
      <c r="N173" s="1">
        <v>42770</v>
      </c>
      <c r="P173" t="str">
        <f t="shared" si="13"/>
        <v>YOUNG</v>
      </c>
      <c r="AG173" s="11"/>
      <c r="AH173" s="1">
        <v>39352</v>
      </c>
      <c r="AI173" s="2">
        <v>77637</v>
      </c>
      <c r="AJ173" s="13" t="s">
        <v>30</v>
      </c>
      <c r="AK173" s="1">
        <v>39352</v>
      </c>
      <c r="AL173" s="3">
        <v>0</v>
      </c>
      <c r="AO173" s="11"/>
    </row>
    <row r="174" spans="1:41" x14ac:dyDescent="0.25">
      <c r="A174" t="s">
        <v>426</v>
      </c>
      <c r="B174" t="s">
        <v>1269</v>
      </c>
      <c r="C174" t="s">
        <v>52</v>
      </c>
      <c r="D174" t="s">
        <v>30</v>
      </c>
      <c r="E174" t="s">
        <v>15</v>
      </c>
      <c r="F174" t="s">
        <v>27</v>
      </c>
      <c r="G174" t="s">
        <v>23</v>
      </c>
      <c r="H174">
        <v>46</v>
      </c>
      <c r="I174" s="1">
        <v>37768</v>
      </c>
      <c r="J174" s="2">
        <v>79294</v>
      </c>
      <c r="K174" s="3">
        <v>0</v>
      </c>
      <c r="L174" t="s">
        <v>32</v>
      </c>
      <c r="M174" t="s">
        <v>33</v>
      </c>
      <c r="N174" s="1" t="s">
        <v>20</v>
      </c>
      <c r="P174" t="str">
        <f t="shared" si="13"/>
        <v>MIDDLE AGE</v>
      </c>
      <c r="AG174" s="11"/>
      <c r="AH174" s="1">
        <v>37768</v>
      </c>
      <c r="AI174" s="2">
        <v>79294</v>
      </c>
      <c r="AJ174" s="13" t="s">
        <v>14</v>
      </c>
      <c r="AK174" s="1">
        <v>37768</v>
      </c>
      <c r="AL174" s="3">
        <v>0</v>
      </c>
      <c r="AO174" s="11"/>
    </row>
    <row r="175" spans="1:41" x14ac:dyDescent="0.25">
      <c r="A175" t="s">
        <v>427</v>
      </c>
      <c r="B175" t="s">
        <v>1270</v>
      </c>
      <c r="C175" t="s">
        <v>13</v>
      </c>
      <c r="D175" t="s">
        <v>14</v>
      </c>
      <c r="E175" t="s">
        <v>1104</v>
      </c>
      <c r="F175" t="s">
        <v>27</v>
      </c>
      <c r="G175" t="s">
        <v>17</v>
      </c>
      <c r="H175">
        <v>35</v>
      </c>
      <c r="I175" s="1">
        <v>42562</v>
      </c>
      <c r="J175" s="2">
        <v>254287</v>
      </c>
      <c r="K175" s="3">
        <v>0.31</v>
      </c>
      <c r="L175" t="s">
        <v>18</v>
      </c>
      <c r="M175" t="s">
        <v>24</v>
      </c>
      <c r="N175" s="1">
        <v>44851</v>
      </c>
      <c r="P175" t="str">
        <f t="shared" si="13"/>
        <v>YOUNG</v>
      </c>
      <c r="AG175" s="11"/>
      <c r="AH175" s="1">
        <v>42562</v>
      </c>
      <c r="AI175" s="2">
        <v>254287</v>
      </c>
      <c r="AJ175" s="13" t="s">
        <v>26</v>
      </c>
      <c r="AK175" s="1">
        <v>42562</v>
      </c>
      <c r="AL175" s="3">
        <v>0.31</v>
      </c>
      <c r="AO175" s="11"/>
    </row>
    <row r="176" spans="1:41" x14ac:dyDescent="0.25">
      <c r="A176" t="s">
        <v>428</v>
      </c>
      <c r="B176" t="s">
        <v>1271</v>
      </c>
      <c r="C176" t="s">
        <v>25</v>
      </c>
      <c r="D176" t="s">
        <v>26</v>
      </c>
      <c r="E176" t="s">
        <v>1104</v>
      </c>
      <c r="F176" t="s">
        <v>27</v>
      </c>
      <c r="G176" t="s">
        <v>23</v>
      </c>
      <c r="H176">
        <v>64</v>
      </c>
      <c r="I176" s="1">
        <v>34512</v>
      </c>
      <c r="J176" s="2">
        <v>70516</v>
      </c>
      <c r="K176" s="3">
        <v>0</v>
      </c>
      <c r="L176" t="s">
        <v>32</v>
      </c>
      <c r="M176" t="s">
        <v>33</v>
      </c>
      <c r="N176" s="1" t="s">
        <v>20</v>
      </c>
      <c r="P176" t="str">
        <f t="shared" si="13"/>
        <v>OLD</v>
      </c>
      <c r="AG176" s="11"/>
      <c r="AH176" s="1">
        <v>34512</v>
      </c>
      <c r="AI176" s="2">
        <v>70516</v>
      </c>
      <c r="AJ176" s="13" t="s">
        <v>58</v>
      </c>
      <c r="AK176" s="1">
        <v>34512</v>
      </c>
      <c r="AL176" s="3">
        <v>0</v>
      </c>
      <c r="AO176" s="11"/>
    </row>
    <row r="177" spans="1:41" x14ac:dyDescent="0.25">
      <c r="A177" t="s">
        <v>429</v>
      </c>
      <c r="B177" t="s">
        <v>1272</v>
      </c>
      <c r="C177" t="s">
        <v>40</v>
      </c>
      <c r="D177" t="s">
        <v>58</v>
      </c>
      <c r="E177" t="s">
        <v>15</v>
      </c>
      <c r="F177" t="s">
        <v>16</v>
      </c>
      <c r="G177" t="s">
        <v>46</v>
      </c>
      <c r="H177">
        <v>58</v>
      </c>
      <c r="I177" s="1">
        <v>41797</v>
      </c>
      <c r="J177" s="2">
        <v>98296</v>
      </c>
      <c r="K177" s="3">
        <v>0</v>
      </c>
      <c r="L177" t="s">
        <v>47</v>
      </c>
      <c r="M177" t="s">
        <v>68</v>
      </c>
      <c r="N177" s="1" t="s">
        <v>20</v>
      </c>
      <c r="P177" t="str">
        <f t="shared" si="13"/>
        <v>MIDDLE AGE</v>
      </c>
      <c r="AG177" s="11"/>
      <c r="AH177" s="1">
        <v>41797</v>
      </c>
      <c r="AI177" s="2">
        <v>98296</v>
      </c>
      <c r="AJ177" s="13" t="s">
        <v>30</v>
      </c>
      <c r="AK177" s="1">
        <v>41797</v>
      </c>
      <c r="AL177" s="3">
        <v>0</v>
      </c>
      <c r="AO177" s="11"/>
    </row>
    <row r="178" spans="1:41" x14ac:dyDescent="0.25">
      <c r="A178" t="s">
        <v>430</v>
      </c>
      <c r="B178" t="s">
        <v>1273</v>
      </c>
      <c r="C178" t="s">
        <v>60</v>
      </c>
      <c r="D178" t="s">
        <v>30</v>
      </c>
      <c r="E178" t="s">
        <v>35</v>
      </c>
      <c r="F178" t="s">
        <v>27</v>
      </c>
      <c r="G178" t="s">
        <v>17</v>
      </c>
      <c r="H178">
        <v>61</v>
      </c>
      <c r="I178" s="1">
        <v>42368</v>
      </c>
      <c r="J178" s="2">
        <v>98565</v>
      </c>
      <c r="K178" s="3">
        <v>0</v>
      </c>
      <c r="L178" t="s">
        <v>18</v>
      </c>
      <c r="M178" t="s">
        <v>37</v>
      </c>
      <c r="N178" s="1" t="s">
        <v>20</v>
      </c>
      <c r="P178" t="str">
        <f t="shared" si="13"/>
        <v>OLD</v>
      </c>
      <c r="AG178" s="11"/>
      <c r="AH178" s="1">
        <v>42368</v>
      </c>
      <c r="AI178" s="2">
        <v>98565</v>
      </c>
      <c r="AJ178" s="13" t="s">
        <v>14</v>
      </c>
      <c r="AK178" s="1">
        <v>42368</v>
      </c>
      <c r="AL178" s="3">
        <v>0</v>
      </c>
      <c r="AO178" s="11"/>
    </row>
    <row r="179" spans="1:41" x14ac:dyDescent="0.25">
      <c r="A179" t="s">
        <v>214</v>
      </c>
      <c r="B179" t="s">
        <v>1274</v>
      </c>
      <c r="C179" t="s">
        <v>57</v>
      </c>
      <c r="D179" t="s">
        <v>14</v>
      </c>
      <c r="E179" t="s">
        <v>35</v>
      </c>
      <c r="F179" t="s">
        <v>27</v>
      </c>
      <c r="G179" t="s">
        <v>46</v>
      </c>
      <c r="H179">
        <v>41</v>
      </c>
      <c r="I179" s="1">
        <v>44151</v>
      </c>
      <c r="J179" s="2">
        <v>59149</v>
      </c>
      <c r="K179" s="3">
        <v>0</v>
      </c>
      <c r="L179" t="s">
        <v>47</v>
      </c>
      <c r="M179" t="s">
        <v>1136</v>
      </c>
      <c r="N179" s="1" t="s">
        <v>20</v>
      </c>
      <c r="P179" t="str">
        <f t="shared" si="13"/>
        <v>MIDDLE AGE</v>
      </c>
      <c r="AG179" s="11"/>
      <c r="AH179" s="1">
        <v>44151</v>
      </c>
      <c r="AI179" s="2">
        <v>59149</v>
      </c>
      <c r="AJ179" s="13" t="s">
        <v>41</v>
      </c>
      <c r="AK179" s="1">
        <v>44151</v>
      </c>
      <c r="AL179" s="3">
        <v>0</v>
      </c>
      <c r="AO179" s="11"/>
    </row>
    <row r="180" spans="1:41" x14ac:dyDescent="0.25">
      <c r="A180" t="s">
        <v>431</v>
      </c>
      <c r="B180" t="s">
        <v>1275</v>
      </c>
      <c r="C180" t="s">
        <v>57</v>
      </c>
      <c r="D180" t="s">
        <v>41</v>
      </c>
      <c r="E180" t="s">
        <v>1104</v>
      </c>
      <c r="F180" t="s">
        <v>16</v>
      </c>
      <c r="G180" t="s">
        <v>46</v>
      </c>
      <c r="H180">
        <v>25</v>
      </c>
      <c r="I180" s="1">
        <v>44207</v>
      </c>
      <c r="J180" s="2">
        <v>70126</v>
      </c>
      <c r="K180" s="3">
        <v>0</v>
      </c>
      <c r="L180" t="s">
        <v>47</v>
      </c>
      <c r="M180" t="s">
        <v>48</v>
      </c>
      <c r="N180" s="1" t="s">
        <v>20</v>
      </c>
      <c r="P180" t="str">
        <f t="shared" si="13"/>
        <v>YOUNG</v>
      </c>
      <c r="AG180" s="11"/>
      <c r="AH180" s="1">
        <v>44207</v>
      </c>
      <c r="AI180" s="2">
        <v>70126</v>
      </c>
      <c r="AJ180" s="13" t="s">
        <v>22</v>
      </c>
      <c r="AK180" s="1">
        <v>44207</v>
      </c>
      <c r="AL180" s="3">
        <v>0</v>
      </c>
      <c r="AO180" s="11"/>
    </row>
    <row r="181" spans="1:41" x14ac:dyDescent="0.25">
      <c r="A181" t="s">
        <v>432</v>
      </c>
      <c r="B181" t="s">
        <v>1276</v>
      </c>
      <c r="C181" t="s">
        <v>13</v>
      </c>
      <c r="D181" t="s">
        <v>22</v>
      </c>
      <c r="E181" t="s">
        <v>35</v>
      </c>
      <c r="F181" t="s">
        <v>16</v>
      </c>
      <c r="G181" t="s">
        <v>23</v>
      </c>
      <c r="H181">
        <v>50</v>
      </c>
      <c r="I181" s="1">
        <v>40752</v>
      </c>
      <c r="J181" s="2">
        <v>216787</v>
      </c>
      <c r="K181" s="3">
        <v>0.33</v>
      </c>
      <c r="L181" t="s">
        <v>32</v>
      </c>
      <c r="M181" t="s">
        <v>54</v>
      </c>
      <c r="N181" s="1" t="s">
        <v>20</v>
      </c>
      <c r="P181" t="str">
        <f t="shared" si="13"/>
        <v>MIDDLE AGE</v>
      </c>
      <c r="AG181" s="11"/>
      <c r="AH181" s="1">
        <v>40752</v>
      </c>
      <c r="AI181" s="2">
        <v>216787</v>
      </c>
      <c r="AJ181" s="13" t="s">
        <v>58</v>
      </c>
      <c r="AK181" s="1">
        <v>40752</v>
      </c>
      <c r="AL181" s="3">
        <v>0.33</v>
      </c>
      <c r="AO181" s="11"/>
    </row>
    <row r="182" spans="1:41" x14ac:dyDescent="0.25">
      <c r="A182" t="s">
        <v>433</v>
      </c>
      <c r="B182" t="s">
        <v>1277</v>
      </c>
      <c r="C182" t="s">
        <v>1113</v>
      </c>
      <c r="D182" t="s">
        <v>58</v>
      </c>
      <c r="E182" t="s">
        <v>15</v>
      </c>
      <c r="F182" t="s">
        <v>27</v>
      </c>
      <c r="G182" t="s">
        <v>46</v>
      </c>
      <c r="H182">
        <v>61</v>
      </c>
      <c r="I182" s="1">
        <v>39012</v>
      </c>
      <c r="J182" s="2">
        <v>156512</v>
      </c>
      <c r="K182" s="3">
        <v>0.13</v>
      </c>
      <c r="L182" t="s">
        <v>47</v>
      </c>
      <c r="M182" t="s">
        <v>1136</v>
      </c>
      <c r="N182" s="1" t="s">
        <v>20</v>
      </c>
      <c r="P182" t="str">
        <f t="shared" si="13"/>
        <v>OLD</v>
      </c>
      <c r="AG182" s="11"/>
      <c r="AH182" s="1">
        <v>39012</v>
      </c>
      <c r="AI182" s="2">
        <v>156512</v>
      </c>
      <c r="AJ182" s="13" t="s">
        <v>14</v>
      </c>
      <c r="AK182" s="1">
        <v>39012</v>
      </c>
      <c r="AL182" s="3">
        <v>0.13</v>
      </c>
      <c r="AO182" s="11"/>
    </row>
    <row r="183" spans="1:41" x14ac:dyDescent="0.25">
      <c r="A183" t="s">
        <v>96</v>
      </c>
      <c r="B183" t="s">
        <v>1278</v>
      </c>
      <c r="C183" t="s">
        <v>59</v>
      </c>
      <c r="D183" t="s">
        <v>14</v>
      </c>
      <c r="E183" t="s">
        <v>15</v>
      </c>
      <c r="F183" t="s">
        <v>16</v>
      </c>
      <c r="G183" t="s">
        <v>23</v>
      </c>
      <c r="H183">
        <v>63</v>
      </c>
      <c r="I183" s="1">
        <v>40689</v>
      </c>
      <c r="J183" s="2">
        <v>44444</v>
      </c>
      <c r="K183" s="3">
        <v>0</v>
      </c>
      <c r="L183" t="s">
        <v>18</v>
      </c>
      <c r="M183" t="s">
        <v>42</v>
      </c>
      <c r="N183" s="1">
        <v>42197</v>
      </c>
      <c r="P183" t="str">
        <f t="shared" si="13"/>
        <v>OLD</v>
      </c>
      <c r="AG183" s="11"/>
      <c r="AH183" s="1">
        <v>40689</v>
      </c>
      <c r="AI183" s="2">
        <v>44444</v>
      </c>
      <c r="AJ183" s="13" t="s">
        <v>45</v>
      </c>
      <c r="AK183" s="1">
        <v>40689</v>
      </c>
      <c r="AL183" s="3">
        <v>0</v>
      </c>
      <c r="AO183" s="11"/>
    </row>
    <row r="184" spans="1:41" x14ac:dyDescent="0.25">
      <c r="A184" t="s">
        <v>434</v>
      </c>
      <c r="B184" t="s">
        <v>1279</v>
      </c>
      <c r="C184" t="s">
        <v>13</v>
      </c>
      <c r="D184" t="s">
        <v>45</v>
      </c>
      <c r="E184" t="s">
        <v>15</v>
      </c>
      <c r="F184" t="s">
        <v>16</v>
      </c>
      <c r="G184" t="s">
        <v>23</v>
      </c>
      <c r="H184">
        <v>45</v>
      </c>
      <c r="I184" s="1">
        <v>41663</v>
      </c>
      <c r="J184" s="2">
        <v>257725</v>
      </c>
      <c r="K184" s="3">
        <v>0.34</v>
      </c>
      <c r="L184" t="s">
        <v>18</v>
      </c>
      <c r="M184" t="s">
        <v>56</v>
      </c>
      <c r="N184" s="1">
        <v>44741</v>
      </c>
      <c r="P184" t="str">
        <f t="shared" si="13"/>
        <v>MIDDLE AGE</v>
      </c>
      <c r="AG184" s="11"/>
      <c r="AH184" s="1">
        <v>41663</v>
      </c>
      <c r="AI184" s="2">
        <v>257725</v>
      </c>
      <c r="AJ184" s="13" t="s">
        <v>58</v>
      </c>
      <c r="AK184" s="1">
        <v>41663</v>
      </c>
      <c r="AL184" s="3">
        <v>0.34</v>
      </c>
      <c r="AO184" s="11"/>
    </row>
    <row r="185" spans="1:41" x14ac:dyDescent="0.25">
      <c r="A185" t="s">
        <v>143</v>
      </c>
      <c r="B185" t="s">
        <v>1280</v>
      </c>
      <c r="C185" t="s">
        <v>1113</v>
      </c>
      <c r="D185" t="s">
        <v>58</v>
      </c>
      <c r="E185" t="s">
        <v>1104</v>
      </c>
      <c r="F185" t="s">
        <v>27</v>
      </c>
      <c r="G185" t="s">
        <v>46</v>
      </c>
      <c r="H185">
        <v>33</v>
      </c>
      <c r="I185" s="1">
        <v>41531</v>
      </c>
      <c r="J185" s="2">
        <v>122408</v>
      </c>
      <c r="K185" s="3">
        <v>0.11</v>
      </c>
      <c r="L185" t="s">
        <v>47</v>
      </c>
      <c r="M185" t="s">
        <v>1136</v>
      </c>
      <c r="N185" s="1" t="s">
        <v>20</v>
      </c>
      <c r="P185" t="str">
        <f t="shared" si="13"/>
        <v>YOUNG</v>
      </c>
      <c r="AG185" s="11"/>
      <c r="AH185" s="1">
        <v>41531</v>
      </c>
      <c r="AI185" s="2">
        <v>122408</v>
      </c>
      <c r="AJ185" s="13" t="s">
        <v>30</v>
      </c>
      <c r="AK185" s="1">
        <v>41531</v>
      </c>
      <c r="AL185" s="3">
        <v>0.11</v>
      </c>
      <c r="AO185" s="11"/>
    </row>
    <row r="186" spans="1:41" x14ac:dyDescent="0.25">
      <c r="A186" t="s">
        <v>435</v>
      </c>
      <c r="B186" t="s">
        <v>1281</v>
      </c>
      <c r="C186" t="s">
        <v>29</v>
      </c>
      <c r="D186" t="s">
        <v>30</v>
      </c>
      <c r="E186" t="s">
        <v>31</v>
      </c>
      <c r="F186" t="s">
        <v>27</v>
      </c>
      <c r="G186" t="s">
        <v>46</v>
      </c>
      <c r="H186">
        <v>62</v>
      </c>
      <c r="I186" s="1">
        <v>34799</v>
      </c>
      <c r="J186" s="2">
        <v>78251</v>
      </c>
      <c r="K186" s="3">
        <v>0</v>
      </c>
      <c r="L186" t="s">
        <v>47</v>
      </c>
      <c r="M186" t="s">
        <v>48</v>
      </c>
      <c r="N186" s="1">
        <v>43909</v>
      </c>
      <c r="P186" t="str">
        <f t="shared" si="13"/>
        <v>OLD</v>
      </c>
      <c r="AG186" s="11"/>
      <c r="AH186" s="1">
        <v>34799</v>
      </c>
      <c r="AI186" s="2">
        <v>78251</v>
      </c>
      <c r="AJ186" s="13" t="s">
        <v>45</v>
      </c>
      <c r="AK186" s="1">
        <v>34799</v>
      </c>
      <c r="AL186" s="3">
        <v>0</v>
      </c>
      <c r="AO186" s="11"/>
    </row>
    <row r="187" spans="1:41" x14ac:dyDescent="0.25">
      <c r="A187" t="s">
        <v>436</v>
      </c>
      <c r="B187" t="s">
        <v>1282</v>
      </c>
      <c r="C187" t="s">
        <v>13</v>
      </c>
      <c r="D187" t="s">
        <v>45</v>
      </c>
      <c r="E187" t="s">
        <v>31</v>
      </c>
      <c r="F187" t="s">
        <v>16</v>
      </c>
      <c r="G187" t="s">
        <v>23</v>
      </c>
      <c r="H187">
        <v>43</v>
      </c>
      <c r="I187" s="1">
        <v>38109</v>
      </c>
      <c r="J187" s="2">
        <v>252938</v>
      </c>
      <c r="K187" s="3">
        <v>0.35</v>
      </c>
      <c r="L187" t="s">
        <v>18</v>
      </c>
      <c r="M187" t="s">
        <v>24</v>
      </c>
      <c r="N187" s="1" t="s">
        <v>20</v>
      </c>
      <c r="P187" t="str">
        <f t="shared" si="13"/>
        <v>MIDDLE AGE</v>
      </c>
      <c r="AG187" s="11"/>
      <c r="AH187" s="1">
        <v>38109</v>
      </c>
      <c r="AI187" s="2">
        <v>252938</v>
      </c>
      <c r="AJ187" s="13" t="s">
        <v>45</v>
      </c>
      <c r="AK187" s="1">
        <v>38109</v>
      </c>
      <c r="AL187" s="3">
        <v>0.35</v>
      </c>
      <c r="AO187" s="11"/>
    </row>
    <row r="188" spans="1:41" x14ac:dyDescent="0.25">
      <c r="A188" t="s">
        <v>437</v>
      </c>
      <c r="B188" t="s">
        <v>1283</v>
      </c>
      <c r="C188" t="s">
        <v>40</v>
      </c>
      <c r="D188" t="s">
        <v>45</v>
      </c>
      <c r="E188" t="s">
        <v>35</v>
      </c>
      <c r="F188" t="s">
        <v>27</v>
      </c>
      <c r="G188" t="s">
        <v>43</v>
      </c>
      <c r="H188">
        <v>48</v>
      </c>
      <c r="I188" s="1">
        <v>43766</v>
      </c>
      <c r="J188" s="2">
        <v>90296</v>
      </c>
      <c r="K188" s="3">
        <v>0</v>
      </c>
      <c r="L188" t="s">
        <v>18</v>
      </c>
      <c r="M188" t="s">
        <v>24</v>
      </c>
      <c r="N188" s="1" t="s">
        <v>20</v>
      </c>
      <c r="P188" t="str">
        <f t="shared" si="13"/>
        <v>MIDDLE AGE</v>
      </c>
      <c r="AG188" s="11"/>
      <c r="AH188" s="1">
        <v>43766</v>
      </c>
      <c r="AI188" s="2">
        <v>90296</v>
      </c>
      <c r="AJ188" s="13" t="s">
        <v>14</v>
      </c>
      <c r="AK188" s="1">
        <v>43766</v>
      </c>
      <c r="AL188" s="3">
        <v>0</v>
      </c>
      <c r="AO188" s="11"/>
    </row>
    <row r="189" spans="1:41" x14ac:dyDescent="0.25">
      <c r="A189" t="s">
        <v>132</v>
      </c>
      <c r="B189" t="s">
        <v>1284</v>
      </c>
      <c r="C189" t="s">
        <v>40</v>
      </c>
      <c r="D189" t="s">
        <v>14</v>
      </c>
      <c r="E189" t="s">
        <v>31</v>
      </c>
      <c r="F189" t="s">
        <v>27</v>
      </c>
      <c r="G189" t="s">
        <v>23</v>
      </c>
      <c r="H189">
        <v>42</v>
      </c>
      <c r="I189" s="1">
        <v>41387</v>
      </c>
      <c r="J189" s="2">
        <v>91689</v>
      </c>
      <c r="K189" s="3">
        <v>0</v>
      </c>
      <c r="L189" t="s">
        <v>32</v>
      </c>
      <c r="M189" t="s">
        <v>67</v>
      </c>
      <c r="N189" s="1" t="s">
        <v>20</v>
      </c>
      <c r="P189" t="str">
        <f t="shared" si="13"/>
        <v>MIDDLE AGE</v>
      </c>
      <c r="AG189" s="11"/>
      <c r="AH189" s="1">
        <v>41387</v>
      </c>
      <c r="AI189" s="2">
        <v>91689</v>
      </c>
      <c r="AJ189" s="13" t="s">
        <v>14</v>
      </c>
      <c r="AK189" s="1">
        <v>41387</v>
      </c>
      <c r="AL189" s="3">
        <v>0</v>
      </c>
      <c r="AO189" s="11"/>
    </row>
    <row r="190" spans="1:41" x14ac:dyDescent="0.25">
      <c r="A190" t="s">
        <v>88</v>
      </c>
      <c r="B190" t="s">
        <v>1285</v>
      </c>
      <c r="C190" t="s">
        <v>1113</v>
      </c>
      <c r="D190" t="s">
        <v>14</v>
      </c>
      <c r="E190" t="s">
        <v>31</v>
      </c>
      <c r="F190" t="s">
        <v>27</v>
      </c>
      <c r="G190" t="s">
        <v>23</v>
      </c>
      <c r="H190">
        <v>49</v>
      </c>
      <c r="I190" s="1">
        <v>36516</v>
      </c>
      <c r="J190" s="2">
        <v>158028</v>
      </c>
      <c r="K190" s="3">
        <v>0.12</v>
      </c>
      <c r="L190" t="s">
        <v>32</v>
      </c>
      <c r="M190" t="s">
        <v>33</v>
      </c>
      <c r="N190" s="1" t="s">
        <v>20</v>
      </c>
      <c r="P190" t="str">
        <f t="shared" si="13"/>
        <v>MIDDLE AGE</v>
      </c>
      <c r="AG190" s="11"/>
      <c r="AH190" s="1">
        <v>36516</v>
      </c>
      <c r="AI190" s="2">
        <v>158028</v>
      </c>
      <c r="AJ190" s="13" t="s">
        <v>45</v>
      </c>
      <c r="AK190" s="1">
        <v>36516</v>
      </c>
      <c r="AL190" s="3">
        <v>0.12</v>
      </c>
      <c r="AO190" s="11"/>
    </row>
    <row r="191" spans="1:41" x14ac:dyDescent="0.25">
      <c r="A191" t="s">
        <v>283</v>
      </c>
      <c r="B191" t="s">
        <v>1286</v>
      </c>
      <c r="C191" t="s">
        <v>44</v>
      </c>
      <c r="D191" t="s">
        <v>45</v>
      </c>
      <c r="E191" t="s">
        <v>31</v>
      </c>
      <c r="F191" t="s">
        <v>27</v>
      </c>
      <c r="G191" t="s">
        <v>23</v>
      </c>
      <c r="H191">
        <v>33</v>
      </c>
      <c r="I191" s="1">
        <v>44769</v>
      </c>
      <c r="J191" s="2">
        <v>89759</v>
      </c>
      <c r="K191" s="3">
        <v>0</v>
      </c>
      <c r="L191" t="s">
        <v>32</v>
      </c>
      <c r="M191" t="s">
        <v>67</v>
      </c>
      <c r="N191" s="1" t="s">
        <v>20</v>
      </c>
      <c r="P191" t="str">
        <f t="shared" si="13"/>
        <v>YOUNG</v>
      </c>
      <c r="AG191" s="11"/>
      <c r="AH191" s="1">
        <v>44769</v>
      </c>
      <c r="AI191" s="2">
        <v>89759</v>
      </c>
      <c r="AJ191" s="13" t="s">
        <v>26</v>
      </c>
      <c r="AK191" s="1">
        <v>44769</v>
      </c>
      <c r="AL191" s="3">
        <v>0</v>
      </c>
      <c r="AO191" s="11"/>
    </row>
    <row r="192" spans="1:41" x14ac:dyDescent="0.25">
      <c r="A192" t="s">
        <v>239</v>
      </c>
      <c r="B192" t="s">
        <v>1287</v>
      </c>
      <c r="C192" t="s">
        <v>49</v>
      </c>
      <c r="D192" t="s">
        <v>26</v>
      </c>
      <c r="E192" t="s">
        <v>15</v>
      </c>
      <c r="F192" t="s">
        <v>16</v>
      </c>
      <c r="G192" t="s">
        <v>23</v>
      </c>
      <c r="H192">
        <v>39</v>
      </c>
      <c r="I192" s="1">
        <v>42260</v>
      </c>
      <c r="J192" s="2">
        <v>78640</v>
      </c>
      <c r="K192" s="3">
        <v>0</v>
      </c>
      <c r="L192" t="s">
        <v>32</v>
      </c>
      <c r="M192" t="s">
        <v>67</v>
      </c>
      <c r="N192" s="1" t="s">
        <v>20</v>
      </c>
      <c r="P192" t="str">
        <f t="shared" si="13"/>
        <v>YOUNG</v>
      </c>
      <c r="AG192" s="11"/>
      <c r="AH192" s="1">
        <v>42260</v>
      </c>
      <c r="AI192" s="2">
        <v>78640</v>
      </c>
      <c r="AJ192" s="13" t="s">
        <v>14</v>
      </c>
      <c r="AK192" s="1">
        <v>42260</v>
      </c>
      <c r="AL192" s="3">
        <v>0</v>
      </c>
      <c r="AO192" s="11"/>
    </row>
    <row r="193" spans="1:41" x14ac:dyDescent="0.25">
      <c r="A193" t="s">
        <v>267</v>
      </c>
      <c r="B193" t="s">
        <v>1288</v>
      </c>
      <c r="C193" t="s">
        <v>59</v>
      </c>
      <c r="D193" t="s">
        <v>14</v>
      </c>
      <c r="E193" t="s">
        <v>1104</v>
      </c>
      <c r="F193" t="s">
        <v>16</v>
      </c>
      <c r="G193" t="s">
        <v>23</v>
      </c>
      <c r="H193">
        <v>51</v>
      </c>
      <c r="I193" s="1">
        <v>38363</v>
      </c>
      <c r="J193" s="2">
        <v>55368</v>
      </c>
      <c r="K193" s="3">
        <v>0</v>
      </c>
      <c r="L193" t="s">
        <v>18</v>
      </c>
      <c r="M193" t="s">
        <v>19</v>
      </c>
      <c r="N193" s="1" t="s">
        <v>20</v>
      </c>
      <c r="P193" t="str">
        <f t="shared" si="13"/>
        <v>MIDDLE AGE</v>
      </c>
      <c r="AG193" s="11"/>
      <c r="AH193" s="1">
        <v>38363</v>
      </c>
      <c r="AI193" s="2">
        <v>55368</v>
      </c>
      <c r="AJ193" s="13" t="s">
        <v>26</v>
      </c>
      <c r="AK193" s="1">
        <v>38363</v>
      </c>
      <c r="AL193" s="3">
        <v>0</v>
      </c>
      <c r="AO193" s="11"/>
    </row>
    <row r="194" spans="1:41" x14ac:dyDescent="0.25">
      <c r="A194" t="s">
        <v>438</v>
      </c>
      <c r="B194" t="s">
        <v>1289</v>
      </c>
      <c r="C194" t="s">
        <v>74</v>
      </c>
      <c r="D194" t="s">
        <v>26</v>
      </c>
      <c r="E194" t="s">
        <v>1104</v>
      </c>
      <c r="F194" t="s">
        <v>16</v>
      </c>
      <c r="G194" t="s">
        <v>17</v>
      </c>
      <c r="H194">
        <v>49</v>
      </c>
      <c r="I194" s="1">
        <v>44339</v>
      </c>
      <c r="J194" s="2">
        <v>78164</v>
      </c>
      <c r="K194" s="3">
        <v>0</v>
      </c>
      <c r="L194" t="s">
        <v>18</v>
      </c>
      <c r="M194" t="s">
        <v>56</v>
      </c>
      <c r="N194" s="1" t="s">
        <v>20</v>
      </c>
      <c r="P194" t="str">
        <f t="shared" ref="P194:P257" si="14">IF(AND(H194&gt;=20,H194&lt;=40),"YOUNG",IF(AND(H194&gt;40,H194&lt;=60),"MIDDLE AGE",IF(H194&gt;60,"OLD"," ")))</f>
        <v>MIDDLE AGE</v>
      </c>
      <c r="AG194" s="11"/>
      <c r="AH194" s="1">
        <v>44339</v>
      </c>
      <c r="AI194" s="2">
        <v>78164</v>
      </c>
      <c r="AJ194" s="13" t="s">
        <v>41</v>
      </c>
      <c r="AK194" s="1">
        <v>44339</v>
      </c>
      <c r="AL194" s="3">
        <v>0</v>
      </c>
      <c r="AO194" s="11"/>
    </row>
    <row r="195" spans="1:41" x14ac:dyDescent="0.25">
      <c r="A195" t="s">
        <v>439</v>
      </c>
      <c r="B195" t="s">
        <v>1290</v>
      </c>
      <c r="C195" t="s">
        <v>40</v>
      </c>
      <c r="D195" t="s">
        <v>41</v>
      </c>
      <c r="E195" t="s">
        <v>15</v>
      </c>
      <c r="F195" t="s">
        <v>27</v>
      </c>
      <c r="G195" t="s">
        <v>23</v>
      </c>
      <c r="H195">
        <v>30</v>
      </c>
      <c r="I195" s="1">
        <v>43965</v>
      </c>
      <c r="J195" s="2">
        <v>76014</v>
      </c>
      <c r="K195" s="3">
        <v>0</v>
      </c>
      <c r="L195" t="s">
        <v>32</v>
      </c>
      <c r="M195" t="s">
        <v>33</v>
      </c>
      <c r="N195" s="1" t="s">
        <v>20</v>
      </c>
      <c r="P195" t="str">
        <f t="shared" si="14"/>
        <v>YOUNG</v>
      </c>
      <c r="AG195" s="11"/>
      <c r="AH195" s="1">
        <v>43965</v>
      </c>
      <c r="AI195" s="2">
        <v>76014</v>
      </c>
      <c r="AJ195" s="13" t="s">
        <v>45</v>
      </c>
      <c r="AK195" s="1">
        <v>43965</v>
      </c>
      <c r="AL195" s="3">
        <v>0</v>
      </c>
      <c r="AO195" s="11"/>
    </row>
    <row r="196" spans="1:41" x14ac:dyDescent="0.25">
      <c r="A196" t="s">
        <v>440</v>
      </c>
      <c r="B196" t="s">
        <v>1291</v>
      </c>
      <c r="C196" t="s">
        <v>76</v>
      </c>
      <c r="D196" t="s">
        <v>45</v>
      </c>
      <c r="E196" t="s">
        <v>35</v>
      </c>
      <c r="F196" t="s">
        <v>16</v>
      </c>
      <c r="G196" t="s">
        <v>46</v>
      </c>
      <c r="H196">
        <v>41</v>
      </c>
      <c r="I196" s="1">
        <v>42321</v>
      </c>
      <c r="J196" s="2">
        <v>61403</v>
      </c>
      <c r="K196" s="3">
        <v>0</v>
      </c>
      <c r="L196" t="s">
        <v>18</v>
      </c>
      <c r="M196" t="s">
        <v>42</v>
      </c>
      <c r="N196" s="1" t="s">
        <v>20</v>
      </c>
      <c r="P196" t="str">
        <f t="shared" si="14"/>
        <v>MIDDLE AGE</v>
      </c>
      <c r="AG196" s="11"/>
      <c r="AH196" s="1">
        <v>42321</v>
      </c>
      <c r="AI196" s="2">
        <v>61403</v>
      </c>
      <c r="AJ196" s="13" t="s">
        <v>26</v>
      </c>
      <c r="AK196" s="1">
        <v>42321</v>
      </c>
      <c r="AL196" s="3">
        <v>0</v>
      </c>
      <c r="AO196" s="11"/>
    </row>
    <row r="197" spans="1:41" x14ac:dyDescent="0.25">
      <c r="A197" t="s">
        <v>441</v>
      </c>
      <c r="B197" t="s">
        <v>1292</v>
      </c>
      <c r="C197" t="s">
        <v>49</v>
      </c>
      <c r="D197" t="s">
        <v>26</v>
      </c>
      <c r="E197" t="s">
        <v>15</v>
      </c>
      <c r="F197" t="s">
        <v>27</v>
      </c>
      <c r="G197" t="s">
        <v>43</v>
      </c>
      <c r="H197">
        <v>58</v>
      </c>
      <c r="I197" s="1">
        <v>40529</v>
      </c>
      <c r="J197" s="2">
        <v>80720</v>
      </c>
      <c r="K197" s="3">
        <v>0</v>
      </c>
      <c r="L197" t="s">
        <v>18</v>
      </c>
      <c r="M197" t="s">
        <v>28</v>
      </c>
      <c r="N197" s="1" t="s">
        <v>20</v>
      </c>
      <c r="P197" t="str">
        <f t="shared" si="14"/>
        <v>MIDDLE AGE</v>
      </c>
      <c r="AG197" s="11"/>
      <c r="AH197" s="1">
        <v>40529</v>
      </c>
      <c r="AI197" s="2">
        <v>80720</v>
      </c>
      <c r="AJ197" s="13" t="s">
        <v>26</v>
      </c>
      <c r="AK197" s="1">
        <v>40529</v>
      </c>
      <c r="AL197" s="3">
        <v>0</v>
      </c>
      <c r="AO197" s="11"/>
    </row>
    <row r="198" spans="1:41" x14ac:dyDescent="0.25">
      <c r="A198" t="s">
        <v>442</v>
      </c>
      <c r="B198" t="s">
        <v>1293</v>
      </c>
      <c r="C198" t="s">
        <v>79</v>
      </c>
      <c r="D198" t="s">
        <v>26</v>
      </c>
      <c r="E198" t="s">
        <v>1104</v>
      </c>
      <c r="F198" t="s">
        <v>27</v>
      </c>
      <c r="G198" t="s">
        <v>23</v>
      </c>
      <c r="H198">
        <v>55</v>
      </c>
      <c r="I198" s="1">
        <v>39809</v>
      </c>
      <c r="J198" s="2">
        <v>94026</v>
      </c>
      <c r="K198" s="3">
        <v>0</v>
      </c>
      <c r="L198" t="s">
        <v>32</v>
      </c>
      <c r="M198" t="s">
        <v>63</v>
      </c>
      <c r="N198" s="1" t="s">
        <v>20</v>
      </c>
      <c r="P198" t="str">
        <f t="shared" si="14"/>
        <v>MIDDLE AGE</v>
      </c>
      <c r="AG198" s="11"/>
      <c r="AH198" s="1">
        <v>39809</v>
      </c>
      <c r="AI198" s="2">
        <v>94026</v>
      </c>
      <c r="AJ198" s="13" t="s">
        <v>41</v>
      </c>
      <c r="AK198" s="1">
        <v>39809</v>
      </c>
      <c r="AL198" s="3">
        <v>0</v>
      </c>
      <c r="AO198" s="11"/>
    </row>
    <row r="199" spans="1:41" x14ac:dyDescent="0.25">
      <c r="A199" t="s">
        <v>443</v>
      </c>
      <c r="B199" t="s">
        <v>1294</v>
      </c>
      <c r="C199" t="s">
        <v>59</v>
      </c>
      <c r="D199" t="s">
        <v>41</v>
      </c>
      <c r="E199" t="s">
        <v>15</v>
      </c>
      <c r="F199" t="s">
        <v>16</v>
      </c>
      <c r="G199" t="s">
        <v>23</v>
      </c>
      <c r="H199">
        <v>40</v>
      </c>
      <c r="I199" s="1">
        <v>42435</v>
      </c>
      <c r="J199" s="2">
        <v>56963</v>
      </c>
      <c r="K199" s="3">
        <v>0</v>
      </c>
      <c r="L199" t="s">
        <v>18</v>
      </c>
      <c r="M199" t="s">
        <v>19</v>
      </c>
      <c r="N199" s="1" t="s">
        <v>20</v>
      </c>
      <c r="P199" t="str">
        <f t="shared" si="14"/>
        <v>YOUNG</v>
      </c>
      <c r="AG199" s="11"/>
      <c r="AH199" s="1">
        <v>42435</v>
      </c>
      <c r="AI199" s="2">
        <v>56963</v>
      </c>
      <c r="AJ199" s="13" t="s">
        <v>14</v>
      </c>
      <c r="AK199" s="1">
        <v>42435</v>
      </c>
      <c r="AL199" s="3">
        <v>0</v>
      </c>
      <c r="AO199" s="11"/>
    </row>
    <row r="200" spans="1:41" x14ac:dyDescent="0.25">
      <c r="A200" t="s">
        <v>444</v>
      </c>
      <c r="B200" t="s">
        <v>1295</v>
      </c>
      <c r="C200" t="s">
        <v>55</v>
      </c>
      <c r="D200" t="s">
        <v>14</v>
      </c>
      <c r="E200" t="s">
        <v>1104</v>
      </c>
      <c r="F200" t="s">
        <v>27</v>
      </c>
      <c r="G200" t="s">
        <v>46</v>
      </c>
      <c r="H200">
        <v>41</v>
      </c>
      <c r="I200" s="1">
        <v>41647</v>
      </c>
      <c r="J200" s="2">
        <v>113246</v>
      </c>
      <c r="K200" s="3">
        <v>0.06</v>
      </c>
      <c r="L200" t="s">
        <v>18</v>
      </c>
      <c r="M200" t="s">
        <v>19</v>
      </c>
      <c r="N200" s="1" t="s">
        <v>20</v>
      </c>
      <c r="P200" t="str">
        <f t="shared" si="14"/>
        <v>MIDDLE AGE</v>
      </c>
      <c r="AG200" s="11"/>
      <c r="AH200" s="1">
        <v>41647</v>
      </c>
      <c r="AI200" s="2">
        <v>113246</v>
      </c>
      <c r="AJ200" s="13" t="s">
        <v>30</v>
      </c>
      <c r="AK200" s="1">
        <v>41647</v>
      </c>
      <c r="AL200" s="3">
        <v>0.06</v>
      </c>
      <c r="AO200" s="11"/>
    </row>
    <row r="201" spans="1:41" x14ac:dyDescent="0.25">
      <c r="A201" t="s">
        <v>445</v>
      </c>
      <c r="B201" t="s">
        <v>1296</v>
      </c>
      <c r="C201" t="s">
        <v>85</v>
      </c>
      <c r="D201" t="s">
        <v>30</v>
      </c>
      <c r="E201" t="s">
        <v>15</v>
      </c>
      <c r="F201" t="s">
        <v>27</v>
      </c>
      <c r="G201" t="s">
        <v>17</v>
      </c>
      <c r="H201">
        <v>45</v>
      </c>
      <c r="I201" s="1">
        <v>38573</v>
      </c>
      <c r="J201" s="2">
        <v>76416</v>
      </c>
      <c r="K201" s="3">
        <v>0</v>
      </c>
      <c r="L201" t="s">
        <v>18</v>
      </c>
      <c r="M201" t="s">
        <v>37</v>
      </c>
      <c r="N201" s="1" t="s">
        <v>20</v>
      </c>
      <c r="P201" t="str">
        <f t="shared" si="14"/>
        <v>MIDDLE AGE</v>
      </c>
      <c r="AG201" s="11"/>
      <c r="AH201" s="1">
        <v>38573</v>
      </c>
      <c r="AI201" s="2">
        <v>76416</v>
      </c>
      <c r="AJ201" s="13" t="s">
        <v>58</v>
      </c>
      <c r="AK201" s="1">
        <v>38573</v>
      </c>
      <c r="AL201" s="3">
        <v>0</v>
      </c>
      <c r="AO201" s="11"/>
    </row>
    <row r="202" spans="1:41" x14ac:dyDescent="0.25">
      <c r="A202" t="s">
        <v>271</v>
      </c>
      <c r="B202" t="s">
        <v>1297</v>
      </c>
      <c r="C202" t="s">
        <v>40</v>
      </c>
      <c r="D202" t="s">
        <v>58</v>
      </c>
      <c r="E202" t="s">
        <v>31</v>
      </c>
      <c r="F202" t="s">
        <v>27</v>
      </c>
      <c r="G202" t="s">
        <v>46</v>
      </c>
      <c r="H202">
        <v>57</v>
      </c>
      <c r="I202" s="1">
        <v>40272</v>
      </c>
      <c r="J202" s="2">
        <v>74597</v>
      </c>
      <c r="K202" s="3">
        <v>0</v>
      </c>
      <c r="L202" t="s">
        <v>18</v>
      </c>
      <c r="M202" t="s">
        <v>24</v>
      </c>
      <c r="N202" s="1">
        <v>42399</v>
      </c>
      <c r="P202" t="str">
        <f t="shared" si="14"/>
        <v>MIDDLE AGE</v>
      </c>
      <c r="AG202" s="11"/>
      <c r="AH202" s="1">
        <v>40272</v>
      </c>
      <c r="AI202" s="2">
        <v>74597</v>
      </c>
      <c r="AJ202" s="13" t="s">
        <v>26</v>
      </c>
      <c r="AK202" s="1">
        <v>40272</v>
      </c>
      <c r="AL202" s="3">
        <v>0</v>
      </c>
      <c r="AO202" s="11"/>
    </row>
    <row r="203" spans="1:41" x14ac:dyDescent="0.25">
      <c r="A203" t="s">
        <v>446</v>
      </c>
      <c r="B203" t="s">
        <v>1298</v>
      </c>
      <c r="C203" t="s">
        <v>38</v>
      </c>
      <c r="D203" t="s">
        <v>26</v>
      </c>
      <c r="E203" t="s">
        <v>35</v>
      </c>
      <c r="F203" t="s">
        <v>16</v>
      </c>
      <c r="G203" t="s">
        <v>17</v>
      </c>
      <c r="H203">
        <v>65</v>
      </c>
      <c r="I203" s="1">
        <v>35308</v>
      </c>
      <c r="J203" s="2">
        <v>164102</v>
      </c>
      <c r="K203" s="3">
        <v>0.3</v>
      </c>
      <c r="L203" t="s">
        <v>18</v>
      </c>
      <c r="M203" t="s">
        <v>28</v>
      </c>
      <c r="N203" s="1" t="s">
        <v>20</v>
      </c>
      <c r="P203" t="str">
        <f t="shared" si="14"/>
        <v>OLD</v>
      </c>
      <c r="AG203" s="11"/>
      <c r="AH203" s="1">
        <v>35308</v>
      </c>
      <c r="AI203" s="2">
        <v>164102</v>
      </c>
      <c r="AJ203" s="13" t="s">
        <v>26</v>
      </c>
      <c r="AK203" s="1">
        <v>35308</v>
      </c>
      <c r="AL203" s="3">
        <v>0.3</v>
      </c>
      <c r="AO203" s="11"/>
    </row>
    <row r="204" spans="1:41" x14ac:dyDescent="0.25">
      <c r="A204" t="s">
        <v>447</v>
      </c>
      <c r="B204" t="s">
        <v>1299</v>
      </c>
      <c r="C204" t="s">
        <v>79</v>
      </c>
      <c r="D204" t="s">
        <v>26</v>
      </c>
      <c r="E204" t="s">
        <v>15</v>
      </c>
      <c r="F204" t="s">
        <v>16</v>
      </c>
      <c r="G204" t="s">
        <v>17</v>
      </c>
      <c r="H204">
        <v>44</v>
      </c>
      <c r="I204" s="1">
        <v>37668</v>
      </c>
      <c r="J204" s="2">
        <v>74431</v>
      </c>
      <c r="K204" s="3">
        <v>0</v>
      </c>
      <c r="L204" t="s">
        <v>18</v>
      </c>
      <c r="M204" t="s">
        <v>37</v>
      </c>
      <c r="N204" s="1" t="s">
        <v>20</v>
      </c>
      <c r="P204" t="str">
        <f t="shared" si="14"/>
        <v>MIDDLE AGE</v>
      </c>
      <c r="AG204" s="11"/>
      <c r="AH204" s="1">
        <v>37668</v>
      </c>
      <c r="AI204" s="2">
        <v>74431</v>
      </c>
      <c r="AJ204" s="13" t="s">
        <v>14</v>
      </c>
      <c r="AK204" s="1">
        <v>37668</v>
      </c>
      <c r="AL204" s="3">
        <v>0</v>
      </c>
      <c r="AO204" s="11"/>
    </row>
    <row r="205" spans="1:41" x14ac:dyDescent="0.25">
      <c r="A205" t="s">
        <v>448</v>
      </c>
      <c r="B205" t="s">
        <v>1300</v>
      </c>
      <c r="C205" t="s">
        <v>59</v>
      </c>
      <c r="D205" t="s">
        <v>14</v>
      </c>
      <c r="E205" t="s">
        <v>1104</v>
      </c>
      <c r="F205" t="s">
        <v>16</v>
      </c>
      <c r="G205" t="s">
        <v>46</v>
      </c>
      <c r="H205">
        <v>52</v>
      </c>
      <c r="I205" s="1">
        <v>41835</v>
      </c>
      <c r="J205" s="2">
        <v>43378</v>
      </c>
      <c r="K205" s="3">
        <v>0</v>
      </c>
      <c r="L205" t="s">
        <v>18</v>
      </c>
      <c r="M205" t="s">
        <v>42</v>
      </c>
      <c r="N205" s="1" t="s">
        <v>20</v>
      </c>
      <c r="P205" t="str">
        <f t="shared" si="14"/>
        <v>MIDDLE AGE</v>
      </c>
      <c r="AG205" s="11"/>
      <c r="AH205" s="1">
        <v>41835</v>
      </c>
      <c r="AI205" s="2">
        <v>43378</v>
      </c>
      <c r="AJ205" s="13" t="s">
        <v>14</v>
      </c>
      <c r="AK205" s="1">
        <v>41835</v>
      </c>
      <c r="AL205" s="3">
        <v>0</v>
      </c>
      <c r="AO205" s="11"/>
    </row>
    <row r="206" spans="1:41" x14ac:dyDescent="0.25">
      <c r="A206" t="s">
        <v>140</v>
      </c>
      <c r="B206" t="s">
        <v>1301</v>
      </c>
      <c r="C206" t="s">
        <v>59</v>
      </c>
      <c r="D206" t="s">
        <v>14</v>
      </c>
      <c r="E206" t="s">
        <v>31</v>
      </c>
      <c r="F206" t="s">
        <v>27</v>
      </c>
      <c r="G206" t="s">
        <v>23</v>
      </c>
      <c r="H206">
        <v>52</v>
      </c>
      <c r="I206" s="1">
        <v>37000</v>
      </c>
      <c r="J206" s="2">
        <v>47587</v>
      </c>
      <c r="K206" s="3">
        <v>0</v>
      </c>
      <c r="L206" t="s">
        <v>18</v>
      </c>
      <c r="M206" t="s">
        <v>19</v>
      </c>
      <c r="N206" s="1" t="s">
        <v>20</v>
      </c>
      <c r="P206" t="str">
        <f t="shared" si="14"/>
        <v>MIDDLE AGE</v>
      </c>
      <c r="AG206" s="11"/>
      <c r="AH206" s="1">
        <v>37000</v>
      </c>
      <c r="AI206" s="2">
        <v>47587</v>
      </c>
      <c r="AJ206" s="13" t="s">
        <v>22</v>
      </c>
      <c r="AK206" s="1">
        <v>37000</v>
      </c>
      <c r="AL206" s="3">
        <v>0</v>
      </c>
      <c r="AO206" s="11"/>
    </row>
    <row r="207" spans="1:41" x14ac:dyDescent="0.25">
      <c r="A207" t="s">
        <v>449</v>
      </c>
      <c r="B207" t="s">
        <v>1302</v>
      </c>
      <c r="C207" t="s">
        <v>38</v>
      </c>
      <c r="D207" t="s">
        <v>22</v>
      </c>
      <c r="E207" t="s">
        <v>1104</v>
      </c>
      <c r="F207" t="s">
        <v>27</v>
      </c>
      <c r="G207" t="s">
        <v>46</v>
      </c>
      <c r="H207">
        <v>53</v>
      </c>
      <c r="I207" s="1">
        <v>37224</v>
      </c>
      <c r="J207" s="2">
        <v>179983</v>
      </c>
      <c r="K207" s="3">
        <v>0.16</v>
      </c>
      <c r="L207" t="s">
        <v>18</v>
      </c>
      <c r="M207" t="s">
        <v>37</v>
      </c>
      <c r="N207" s="1" t="s">
        <v>20</v>
      </c>
      <c r="P207" t="str">
        <f t="shared" si="14"/>
        <v>MIDDLE AGE</v>
      </c>
      <c r="AG207" s="11"/>
      <c r="AH207" s="1">
        <v>37224</v>
      </c>
      <c r="AI207" s="2">
        <v>179983</v>
      </c>
      <c r="AJ207" s="13" t="s">
        <v>41</v>
      </c>
      <c r="AK207" s="1">
        <v>37224</v>
      </c>
      <c r="AL207" s="3">
        <v>0.16</v>
      </c>
      <c r="AO207" s="11"/>
    </row>
    <row r="208" spans="1:41" x14ac:dyDescent="0.25">
      <c r="A208" t="s">
        <v>450</v>
      </c>
      <c r="B208" t="s">
        <v>1303</v>
      </c>
      <c r="C208" t="s">
        <v>55</v>
      </c>
      <c r="D208" t="s">
        <v>41</v>
      </c>
      <c r="E208" t="s">
        <v>15</v>
      </c>
      <c r="F208" t="s">
        <v>27</v>
      </c>
      <c r="G208" t="s">
        <v>23</v>
      </c>
      <c r="H208">
        <v>31</v>
      </c>
      <c r="I208" s="1">
        <v>44528</v>
      </c>
      <c r="J208" s="2">
        <v>115565</v>
      </c>
      <c r="K208" s="3">
        <v>0.06</v>
      </c>
      <c r="L208" t="s">
        <v>18</v>
      </c>
      <c r="M208" t="s">
        <v>37</v>
      </c>
      <c r="N208" s="1" t="s">
        <v>20</v>
      </c>
      <c r="P208" t="str">
        <f t="shared" si="14"/>
        <v>YOUNG</v>
      </c>
      <c r="AG208" s="11"/>
      <c r="AH208" s="1">
        <v>44528</v>
      </c>
      <c r="AI208" s="2">
        <v>115565</v>
      </c>
      <c r="AJ208" s="13" t="s">
        <v>14</v>
      </c>
      <c r="AK208" s="1">
        <v>44528</v>
      </c>
      <c r="AL208" s="3">
        <v>0.06</v>
      </c>
      <c r="AO208" s="11"/>
    </row>
    <row r="209" spans="1:41" x14ac:dyDescent="0.25">
      <c r="A209" t="s">
        <v>451</v>
      </c>
      <c r="B209" t="s">
        <v>1304</v>
      </c>
      <c r="C209" t="s">
        <v>55</v>
      </c>
      <c r="D209" t="s">
        <v>14</v>
      </c>
      <c r="E209" t="s">
        <v>35</v>
      </c>
      <c r="F209" t="s">
        <v>16</v>
      </c>
      <c r="G209" t="s">
        <v>46</v>
      </c>
      <c r="H209">
        <v>63</v>
      </c>
      <c r="I209" s="1">
        <v>42988</v>
      </c>
      <c r="J209" s="2">
        <v>126064</v>
      </c>
      <c r="K209" s="3">
        <v>0.05</v>
      </c>
      <c r="L209" t="s">
        <v>18</v>
      </c>
      <c r="M209" t="s">
        <v>42</v>
      </c>
      <c r="N209" s="1" t="s">
        <v>20</v>
      </c>
      <c r="P209" t="str">
        <f t="shared" si="14"/>
        <v>OLD</v>
      </c>
      <c r="AG209" s="11"/>
      <c r="AH209" s="1">
        <v>42988</v>
      </c>
      <c r="AI209" s="2">
        <v>126064</v>
      </c>
      <c r="AJ209" s="13" t="s">
        <v>22</v>
      </c>
      <c r="AK209" s="1">
        <v>42988</v>
      </c>
      <c r="AL209" s="3">
        <v>0.05</v>
      </c>
      <c r="AO209" s="11"/>
    </row>
    <row r="210" spans="1:41" x14ac:dyDescent="0.25">
      <c r="A210" t="s">
        <v>452</v>
      </c>
      <c r="B210" t="s">
        <v>1305</v>
      </c>
      <c r="C210" t="s">
        <v>1113</v>
      </c>
      <c r="D210" t="s">
        <v>22</v>
      </c>
      <c r="E210" t="s">
        <v>1104</v>
      </c>
      <c r="F210" t="s">
        <v>16</v>
      </c>
      <c r="G210" t="s">
        <v>43</v>
      </c>
      <c r="H210">
        <v>39</v>
      </c>
      <c r="I210" s="1">
        <v>41292</v>
      </c>
      <c r="J210" s="2">
        <v>151666</v>
      </c>
      <c r="K210" s="3">
        <v>0.13</v>
      </c>
      <c r="L210" t="s">
        <v>18</v>
      </c>
      <c r="M210" t="s">
        <v>19</v>
      </c>
      <c r="N210" s="1">
        <v>43281</v>
      </c>
      <c r="P210" t="str">
        <f t="shared" si="14"/>
        <v>YOUNG</v>
      </c>
      <c r="AG210" s="11"/>
      <c r="AH210" s="1">
        <v>41292</v>
      </c>
      <c r="AI210" s="2">
        <v>151666</v>
      </c>
      <c r="AJ210" s="13" t="s">
        <v>26</v>
      </c>
      <c r="AK210" s="1">
        <v>41292</v>
      </c>
      <c r="AL210" s="3">
        <v>0.13</v>
      </c>
      <c r="AO210" s="11"/>
    </row>
    <row r="211" spans="1:41" x14ac:dyDescent="0.25">
      <c r="A211" t="s">
        <v>453</v>
      </c>
      <c r="B211" t="s">
        <v>1306</v>
      </c>
      <c r="C211" t="s">
        <v>69</v>
      </c>
      <c r="D211" t="s">
        <v>26</v>
      </c>
      <c r="E211" t="s">
        <v>1104</v>
      </c>
      <c r="F211" t="s">
        <v>27</v>
      </c>
      <c r="G211" t="s">
        <v>17</v>
      </c>
      <c r="H211">
        <v>63</v>
      </c>
      <c r="I211" s="1">
        <v>36627</v>
      </c>
      <c r="J211" s="2">
        <v>99215</v>
      </c>
      <c r="K211" s="3">
        <v>0</v>
      </c>
      <c r="L211" t="s">
        <v>18</v>
      </c>
      <c r="M211" t="s">
        <v>56</v>
      </c>
      <c r="N211" s="1" t="s">
        <v>20</v>
      </c>
      <c r="P211" t="str">
        <f t="shared" si="14"/>
        <v>OLD</v>
      </c>
      <c r="AG211" s="11"/>
      <c r="AH211" s="1">
        <v>36627</v>
      </c>
      <c r="AI211" s="2">
        <v>99215</v>
      </c>
      <c r="AJ211" s="13" t="s">
        <v>26</v>
      </c>
      <c r="AK211" s="1">
        <v>36627</v>
      </c>
      <c r="AL211" s="3">
        <v>0</v>
      </c>
      <c r="AO211" s="11"/>
    </row>
    <row r="212" spans="1:41" x14ac:dyDescent="0.25">
      <c r="A212" t="s">
        <v>454</v>
      </c>
      <c r="B212" t="s">
        <v>1307</v>
      </c>
      <c r="C212" t="s">
        <v>36</v>
      </c>
      <c r="D212" t="s">
        <v>26</v>
      </c>
      <c r="E212" t="s">
        <v>35</v>
      </c>
      <c r="F212" t="s">
        <v>27</v>
      </c>
      <c r="G212" t="s">
        <v>23</v>
      </c>
      <c r="H212">
        <v>27</v>
      </c>
      <c r="I212" s="1">
        <v>44066</v>
      </c>
      <c r="J212" s="2">
        <v>71502</v>
      </c>
      <c r="K212" s="3">
        <v>0</v>
      </c>
      <c r="L212" t="s">
        <v>32</v>
      </c>
      <c r="M212" t="s">
        <v>67</v>
      </c>
      <c r="N212" s="1" t="s">
        <v>20</v>
      </c>
      <c r="P212" t="str">
        <f t="shared" si="14"/>
        <v>YOUNG</v>
      </c>
      <c r="AG212" s="11"/>
      <c r="AH212" s="1">
        <v>44066</v>
      </c>
      <c r="AI212" s="2">
        <v>71502</v>
      </c>
      <c r="AJ212" s="13" t="s">
        <v>45</v>
      </c>
      <c r="AK212" s="1">
        <v>44066</v>
      </c>
      <c r="AL212" s="3">
        <v>0</v>
      </c>
      <c r="AO212" s="11"/>
    </row>
    <row r="213" spans="1:41" x14ac:dyDescent="0.25">
      <c r="A213" t="s">
        <v>455</v>
      </c>
      <c r="B213" t="s">
        <v>1308</v>
      </c>
      <c r="C213" t="s">
        <v>38</v>
      </c>
      <c r="D213" t="s">
        <v>45</v>
      </c>
      <c r="E213" t="s">
        <v>31</v>
      </c>
      <c r="F213" t="s">
        <v>16</v>
      </c>
      <c r="G213" t="s">
        <v>46</v>
      </c>
      <c r="H213">
        <v>30</v>
      </c>
      <c r="I213" s="1">
        <v>44883</v>
      </c>
      <c r="J213" s="2">
        <v>168050</v>
      </c>
      <c r="K213" s="3">
        <v>0.24</v>
      </c>
      <c r="L213" t="s">
        <v>47</v>
      </c>
      <c r="M213" t="s">
        <v>68</v>
      </c>
      <c r="N213" s="1" t="s">
        <v>20</v>
      </c>
      <c r="P213" t="str">
        <f t="shared" si="14"/>
        <v>YOUNG</v>
      </c>
      <c r="AG213" s="11"/>
      <c r="AH213" s="1">
        <v>44883</v>
      </c>
      <c r="AI213" s="2">
        <v>168050</v>
      </c>
      <c r="AJ213" s="13" t="s">
        <v>45</v>
      </c>
      <c r="AK213" s="1">
        <v>44883</v>
      </c>
      <c r="AL213" s="3">
        <v>0.24</v>
      </c>
      <c r="AO213" s="11"/>
    </row>
    <row r="214" spans="1:41" x14ac:dyDescent="0.25">
      <c r="A214" t="s">
        <v>456</v>
      </c>
      <c r="B214" t="s">
        <v>1309</v>
      </c>
      <c r="C214" t="s">
        <v>1113</v>
      </c>
      <c r="D214" t="s">
        <v>45</v>
      </c>
      <c r="E214" t="s">
        <v>1104</v>
      </c>
      <c r="F214" t="s">
        <v>16</v>
      </c>
      <c r="G214" t="s">
        <v>17</v>
      </c>
      <c r="H214">
        <v>51</v>
      </c>
      <c r="I214" s="1">
        <v>37932</v>
      </c>
      <c r="J214" s="2">
        <v>130862</v>
      </c>
      <c r="K214" s="3">
        <v>0.12</v>
      </c>
      <c r="L214" t="s">
        <v>18</v>
      </c>
      <c r="M214" t="s">
        <v>56</v>
      </c>
      <c r="N214" s="1" t="s">
        <v>20</v>
      </c>
      <c r="P214" t="str">
        <f t="shared" si="14"/>
        <v>MIDDLE AGE</v>
      </c>
      <c r="AG214" s="11"/>
      <c r="AH214" s="1">
        <v>37932</v>
      </c>
      <c r="AI214" s="2">
        <v>130862</v>
      </c>
      <c r="AJ214" s="13" t="s">
        <v>26</v>
      </c>
      <c r="AK214" s="1">
        <v>37932</v>
      </c>
      <c r="AL214" s="3">
        <v>0.12</v>
      </c>
      <c r="AO214" s="11"/>
    </row>
    <row r="215" spans="1:41" x14ac:dyDescent="0.25">
      <c r="A215" t="s">
        <v>457</v>
      </c>
      <c r="B215" t="s">
        <v>1310</v>
      </c>
      <c r="C215" t="s">
        <v>25</v>
      </c>
      <c r="D215" t="s">
        <v>26</v>
      </c>
      <c r="E215" t="s">
        <v>15</v>
      </c>
      <c r="F215" t="s">
        <v>27</v>
      </c>
      <c r="G215" t="s">
        <v>23</v>
      </c>
      <c r="H215">
        <v>58</v>
      </c>
      <c r="I215" s="1">
        <v>44458</v>
      </c>
      <c r="J215" s="2">
        <v>85716</v>
      </c>
      <c r="K215" s="3">
        <v>0</v>
      </c>
      <c r="L215" t="s">
        <v>32</v>
      </c>
      <c r="M215" t="s">
        <v>67</v>
      </c>
      <c r="N215" s="1" t="s">
        <v>20</v>
      </c>
      <c r="P215" t="str">
        <f t="shared" si="14"/>
        <v>MIDDLE AGE</v>
      </c>
      <c r="AG215" s="11"/>
      <c r="AH215" s="1">
        <v>44458</v>
      </c>
      <c r="AI215" s="2">
        <v>85716</v>
      </c>
      <c r="AJ215" s="13" t="s">
        <v>14</v>
      </c>
      <c r="AK215" s="1">
        <v>44458</v>
      </c>
      <c r="AL215" s="3">
        <v>0</v>
      </c>
      <c r="AO215" s="11"/>
    </row>
    <row r="216" spans="1:41" x14ac:dyDescent="0.25">
      <c r="A216" t="s">
        <v>159</v>
      </c>
      <c r="B216" t="s">
        <v>1311</v>
      </c>
      <c r="C216" t="s">
        <v>38</v>
      </c>
      <c r="D216" t="s">
        <v>14</v>
      </c>
      <c r="E216" t="s">
        <v>31</v>
      </c>
      <c r="F216" t="s">
        <v>16</v>
      </c>
      <c r="G216" t="s">
        <v>46</v>
      </c>
      <c r="H216">
        <v>62</v>
      </c>
      <c r="I216" s="1">
        <v>40754</v>
      </c>
      <c r="J216" s="2">
        <v>185026</v>
      </c>
      <c r="K216" s="3">
        <v>0.24</v>
      </c>
      <c r="L216" t="s">
        <v>47</v>
      </c>
      <c r="M216" t="s">
        <v>68</v>
      </c>
      <c r="N216" s="1" t="s">
        <v>20</v>
      </c>
      <c r="P216" t="str">
        <f t="shared" si="14"/>
        <v>OLD</v>
      </c>
      <c r="AG216" s="11"/>
      <c r="AH216" s="1">
        <v>40754</v>
      </c>
      <c r="AI216" s="2">
        <v>185026</v>
      </c>
      <c r="AJ216" s="13" t="s">
        <v>45</v>
      </c>
      <c r="AK216" s="1">
        <v>40754</v>
      </c>
      <c r="AL216" s="3">
        <v>0.24</v>
      </c>
      <c r="AO216" s="11"/>
    </row>
    <row r="217" spans="1:41" x14ac:dyDescent="0.25">
      <c r="A217" t="s">
        <v>128</v>
      </c>
      <c r="B217" t="s">
        <v>1312</v>
      </c>
      <c r="C217" t="s">
        <v>13</v>
      </c>
      <c r="D217" t="s">
        <v>45</v>
      </c>
      <c r="E217" t="s">
        <v>35</v>
      </c>
      <c r="F217" t="s">
        <v>16</v>
      </c>
      <c r="G217" t="s">
        <v>46</v>
      </c>
      <c r="H217">
        <v>27</v>
      </c>
      <c r="I217" s="1">
        <v>44539</v>
      </c>
      <c r="J217" s="2">
        <v>182403</v>
      </c>
      <c r="K217" s="3">
        <v>0.3</v>
      </c>
      <c r="L217" t="s">
        <v>47</v>
      </c>
      <c r="M217" t="s">
        <v>48</v>
      </c>
      <c r="N217" s="1" t="s">
        <v>20</v>
      </c>
      <c r="P217" t="str">
        <f t="shared" si="14"/>
        <v>YOUNG</v>
      </c>
      <c r="AG217" s="11"/>
      <c r="AH217" s="1">
        <v>44539</v>
      </c>
      <c r="AI217" s="2">
        <v>182403</v>
      </c>
      <c r="AJ217" s="13" t="s">
        <v>58</v>
      </c>
      <c r="AK217" s="1">
        <v>44539</v>
      </c>
      <c r="AL217" s="3">
        <v>0.3</v>
      </c>
      <c r="AO217" s="11"/>
    </row>
    <row r="218" spans="1:41" x14ac:dyDescent="0.25">
      <c r="A218" t="s">
        <v>458</v>
      </c>
      <c r="B218" t="s">
        <v>1313</v>
      </c>
      <c r="C218" t="s">
        <v>13</v>
      </c>
      <c r="D218" t="s">
        <v>58</v>
      </c>
      <c r="E218" t="s">
        <v>31</v>
      </c>
      <c r="F218" t="s">
        <v>16</v>
      </c>
      <c r="G218" t="s">
        <v>23</v>
      </c>
      <c r="H218">
        <v>63</v>
      </c>
      <c r="I218" s="1">
        <v>38211</v>
      </c>
      <c r="J218" s="2">
        <v>193531</v>
      </c>
      <c r="K218" s="3">
        <v>0.4</v>
      </c>
      <c r="L218" t="s">
        <v>32</v>
      </c>
      <c r="M218" t="s">
        <v>63</v>
      </c>
      <c r="N218" s="1" t="s">
        <v>20</v>
      </c>
      <c r="P218" t="str">
        <f t="shared" si="14"/>
        <v>OLD</v>
      </c>
      <c r="AG218" s="11"/>
      <c r="AH218" s="1">
        <v>38211</v>
      </c>
      <c r="AI218" s="2">
        <v>193531</v>
      </c>
      <c r="AJ218" s="13" t="s">
        <v>26</v>
      </c>
      <c r="AK218" s="1">
        <v>38211</v>
      </c>
      <c r="AL218" s="3">
        <v>0.4</v>
      </c>
      <c r="AO218" s="11"/>
    </row>
    <row r="219" spans="1:41" x14ac:dyDescent="0.25">
      <c r="A219" t="s">
        <v>459</v>
      </c>
      <c r="B219" t="s">
        <v>1314</v>
      </c>
      <c r="C219" t="s">
        <v>55</v>
      </c>
      <c r="D219" t="s">
        <v>26</v>
      </c>
      <c r="E219" t="s">
        <v>15</v>
      </c>
      <c r="F219" t="s">
        <v>16</v>
      </c>
      <c r="G219" t="s">
        <v>23</v>
      </c>
      <c r="H219">
        <v>52</v>
      </c>
      <c r="I219" s="1">
        <v>41345</v>
      </c>
      <c r="J219" s="2">
        <v>128301</v>
      </c>
      <c r="K219" s="3">
        <v>0.06</v>
      </c>
      <c r="L219" t="s">
        <v>32</v>
      </c>
      <c r="M219" t="s">
        <v>54</v>
      </c>
      <c r="N219" s="1">
        <v>44456</v>
      </c>
      <c r="P219" t="str">
        <f t="shared" si="14"/>
        <v>MIDDLE AGE</v>
      </c>
      <c r="AG219" s="11"/>
      <c r="AH219" s="1">
        <v>41345</v>
      </c>
      <c r="AI219" s="2">
        <v>128301</v>
      </c>
      <c r="AJ219" s="13" t="s">
        <v>14</v>
      </c>
      <c r="AK219" s="1">
        <v>41345</v>
      </c>
      <c r="AL219" s="3">
        <v>0.06</v>
      </c>
      <c r="AO219" s="11"/>
    </row>
    <row r="220" spans="1:41" x14ac:dyDescent="0.25">
      <c r="A220" t="s">
        <v>460</v>
      </c>
      <c r="B220" t="s">
        <v>1315</v>
      </c>
      <c r="C220" t="s">
        <v>59</v>
      </c>
      <c r="D220" t="s">
        <v>14</v>
      </c>
      <c r="E220" t="s">
        <v>35</v>
      </c>
      <c r="F220" t="s">
        <v>27</v>
      </c>
      <c r="G220" t="s">
        <v>46</v>
      </c>
      <c r="H220">
        <v>36</v>
      </c>
      <c r="I220" s="1">
        <v>43747</v>
      </c>
      <c r="J220" s="2">
        <v>51669</v>
      </c>
      <c r="K220" s="3">
        <v>0</v>
      </c>
      <c r="L220" t="s">
        <v>47</v>
      </c>
      <c r="M220" t="s">
        <v>1136</v>
      </c>
      <c r="N220" s="1">
        <v>44833</v>
      </c>
      <c r="P220" t="str">
        <f t="shared" si="14"/>
        <v>YOUNG</v>
      </c>
      <c r="AG220" s="11"/>
      <c r="AH220" s="1">
        <v>43747</v>
      </c>
      <c r="AI220" s="2">
        <v>51669</v>
      </c>
      <c r="AJ220" s="13" t="s">
        <v>30</v>
      </c>
      <c r="AK220" s="1">
        <v>43747</v>
      </c>
      <c r="AL220" s="3">
        <v>0</v>
      </c>
      <c r="AO220" s="11"/>
    </row>
    <row r="221" spans="1:41" x14ac:dyDescent="0.25">
      <c r="A221" t="s">
        <v>278</v>
      </c>
      <c r="B221" t="s">
        <v>1316</v>
      </c>
      <c r="C221" t="s">
        <v>53</v>
      </c>
      <c r="D221" t="s">
        <v>30</v>
      </c>
      <c r="E221" t="s">
        <v>15</v>
      </c>
      <c r="F221" t="s">
        <v>16</v>
      </c>
      <c r="G221" t="s">
        <v>23</v>
      </c>
      <c r="H221">
        <v>47</v>
      </c>
      <c r="I221" s="1">
        <v>36917</v>
      </c>
      <c r="J221" s="2">
        <v>104289</v>
      </c>
      <c r="K221" s="3">
        <v>0</v>
      </c>
      <c r="L221" t="s">
        <v>18</v>
      </c>
      <c r="M221" t="s">
        <v>56</v>
      </c>
      <c r="N221" s="1" t="s">
        <v>20</v>
      </c>
      <c r="P221" t="str">
        <f t="shared" si="14"/>
        <v>MIDDLE AGE</v>
      </c>
      <c r="AG221" s="11"/>
      <c r="AH221" s="1">
        <v>36917</v>
      </c>
      <c r="AI221" s="2">
        <v>104289</v>
      </c>
      <c r="AJ221" s="13" t="s">
        <v>26</v>
      </c>
      <c r="AK221" s="1">
        <v>36917</v>
      </c>
      <c r="AL221" s="3">
        <v>0</v>
      </c>
      <c r="AO221" s="11"/>
    </row>
    <row r="222" spans="1:41" x14ac:dyDescent="0.25">
      <c r="A222" t="s">
        <v>461</v>
      </c>
      <c r="B222" t="s">
        <v>1317</v>
      </c>
      <c r="C222" t="s">
        <v>36</v>
      </c>
      <c r="D222" t="s">
        <v>26</v>
      </c>
      <c r="E222" t="s">
        <v>1104</v>
      </c>
      <c r="F222" t="s">
        <v>27</v>
      </c>
      <c r="G222" t="s">
        <v>17</v>
      </c>
      <c r="H222">
        <v>27</v>
      </c>
      <c r="I222" s="1">
        <v>44276</v>
      </c>
      <c r="J222" s="2">
        <v>70181</v>
      </c>
      <c r="K222" s="3">
        <v>0</v>
      </c>
      <c r="L222" t="s">
        <v>18</v>
      </c>
      <c r="M222" t="s">
        <v>37</v>
      </c>
      <c r="N222" s="1" t="s">
        <v>20</v>
      </c>
      <c r="P222" t="str">
        <f t="shared" si="14"/>
        <v>YOUNG</v>
      </c>
      <c r="AG222" s="11"/>
      <c r="AH222" s="1">
        <v>44276</v>
      </c>
      <c r="AI222" s="2">
        <v>70181</v>
      </c>
      <c r="AJ222" s="13" t="s">
        <v>26</v>
      </c>
      <c r="AK222" s="1">
        <v>44276</v>
      </c>
      <c r="AL222" s="3">
        <v>0</v>
      </c>
      <c r="AO222" s="11"/>
    </row>
    <row r="223" spans="1:41" x14ac:dyDescent="0.25">
      <c r="A223" t="s">
        <v>462</v>
      </c>
      <c r="B223" t="s">
        <v>1318</v>
      </c>
      <c r="C223" t="s">
        <v>50</v>
      </c>
      <c r="D223" t="s">
        <v>26</v>
      </c>
      <c r="E223" t="s">
        <v>31</v>
      </c>
      <c r="F223" t="s">
        <v>16</v>
      </c>
      <c r="G223" t="s">
        <v>17</v>
      </c>
      <c r="H223">
        <v>45</v>
      </c>
      <c r="I223" s="1">
        <v>44278</v>
      </c>
      <c r="J223" s="2">
        <v>92317</v>
      </c>
      <c r="K223" s="3">
        <v>0.06</v>
      </c>
      <c r="L223" t="s">
        <v>18</v>
      </c>
      <c r="M223" t="s">
        <v>24</v>
      </c>
      <c r="N223" s="1" t="s">
        <v>20</v>
      </c>
      <c r="P223" t="str">
        <f t="shared" si="14"/>
        <v>MIDDLE AGE</v>
      </c>
      <c r="AG223" s="11"/>
      <c r="AH223" s="1">
        <v>44278</v>
      </c>
      <c r="AI223" s="2">
        <v>92317</v>
      </c>
      <c r="AJ223" s="13" t="s">
        <v>41</v>
      </c>
      <c r="AK223" s="1">
        <v>44278</v>
      </c>
      <c r="AL223" s="3">
        <v>0.06</v>
      </c>
      <c r="AO223" s="11"/>
    </row>
    <row r="224" spans="1:41" x14ac:dyDescent="0.25">
      <c r="A224" t="s">
        <v>463</v>
      </c>
      <c r="B224" t="s">
        <v>1319</v>
      </c>
      <c r="C224" t="s">
        <v>40</v>
      </c>
      <c r="D224" t="s">
        <v>41</v>
      </c>
      <c r="E224" t="s">
        <v>31</v>
      </c>
      <c r="F224" t="s">
        <v>27</v>
      </c>
      <c r="G224" t="s">
        <v>43</v>
      </c>
      <c r="H224">
        <v>47</v>
      </c>
      <c r="I224" s="1">
        <v>44902</v>
      </c>
      <c r="J224" s="2">
        <v>99382</v>
      </c>
      <c r="K224" s="3">
        <v>0</v>
      </c>
      <c r="L224" t="s">
        <v>18</v>
      </c>
      <c r="M224" t="s">
        <v>19</v>
      </c>
      <c r="N224" s="1" t="s">
        <v>20</v>
      </c>
      <c r="P224" t="str">
        <f t="shared" si="14"/>
        <v>MIDDLE AGE</v>
      </c>
      <c r="AG224" s="11"/>
      <c r="AH224" s="1">
        <v>44902</v>
      </c>
      <c r="AI224" s="2">
        <v>99382</v>
      </c>
      <c r="AJ224" s="13" t="s">
        <v>26</v>
      </c>
      <c r="AK224" s="1">
        <v>44902</v>
      </c>
      <c r="AL224" s="3">
        <v>0</v>
      </c>
      <c r="AO224" s="11"/>
    </row>
    <row r="225" spans="1:41" x14ac:dyDescent="0.25">
      <c r="A225" t="s">
        <v>464</v>
      </c>
      <c r="B225" t="s">
        <v>1320</v>
      </c>
      <c r="C225" t="s">
        <v>34</v>
      </c>
      <c r="D225" t="s">
        <v>26</v>
      </c>
      <c r="E225" t="s">
        <v>1104</v>
      </c>
      <c r="F225" t="s">
        <v>16</v>
      </c>
      <c r="G225" t="s">
        <v>17</v>
      </c>
      <c r="H225">
        <v>26</v>
      </c>
      <c r="I225" s="1">
        <v>43942</v>
      </c>
      <c r="J225" s="2">
        <v>67702</v>
      </c>
      <c r="K225" s="3">
        <v>0</v>
      </c>
      <c r="L225" t="s">
        <v>18</v>
      </c>
      <c r="M225" t="s">
        <v>56</v>
      </c>
      <c r="N225" s="1" t="s">
        <v>20</v>
      </c>
      <c r="P225" t="str">
        <f t="shared" si="14"/>
        <v>YOUNG</v>
      </c>
      <c r="AG225" s="11"/>
      <c r="AH225" s="1">
        <v>43942</v>
      </c>
      <c r="AI225" s="2">
        <v>67702</v>
      </c>
      <c r="AJ225" s="13" t="s">
        <v>14</v>
      </c>
      <c r="AK225" s="1">
        <v>43942</v>
      </c>
      <c r="AL225" s="3">
        <v>0</v>
      </c>
      <c r="AO225" s="11"/>
    </row>
    <row r="226" spans="1:41" x14ac:dyDescent="0.25">
      <c r="A226" t="s">
        <v>465</v>
      </c>
      <c r="B226" t="s">
        <v>1321</v>
      </c>
      <c r="C226" t="s">
        <v>57</v>
      </c>
      <c r="D226" t="s">
        <v>14</v>
      </c>
      <c r="E226" t="s">
        <v>15</v>
      </c>
      <c r="F226" t="s">
        <v>27</v>
      </c>
      <c r="G226" t="s">
        <v>23</v>
      </c>
      <c r="H226">
        <v>58</v>
      </c>
      <c r="I226" s="1">
        <v>39077</v>
      </c>
      <c r="J226" s="2">
        <v>53133</v>
      </c>
      <c r="K226" s="3">
        <v>0</v>
      </c>
      <c r="L226" t="s">
        <v>32</v>
      </c>
      <c r="M226" t="s">
        <v>33</v>
      </c>
      <c r="N226" s="1" t="s">
        <v>20</v>
      </c>
      <c r="P226" t="str">
        <f t="shared" si="14"/>
        <v>MIDDLE AGE</v>
      </c>
      <c r="AG226" s="11"/>
      <c r="AH226" s="1">
        <v>39077</v>
      </c>
      <c r="AI226" s="2">
        <v>53133</v>
      </c>
      <c r="AJ226" s="13" t="s">
        <v>30</v>
      </c>
      <c r="AK226" s="1">
        <v>39077</v>
      </c>
      <c r="AL226" s="3">
        <v>0</v>
      </c>
      <c r="AO226" s="11"/>
    </row>
    <row r="227" spans="1:41" x14ac:dyDescent="0.25">
      <c r="A227" t="s">
        <v>167</v>
      </c>
      <c r="B227" t="s">
        <v>1322</v>
      </c>
      <c r="C227" t="s">
        <v>60</v>
      </c>
      <c r="D227" t="s">
        <v>30</v>
      </c>
      <c r="E227" t="s">
        <v>31</v>
      </c>
      <c r="F227" t="s">
        <v>16</v>
      </c>
      <c r="G227" t="s">
        <v>46</v>
      </c>
      <c r="H227">
        <v>60</v>
      </c>
      <c r="I227" s="1">
        <v>35898</v>
      </c>
      <c r="J227" s="2">
        <v>110554</v>
      </c>
      <c r="K227" s="3">
        <v>0</v>
      </c>
      <c r="L227" t="s">
        <v>47</v>
      </c>
      <c r="M227" t="s">
        <v>48</v>
      </c>
      <c r="N227" s="1" t="s">
        <v>20</v>
      </c>
      <c r="P227" t="str">
        <f t="shared" si="14"/>
        <v>MIDDLE AGE</v>
      </c>
      <c r="AG227" s="11"/>
      <c r="AH227" s="1">
        <v>35898</v>
      </c>
      <c r="AI227" s="2">
        <v>110554</v>
      </c>
      <c r="AJ227" s="13" t="s">
        <v>14</v>
      </c>
      <c r="AK227" s="1">
        <v>35898</v>
      </c>
      <c r="AL227" s="3">
        <v>0</v>
      </c>
      <c r="AO227" s="11"/>
    </row>
    <row r="228" spans="1:41" x14ac:dyDescent="0.25">
      <c r="A228" t="s">
        <v>466</v>
      </c>
      <c r="B228" t="s">
        <v>1323</v>
      </c>
      <c r="C228" t="s">
        <v>55</v>
      </c>
      <c r="D228" t="s">
        <v>14</v>
      </c>
      <c r="E228" t="s">
        <v>31</v>
      </c>
      <c r="F228" t="s">
        <v>27</v>
      </c>
      <c r="G228" t="s">
        <v>23</v>
      </c>
      <c r="H228">
        <v>45</v>
      </c>
      <c r="I228" s="1">
        <v>40368</v>
      </c>
      <c r="J228" s="2">
        <v>109221</v>
      </c>
      <c r="K228" s="3">
        <v>0.09</v>
      </c>
      <c r="L228" t="s">
        <v>18</v>
      </c>
      <c r="M228" t="s">
        <v>24</v>
      </c>
      <c r="N228" s="1" t="s">
        <v>20</v>
      </c>
      <c r="P228" t="str">
        <f t="shared" si="14"/>
        <v>MIDDLE AGE</v>
      </c>
      <c r="AG228" s="11"/>
      <c r="AH228" s="1">
        <v>40368</v>
      </c>
      <c r="AI228" s="2">
        <v>109221</v>
      </c>
      <c r="AJ228" s="13" t="s">
        <v>26</v>
      </c>
      <c r="AK228" s="1">
        <v>40368</v>
      </c>
      <c r="AL228" s="3">
        <v>0.09</v>
      </c>
      <c r="AO228" s="11"/>
    </row>
    <row r="229" spans="1:41" x14ac:dyDescent="0.25">
      <c r="A229" t="s">
        <v>467</v>
      </c>
      <c r="B229" t="s">
        <v>1324</v>
      </c>
      <c r="C229" t="s">
        <v>75</v>
      </c>
      <c r="D229" t="s">
        <v>26</v>
      </c>
      <c r="E229" t="s">
        <v>1104</v>
      </c>
      <c r="F229" t="s">
        <v>16</v>
      </c>
      <c r="G229" t="s">
        <v>46</v>
      </c>
      <c r="H229">
        <v>45</v>
      </c>
      <c r="I229" s="1">
        <v>39114</v>
      </c>
      <c r="J229" s="2">
        <v>88933</v>
      </c>
      <c r="K229" s="3">
        <v>0</v>
      </c>
      <c r="L229" t="s">
        <v>18</v>
      </c>
      <c r="M229" t="s">
        <v>28</v>
      </c>
      <c r="N229" s="1" t="s">
        <v>20</v>
      </c>
      <c r="P229" t="str">
        <f t="shared" si="14"/>
        <v>MIDDLE AGE</v>
      </c>
      <c r="AG229" s="11"/>
      <c r="AH229" s="1">
        <v>39114</v>
      </c>
      <c r="AI229" s="2">
        <v>88933</v>
      </c>
      <c r="AJ229" s="13" t="s">
        <v>22</v>
      </c>
      <c r="AK229" s="1">
        <v>39114</v>
      </c>
      <c r="AL229" s="3">
        <v>0</v>
      </c>
      <c r="AO229" s="11"/>
    </row>
    <row r="230" spans="1:41" x14ac:dyDescent="0.25">
      <c r="A230" t="s">
        <v>468</v>
      </c>
      <c r="B230" t="s">
        <v>1325</v>
      </c>
      <c r="C230" t="s">
        <v>70</v>
      </c>
      <c r="D230" t="s">
        <v>22</v>
      </c>
      <c r="E230" t="s">
        <v>35</v>
      </c>
      <c r="F230" t="s">
        <v>27</v>
      </c>
      <c r="G230" t="s">
        <v>17</v>
      </c>
      <c r="H230">
        <v>40</v>
      </c>
      <c r="I230" s="1">
        <v>41951</v>
      </c>
      <c r="J230" s="2">
        <v>49342</v>
      </c>
      <c r="K230" s="3">
        <v>0</v>
      </c>
      <c r="L230" t="s">
        <v>18</v>
      </c>
      <c r="M230" t="s">
        <v>56</v>
      </c>
      <c r="N230" s="1">
        <v>43704</v>
      </c>
      <c r="P230" t="str">
        <f t="shared" si="14"/>
        <v>YOUNG</v>
      </c>
      <c r="AG230" s="11"/>
      <c r="AH230" s="1">
        <v>41951</v>
      </c>
      <c r="AI230" s="2">
        <v>49342</v>
      </c>
      <c r="AJ230" s="13" t="s">
        <v>26</v>
      </c>
      <c r="AK230" s="1">
        <v>41951</v>
      </c>
      <c r="AL230" s="3">
        <v>0</v>
      </c>
      <c r="AO230" s="11"/>
    </row>
    <row r="231" spans="1:41" x14ac:dyDescent="0.25">
      <c r="A231" t="s">
        <v>469</v>
      </c>
      <c r="B231" t="s">
        <v>1326</v>
      </c>
      <c r="C231" t="s">
        <v>36</v>
      </c>
      <c r="D231" t="s">
        <v>26</v>
      </c>
      <c r="E231" t="s">
        <v>35</v>
      </c>
      <c r="F231" t="s">
        <v>27</v>
      </c>
      <c r="G231" t="s">
        <v>17</v>
      </c>
      <c r="H231">
        <v>27</v>
      </c>
      <c r="I231" s="1">
        <v>44751</v>
      </c>
      <c r="J231" s="2">
        <v>74587</v>
      </c>
      <c r="K231" s="3">
        <v>0</v>
      </c>
      <c r="L231" t="s">
        <v>18</v>
      </c>
      <c r="M231" t="s">
        <v>24</v>
      </c>
      <c r="N231" s="1" t="s">
        <v>20</v>
      </c>
      <c r="P231" t="str">
        <f t="shared" si="14"/>
        <v>YOUNG</v>
      </c>
      <c r="AG231" s="11"/>
      <c r="AH231" s="1">
        <v>44751</v>
      </c>
      <c r="AI231" s="2">
        <v>74587</v>
      </c>
      <c r="AJ231" s="13" t="s">
        <v>58</v>
      </c>
      <c r="AK231" s="1">
        <v>44751</v>
      </c>
      <c r="AL231" s="3">
        <v>0</v>
      </c>
      <c r="AO231" s="11"/>
    </row>
    <row r="232" spans="1:41" x14ac:dyDescent="0.25">
      <c r="A232" t="s">
        <v>470</v>
      </c>
      <c r="B232" t="s">
        <v>1327</v>
      </c>
      <c r="C232" t="s">
        <v>40</v>
      </c>
      <c r="D232" t="s">
        <v>58</v>
      </c>
      <c r="E232" t="s">
        <v>35</v>
      </c>
      <c r="F232" t="s">
        <v>27</v>
      </c>
      <c r="G232" t="s">
        <v>23</v>
      </c>
      <c r="H232">
        <v>36</v>
      </c>
      <c r="I232" s="1">
        <v>43903</v>
      </c>
      <c r="J232" s="2">
        <v>80757</v>
      </c>
      <c r="K232" s="3">
        <v>0</v>
      </c>
      <c r="L232" t="s">
        <v>32</v>
      </c>
      <c r="M232" t="s">
        <v>67</v>
      </c>
      <c r="N232" s="1" t="s">
        <v>20</v>
      </c>
      <c r="P232" t="str">
        <f t="shared" si="14"/>
        <v>YOUNG</v>
      </c>
      <c r="AG232" s="11"/>
      <c r="AH232" s="1">
        <v>43903</v>
      </c>
      <c r="AI232" s="2">
        <v>80757</v>
      </c>
      <c r="AJ232" s="13" t="s">
        <v>14</v>
      </c>
      <c r="AK232" s="1">
        <v>43903</v>
      </c>
      <c r="AL232" s="3">
        <v>0</v>
      </c>
      <c r="AO232" s="11"/>
    </row>
    <row r="233" spans="1:41" x14ac:dyDescent="0.25">
      <c r="A233" t="s">
        <v>471</v>
      </c>
      <c r="B233" t="s">
        <v>1328</v>
      </c>
      <c r="C233" t="s">
        <v>38</v>
      </c>
      <c r="D233" t="s">
        <v>14</v>
      </c>
      <c r="E233" t="s">
        <v>31</v>
      </c>
      <c r="F233" t="s">
        <v>27</v>
      </c>
      <c r="G233" t="s">
        <v>23</v>
      </c>
      <c r="H233">
        <v>28</v>
      </c>
      <c r="I233" s="1">
        <v>44846</v>
      </c>
      <c r="J233" s="2">
        <v>198662</v>
      </c>
      <c r="K233" s="3">
        <v>0.25</v>
      </c>
      <c r="L233" t="s">
        <v>32</v>
      </c>
      <c r="M233" t="s">
        <v>54</v>
      </c>
      <c r="N233" s="1" t="s">
        <v>20</v>
      </c>
      <c r="P233" t="str">
        <f t="shared" si="14"/>
        <v>YOUNG</v>
      </c>
      <c r="AG233" s="11"/>
      <c r="AH233" s="1">
        <v>44846</v>
      </c>
      <c r="AI233" s="2">
        <v>198662</v>
      </c>
      <c r="AJ233" s="13" t="s">
        <v>41</v>
      </c>
      <c r="AK233" s="1">
        <v>44846</v>
      </c>
      <c r="AL233" s="3">
        <v>0.25</v>
      </c>
      <c r="AO233" s="11"/>
    </row>
    <row r="234" spans="1:41" x14ac:dyDescent="0.25">
      <c r="A234" t="s">
        <v>472</v>
      </c>
      <c r="B234" t="s">
        <v>1329</v>
      </c>
      <c r="C234" t="s">
        <v>1113</v>
      </c>
      <c r="D234" t="s">
        <v>41</v>
      </c>
      <c r="E234" t="s">
        <v>35</v>
      </c>
      <c r="F234" t="s">
        <v>16</v>
      </c>
      <c r="G234" t="s">
        <v>43</v>
      </c>
      <c r="H234">
        <v>57</v>
      </c>
      <c r="I234" s="1">
        <v>44420</v>
      </c>
      <c r="J234" s="2">
        <v>142506</v>
      </c>
      <c r="K234" s="3">
        <v>0.11</v>
      </c>
      <c r="L234" t="s">
        <v>18</v>
      </c>
      <c r="M234" t="s">
        <v>24</v>
      </c>
      <c r="N234" s="1" t="s">
        <v>20</v>
      </c>
      <c r="P234" t="str">
        <f t="shared" si="14"/>
        <v>MIDDLE AGE</v>
      </c>
      <c r="AG234" s="11"/>
      <c r="AH234" s="1">
        <v>44420</v>
      </c>
      <c r="AI234" s="2">
        <v>142506</v>
      </c>
      <c r="AJ234" s="13" t="s">
        <v>26</v>
      </c>
      <c r="AK234" s="1">
        <v>44420</v>
      </c>
      <c r="AL234" s="3">
        <v>0.11</v>
      </c>
      <c r="AO234" s="11"/>
    </row>
    <row r="235" spans="1:41" x14ac:dyDescent="0.25">
      <c r="A235" t="s">
        <v>83</v>
      </c>
      <c r="B235" t="s">
        <v>1330</v>
      </c>
      <c r="C235" t="s">
        <v>61</v>
      </c>
      <c r="D235" t="s">
        <v>26</v>
      </c>
      <c r="E235" t="s">
        <v>35</v>
      </c>
      <c r="F235" t="s">
        <v>27</v>
      </c>
      <c r="G235" t="s">
        <v>43</v>
      </c>
      <c r="H235">
        <v>57</v>
      </c>
      <c r="I235" s="1">
        <v>44757</v>
      </c>
      <c r="J235" s="2">
        <v>77028</v>
      </c>
      <c r="K235" s="3">
        <v>0</v>
      </c>
      <c r="L235" t="s">
        <v>18</v>
      </c>
      <c r="M235" t="s">
        <v>56</v>
      </c>
      <c r="N235" s="1" t="s">
        <v>20</v>
      </c>
      <c r="P235" t="str">
        <f t="shared" si="14"/>
        <v>MIDDLE AGE</v>
      </c>
      <c r="AG235" s="11"/>
      <c r="AH235" s="1">
        <v>44757</v>
      </c>
      <c r="AI235" s="2">
        <v>77028</v>
      </c>
      <c r="AJ235" s="13" t="s">
        <v>26</v>
      </c>
      <c r="AK235" s="1">
        <v>44757</v>
      </c>
      <c r="AL235" s="3">
        <v>0</v>
      </c>
      <c r="AO235" s="11"/>
    </row>
    <row r="236" spans="1:41" x14ac:dyDescent="0.25">
      <c r="A236" t="s">
        <v>473</v>
      </c>
      <c r="B236" t="s">
        <v>1331</v>
      </c>
      <c r="C236" t="s">
        <v>36</v>
      </c>
      <c r="D236" t="s">
        <v>26</v>
      </c>
      <c r="E236" t="s">
        <v>15</v>
      </c>
      <c r="F236" t="s">
        <v>27</v>
      </c>
      <c r="G236" t="s">
        <v>46</v>
      </c>
      <c r="H236">
        <v>30</v>
      </c>
      <c r="I236" s="1">
        <v>42744</v>
      </c>
      <c r="J236" s="2">
        <v>80389</v>
      </c>
      <c r="K236" s="3">
        <v>0</v>
      </c>
      <c r="L236" t="s">
        <v>47</v>
      </c>
      <c r="M236" t="s">
        <v>68</v>
      </c>
      <c r="N236" s="1">
        <v>42988</v>
      </c>
      <c r="P236" t="str">
        <f t="shared" si="14"/>
        <v>YOUNG</v>
      </c>
      <c r="AG236" s="11"/>
      <c r="AH236" s="1">
        <v>42744</v>
      </c>
      <c r="AI236" s="2">
        <v>80389</v>
      </c>
      <c r="AJ236" s="13" t="s">
        <v>30</v>
      </c>
      <c r="AK236" s="1">
        <v>42744</v>
      </c>
      <c r="AL236" s="3">
        <v>0</v>
      </c>
      <c r="AO236" s="11"/>
    </row>
    <row r="237" spans="1:41" x14ac:dyDescent="0.25">
      <c r="A237" t="s">
        <v>474</v>
      </c>
      <c r="B237" t="s">
        <v>1332</v>
      </c>
      <c r="C237" t="s">
        <v>13</v>
      </c>
      <c r="D237" t="s">
        <v>30</v>
      </c>
      <c r="E237" t="s">
        <v>1104</v>
      </c>
      <c r="F237" t="s">
        <v>16</v>
      </c>
      <c r="G237" t="s">
        <v>17</v>
      </c>
      <c r="H237">
        <v>26</v>
      </c>
      <c r="I237" s="1">
        <v>44584</v>
      </c>
      <c r="J237" s="2">
        <v>249062</v>
      </c>
      <c r="K237" s="3">
        <v>0.39</v>
      </c>
      <c r="L237" t="s">
        <v>18</v>
      </c>
      <c r="M237" t="s">
        <v>42</v>
      </c>
      <c r="N237" s="1" t="s">
        <v>20</v>
      </c>
      <c r="P237" t="str">
        <f t="shared" si="14"/>
        <v>YOUNG</v>
      </c>
      <c r="AG237" s="11"/>
      <c r="AH237" s="1">
        <v>44584</v>
      </c>
      <c r="AI237" s="2">
        <v>249062</v>
      </c>
      <c r="AJ237" s="13" t="s">
        <v>26</v>
      </c>
      <c r="AK237" s="1">
        <v>44584</v>
      </c>
      <c r="AL237" s="3">
        <v>0.39</v>
      </c>
      <c r="AO237" s="11"/>
    </row>
    <row r="238" spans="1:41" x14ac:dyDescent="0.25">
      <c r="A238" t="s">
        <v>475</v>
      </c>
      <c r="B238" t="s">
        <v>1333</v>
      </c>
      <c r="C238" t="s">
        <v>62</v>
      </c>
      <c r="D238" t="s">
        <v>26</v>
      </c>
      <c r="E238" t="s">
        <v>31</v>
      </c>
      <c r="F238" t="s">
        <v>16</v>
      </c>
      <c r="G238" t="s">
        <v>46</v>
      </c>
      <c r="H238">
        <v>53</v>
      </c>
      <c r="I238" s="1">
        <v>41282</v>
      </c>
      <c r="J238" s="2">
        <v>52675</v>
      </c>
      <c r="K238" s="3">
        <v>0</v>
      </c>
      <c r="L238" t="s">
        <v>47</v>
      </c>
      <c r="M238" t="s">
        <v>68</v>
      </c>
      <c r="N238" s="1" t="s">
        <v>20</v>
      </c>
      <c r="P238" t="str">
        <f t="shared" si="14"/>
        <v>MIDDLE AGE</v>
      </c>
      <c r="AG238" s="11"/>
      <c r="AH238" s="1">
        <v>41282</v>
      </c>
      <c r="AI238" s="2">
        <v>52675</v>
      </c>
      <c r="AJ238" s="13" t="s">
        <v>45</v>
      </c>
      <c r="AK238" s="1">
        <v>41282</v>
      </c>
      <c r="AL238" s="3">
        <v>0</v>
      </c>
      <c r="AO238" s="11"/>
    </row>
    <row r="239" spans="1:41" x14ac:dyDescent="0.25">
      <c r="A239" t="s">
        <v>476</v>
      </c>
      <c r="B239" t="s">
        <v>1334</v>
      </c>
      <c r="C239" t="s">
        <v>44</v>
      </c>
      <c r="D239" t="s">
        <v>45</v>
      </c>
      <c r="E239" t="s">
        <v>35</v>
      </c>
      <c r="F239" t="s">
        <v>27</v>
      </c>
      <c r="G239" t="s">
        <v>23</v>
      </c>
      <c r="H239">
        <v>59</v>
      </c>
      <c r="I239" s="1">
        <v>41770</v>
      </c>
      <c r="J239" s="2">
        <v>83365</v>
      </c>
      <c r="K239" s="3">
        <v>0</v>
      </c>
      <c r="L239" t="s">
        <v>32</v>
      </c>
      <c r="M239" t="s">
        <v>67</v>
      </c>
      <c r="N239" s="1" t="s">
        <v>20</v>
      </c>
      <c r="P239" t="str">
        <f t="shared" si="14"/>
        <v>MIDDLE AGE</v>
      </c>
      <c r="AG239" s="11"/>
      <c r="AH239" s="1">
        <v>41770</v>
      </c>
      <c r="AI239" s="2">
        <v>83365</v>
      </c>
      <c r="AJ239" s="13" t="s">
        <v>26</v>
      </c>
      <c r="AK239" s="1">
        <v>41770</v>
      </c>
      <c r="AL239" s="3">
        <v>0</v>
      </c>
      <c r="AO239" s="11"/>
    </row>
    <row r="240" spans="1:41" x14ac:dyDescent="0.25">
      <c r="A240" t="s">
        <v>477</v>
      </c>
      <c r="B240" t="s">
        <v>1335</v>
      </c>
      <c r="C240" t="s">
        <v>73</v>
      </c>
      <c r="D240" t="s">
        <v>26</v>
      </c>
      <c r="E240" t="s">
        <v>1104</v>
      </c>
      <c r="F240" t="s">
        <v>27</v>
      </c>
      <c r="G240" t="s">
        <v>23</v>
      </c>
      <c r="H240">
        <v>56</v>
      </c>
      <c r="I240" s="1">
        <v>37850</v>
      </c>
      <c r="J240" s="2">
        <v>82758</v>
      </c>
      <c r="K240" s="3">
        <v>0</v>
      </c>
      <c r="L240" t="s">
        <v>18</v>
      </c>
      <c r="M240" t="s">
        <v>56</v>
      </c>
      <c r="N240" s="1" t="s">
        <v>20</v>
      </c>
      <c r="P240" t="str">
        <f t="shared" si="14"/>
        <v>MIDDLE AGE</v>
      </c>
      <c r="AG240" s="11"/>
      <c r="AH240" s="1">
        <v>37850</v>
      </c>
      <c r="AI240" s="2">
        <v>82758</v>
      </c>
      <c r="AJ240" s="13" t="s">
        <v>26</v>
      </c>
      <c r="AK240" s="1">
        <v>37850</v>
      </c>
      <c r="AL240" s="3">
        <v>0</v>
      </c>
      <c r="AO240" s="11"/>
    </row>
    <row r="241" spans="1:41" x14ac:dyDescent="0.25">
      <c r="A241" t="s">
        <v>478</v>
      </c>
      <c r="B241" t="s">
        <v>1336</v>
      </c>
      <c r="C241" t="s">
        <v>55</v>
      </c>
      <c r="D241" t="s">
        <v>26</v>
      </c>
      <c r="E241" t="s">
        <v>31</v>
      </c>
      <c r="F241" t="s">
        <v>27</v>
      </c>
      <c r="G241" t="s">
        <v>17</v>
      </c>
      <c r="H241">
        <v>41</v>
      </c>
      <c r="I241" s="1">
        <v>41059</v>
      </c>
      <c r="J241" s="2">
        <v>126406</v>
      </c>
      <c r="K241" s="3">
        <v>0.1</v>
      </c>
      <c r="L241" t="s">
        <v>18</v>
      </c>
      <c r="M241" t="s">
        <v>19</v>
      </c>
      <c r="N241" s="1" t="s">
        <v>20</v>
      </c>
      <c r="P241" t="str">
        <f t="shared" si="14"/>
        <v>MIDDLE AGE</v>
      </c>
      <c r="AG241" s="11"/>
      <c r="AH241" s="1">
        <v>41059</v>
      </c>
      <c r="AI241" s="2">
        <v>126406</v>
      </c>
      <c r="AJ241" s="13" t="s">
        <v>41</v>
      </c>
      <c r="AK241" s="1">
        <v>41059</v>
      </c>
      <c r="AL241" s="3">
        <v>0.1</v>
      </c>
      <c r="AO241" s="11"/>
    </row>
    <row r="242" spans="1:41" x14ac:dyDescent="0.25">
      <c r="A242" t="s">
        <v>479</v>
      </c>
      <c r="B242" t="s">
        <v>1337</v>
      </c>
      <c r="C242" t="s">
        <v>55</v>
      </c>
      <c r="D242" t="s">
        <v>41</v>
      </c>
      <c r="E242" t="s">
        <v>31</v>
      </c>
      <c r="F242" t="s">
        <v>16</v>
      </c>
      <c r="G242" t="s">
        <v>23</v>
      </c>
      <c r="H242">
        <v>46</v>
      </c>
      <c r="I242" s="1">
        <v>42759</v>
      </c>
      <c r="J242" s="2">
        <v>103147</v>
      </c>
      <c r="K242" s="3">
        <v>0.06</v>
      </c>
      <c r="L242" t="s">
        <v>18</v>
      </c>
      <c r="M242" t="s">
        <v>42</v>
      </c>
      <c r="N242" s="1" t="s">
        <v>20</v>
      </c>
      <c r="P242" t="str">
        <f t="shared" si="14"/>
        <v>MIDDLE AGE</v>
      </c>
      <c r="AG242" s="11"/>
      <c r="AH242" s="1">
        <v>42759</v>
      </c>
      <c r="AI242" s="2">
        <v>103147</v>
      </c>
      <c r="AJ242" s="13" t="s">
        <v>26</v>
      </c>
      <c r="AK242" s="1">
        <v>42759</v>
      </c>
      <c r="AL242" s="3">
        <v>0.06</v>
      </c>
      <c r="AO242" s="11"/>
    </row>
    <row r="243" spans="1:41" x14ac:dyDescent="0.25">
      <c r="A243" t="s">
        <v>480</v>
      </c>
      <c r="B243" t="s">
        <v>1338</v>
      </c>
      <c r="C243" t="s">
        <v>75</v>
      </c>
      <c r="D243" t="s">
        <v>26</v>
      </c>
      <c r="E243" t="s">
        <v>35</v>
      </c>
      <c r="F243" t="s">
        <v>27</v>
      </c>
      <c r="G243" t="s">
        <v>46</v>
      </c>
      <c r="H243">
        <v>49</v>
      </c>
      <c r="I243" s="1">
        <v>44108</v>
      </c>
      <c r="J243" s="2">
        <v>81622</v>
      </c>
      <c r="K243" s="3">
        <v>0</v>
      </c>
      <c r="L243" t="s">
        <v>18</v>
      </c>
      <c r="M243" t="s">
        <v>19</v>
      </c>
      <c r="N243" s="1" t="s">
        <v>20</v>
      </c>
      <c r="P243" t="str">
        <f t="shared" si="14"/>
        <v>MIDDLE AGE</v>
      </c>
      <c r="AG243" s="11"/>
      <c r="AH243" s="1">
        <v>44108</v>
      </c>
      <c r="AI243" s="2">
        <v>81622</v>
      </c>
      <c r="AJ243" s="13" t="s">
        <v>26</v>
      </c>
      <c r="AK243" s="1">
        <v>44108</v>
      </c>
      <c r="AL243" s="3">
        <v>0</v>
      </c>
      <c r="AO243" s="11"/>
    </row>
    <row r="244" spans="1:41" x14ac:dyDescent="0.25">
      <c r="A244" t="s">
        <v>481</v>
      </c>
      <c r="B244" t="s">
        <v>1339</v>
      </c>
      <c r="C244" t="s">
        <v>64</v>
      </c>
      <c r="D244" t="s">
        <v>26</v>
      </c>
      <c r="E244" t="s">
        <v>1104</v>
      </c>
      <c r="F244" t="s">
        <v>27</v>
      </c>
      <c r="G244" t="s">
        <v>17</v>
      </c>
      <c r="H244">
        <v>42</v>
      </c>
      <c r="I244" s="1">
        <v>44270</v>
      </c>
      <c r="J244" s="2">
        <v>44265</v>
      </c>
      <c r="K244" s="3">
        <v>0</v>
      </c>
      <c r="L244" t="s">
        <v>18</v>
      </c>
      <c r="M244" t="s">
        <v>24</v>
      </c>
      <c r="N244" s="1">
        <v>44739</v>
      </c>
      <c r="P244" t="str">
        <f t="shared" si="14"/>
        <v>MIDDLE AGE</v>
      </c>
      <c r="AG244" s="11"/>
      <c r="AH244" s="1">
        <v>44270</v>
      </c>
      <c r="AI244" s="2">
        <v>44265</v>
      </c>
      <c r="AJ244" s="13" t="s">
        <v>45</v>
      </c>
      <c r="AK244" s="1">
        <v>44270</v>
      </c>
      <c r="AL244" s="3">
        <v>0</v>
      </c>
      <c r="AO244" s="11"/>
    </row>
    <row r="245" spans="1:41" x14ac:dyDescent="0.25">
      <c r="A245" t="s">
        <v>482</v>
      </c>
      <c r="B245" t="s">
        <v>1340</v>
      </c>
      <c r="C245" t="s">
        <v>13</v>
      </c>
      <c r="D245" t="s">
        <v>45</v>
      </c>
      <c r="E245" t="s">
        <v>1104</v>
      </c>
      <c r="F245" t="s">
        <v>16</v>
      </c>
      <c r="G245" t="s">
        <v>23</v>
      </c>
      <c r="H245">
        <v>55</v>
      </c>
      <c r="I245" s="1">
        <v>36222</v>
      </c>
      <c r="J245" s="2">
        <v>213998</v>
      </c>
      <c r="K245" s="3">
        <v>0.34</v>
      </c>
      <c r="L245" t="s">
        <v>18</v>
      </c>
      <c r="M245" t="s">
        <v>42</v>
      </c>
      <c r="N245" s="1" t="s">
        <v>20</v>
      </c>
      <c r="P245" t="str">
        <f t="shared" si="14"/>
        <v>MIDDLE AGE</v>
      </c>
      <c r="AG245" s="11"/>
      <c r="AH245" s="1">
        <v>36222</v>
      </c>
      <c r="AI245" s="2">
        <v>213998</v>
      </c>
      <c r="AJ245" s="13" t="s">
        <v>26</v>
      </c>
      <c r="AK245" s="1">
        <v>36222</v>
      </c>
      <c r="AL245" s="3">
        <v>0.34</v>
      </c>
      <c r="AO245" s="11"/>
    </row>
    <row r="246" spans="1:41" x14ac:dyDescent="0.25">
      <c r="A246" t="s">
        <v>483</v>
      </c>
      <c r="B246" t="s">
        <v>1341</v>
      </c>
      <c r="C246" t="s">
        <v>38</v>
      </c>
      <c r="D246" t="s">
        <v>26</v>
      </c>
      <c r="E246" t="s">
        <v>15</v>
      </c>
      <c r="F246" t="s">
        <v>27</v>
      </c>
      <c r="G246" t="s">
        <v>46</v>
      </c>
      <c r="H246">
        <v>44</v>
      </c>
      <c r="I246" s="1">
        <v>41874</v>
      </c>
      <c r="J246" s="2">
        <v>171823</v>
      </c>
      <c r="K246" s="3">
        <v>0.27</v>
      </c>
      <c r="L246" t="s">
        <v>18</v>
      </c>
      <c r="M246" t="s">
        <v>28</v>
      </c>
      <c r="N246" s="1" t="s">
        <v>20</v>
      </c>
      <c r="P246" t="str">
        <f t="shared" si="14"/>
        <v>MIDDLE AGE</v>
      </c>
      <c r="AG246" s="11"/>
      <c r="AH246" s="1">
        <v>41874</v>
      </c>
      <c r="AI246" s="2">
        <v>171823</v>
      </c>
      <c r="AJ246" s="13" t="s">
        <v>58</v>
      </c>
      <c r="AK246" s="1">
        <v>41874</v>
      </c>
      <c r="AL246" s="3">
        <v>0.27</v>
      </c>
      <c r="AO246" s="11"/>
    </row>
    <row r="247" spans="1:41" x14ac:dyDescent="0.25">
      <c r="A247" t="s">
        <v>484</v>
      </c>
      <c r="B247" t="s">
        <v>1342</v>
      </c>
      <c r="C247" t="s">
        <v>13</v>
      </c>
      <c r="D247" t="s">
        <v>58</v>
      </c>
      <c r="E247" t="s">
        <v>35</v>
      </c>
      <c r="F247" t="s">
        <v>27</v>
      </c>
      <c r="G247" t="s">
        <v>23</v>
      </c>
      <c r="H247">
        <v>28</v>
      </c>
      <c r="I247" s="1">
        <v>43410</v>
      </c>
      <c r="J247" s="2">
        <v>201013</v>
      </c>
      <c r="K247" s="3">
        <v>0.31</v>
      </c>
      <c r="L247" t="s">
        <v>18</v>
      </c>
      <c r="M247" t="s">
        <v>37</v>
      </c>
      <c r="N247" s="1" t="s">
        <v>20</v>
      </c>
      <c r="P247" t="str">
        <f t="shared" si="14"/>
        <v>YOUNG</v>
      </c>
      <c r="AG247" s="11"/>
      <c r="AH247" s="1">
        <v>43410</v>
      </c>
      <c r="AI247" s="2">
        <v>201013</v>
      </c>
      <c r="AJ247" s="13" t="s">
        <v>26</v>
      </c>
      <c r="AK247" s="1">
        <v>43410</v>
      </c>
      <c r="AL247" s="3">
        <v>0.31</v>
      </c>
      <c r="AO247" s="11"/>
    </row>
    <row r="248" spans="1:41" x14ac:dyDescent="0.25">
      <c r="A248" t="s">
        <v>485</v>
      </c>
      <c r="B248" t="s">
        <v>1343</v>
      </c>
      <c r="C248" t="s">
        <v>38</v>
      </c>
      <c r="D248" t="s">
        <v>26</v>
      </c>
      <c r="E248" t="s">
        <v>35</v>
      </c>
      <c r="F248" t="s">
        <v>27</v>
      </c>
      <c r="G248" t="s">
        <v>43</v>
      </c>
      <c r="H248">
        <v>41</v>
      </c>
      <c r="I248" s="1">
        <v>41537</v>
      </c>
      <c r="J248" s="2">
        <v>192944</v>
      </c>
      <c r="K248" s="3">
        <v>0.22</v>
      </c>
      <c r="L248" t="s">
        <v>18</v>
      </c>
      <c r="M248" t="s">
        <v>42</v>
      </c>
      <c r="N248" s="1" t="s">
        <v>20</v>
      </c>
      <c r="P248" t="str">
        <f t="shared" si="14"/>
        <v>MIDDLE AGE</v>
      </c>
      <c r="AG248" s="11"/>
      <c r="AH248" s="1">
        <v>41537</v>
      </c>
      <c r="AI248" s="2">
        <v>192944</v>
      </c>
      <c r="AJ248" s="13" t="s">
        <v>30</v>
      </c>
      <c r="AK248" s="1">
        <v>41537</v>
      </c>
      <c r="AL248" s="3">
        <v>0.22</v>
      </c>
      <c r="AO248" s="11"/>
    </row>
    <row r="249" spans="1:41" x14ac:dyDescent="0.25">
      <c r="A249" t="s">
        <v>234</v>
      </c>
      <c r="B249" t="s">
        <v>1344</v>
      </c>
      <c r="C249" t="s">
        <v>71</v>
      </c>
      <c r="D249" t="s">
        <v>30</v>
      </c>
      <c r="E249" t="s">
        <v>35</v>
      </c>
      <c r="F249" t="s">
        <v>27</v>
      </c>
      <c r="G249" t="s">
        <v>23</v>
      </c>
      <c r="H249">
        <v>60</v>
      </c>
      <c r="I249" s="1">
        <v>35321</v>
      </c>
      <c r="J249" s="2">
        <v>81699</v>
      </c>
      <c r="K249" s="3">
        <v>0</v>
      </c>
      <c r="L249" t="s">
        <v>32</v>
      </c>
      <c r="M249" t="s">
        <v>54</v>
      </c>
      <c r="N249" s="1" t="s">
        <v>20</v>
      </c>
      <c r="P249" t="str">
        <f t="shared" si="14"/>
        <v>MIDDLE AGE</v>
      </c>
      <c r="AG249" s="11"/>
      <c r="AH249" s="1">
        <v>35321</v>
      </c>
      <c r="AI249" s="2">
        <v>81699</v>
      </c>
      <c r="AJ249" s="13" t="s">
        <v>45</v>
      </c>
      <c r="AK249" s="1">
        <v>35321</v>
      </c>
      <c r="AL249" s="3">
        <v>0</v>
      </c>
      <c r="AO249" s="11"/>
    </row>
    <row r="250" spans="1:41" x14ac:dyDescent="0.25">
      <c r="A250" t="s">
        <v>486</v>
      </c>
      <c r="B250" t="s">
        <v>1345</v>
      </c>
      <c r="C250" t="s">
        <v>55</v>
      </c>
      <c r="D250" t="s">
        <v>45</v>
      </c>
      <c r="E250" t="s">
        <v>35</v>
      </c>
      <c r="F250" t="s">
        <v>16</v>
      </c>
      <c r="G250" t="s">
        <v>23</v>
      </c>
      <c r="H250">
        <v>54</v>
      </c>
      <c r="I250" s="1">
        <v>40131</v>
      </c>
      <c r="J250" s="2">
        <v>128791</v>
      </c>
      <c r="K250" s="3">
        <v>0.06</v>
      </c>
      <c r="L250" t="s">
        <v>18</v>
      </c>
      <c r="M250" t="s">
        <v>42</v>
      </c>
      <c r="N250" s="1" t="s">
        <v>20</v>
      </c>
      <c r="P250" t="str">
        <f t="shared" si="14"/>
        <v>MIDDLE AGE</v>
      </c>
      <c r="AG250" s="11"/>
      <c r="AH250" s="1">
        <v>40131</v>
      </c>
      <c r="AI250" s="2">
        <v>128791</v>
      </c>
      <c r="AJ250" s="13" t="s">
        <v>26</v>
      </c>
      <c r="AK250" s="1">
        <v>40131</v>
      </c>
      <c r="AL250" s="3">
        <v>0.06</v>
      </c>
      <c r="AO250" s="11"/>
    </row>
    <row r="251" spans="1:41" x14ac:dyDescent="0.25">
      <c r="A251" t="s">
        <v>487</v>
      </c>
      <c r="B251" t="s">
        <v>1346</v>
      </c>
      <c r="C251" t="s">
        <v>55</v>
      </c>
      <c r="D251" t="s">
        <v>26</v>
      </c>
      <c r="E251" t="s">
        <v>15</v>
      </c>
      <c r="F251" t="s">
        <v>16</v>
      </c>
      <c r="G251" t="s">
        <v>46</v>
      </c>
      <c r="H251">
        <v>34</v>
      </c>
      <c r="I251" s="1">
        <v>42280</v>
      </c>
      <c r="J251" s="2">
        <v>126898</v>
      </c>
      <c r="K251" s="3">
        <v>0.1</v>
      </c>
      <c r="L251" t="s">
        <v>47</v>
      </c>
      <c r="M251" t="s">
        <v>68</v>
      </c>
      <c r="N251" s="1" t="s">
        <v>20</v>
      </c>
      <c r="P251" t="str">
        <f t="shared" si="14"/>
        <v>YOUNG</v>
      </c>
      <c r="AG251" s="11"/>
      <c r="AH251" s="1">
        <v>42280</v>
      </c>
      <c r="AI251" s="2">
        <v>126898</v>
      </c>
      <c r="AJ251" s="13" t="s">
        <v>26</v>
      </c>
      <c r="AK251" s="1">
        <v>42280</v>
      </c>
      <c r="AL251" s="3">
        <v>0.1</v>
      </c>
      <c r="AO251" s="11"/>
    </row>
    <row r="252" spans="1:41" x14ac:dyDescent="0.25">
      <c r="A252" t="s">
        <v>99</v>
      </c>
      <c r="B252" t="s">
        <v>1347</v>
      </c>
      <c r="C252" t="s">
        <v>34</v>
      </c>
      <c r="D252" t="s">
        <v>26</v>
      </c>
      <c r="E252" t="s">
        <v>1104</v>
      </c>
      <c r="F252" t="s">
        <v>16</v>
      </c>
      <c r="G252" t="s">
        <v>46</v>
      </c>
      <c r="H252">
        <v>53</v>
      </c>
      <c r="I252" s="1">
        <v>43934</v>
      </c>
      <c r="J252" s="2">
        <v>93053</v>
      </c>
      <c r="K252" s="3">
        <v>0</v>
      </c>
      <c r="L252" t="s">
        <v>47</v>
      </c>
      <c r="M252" t="s">
        <v>48</v>
      </c>
      <c r="N252" s="1" t="s">
        <v>20</v>
      </c>
      <c r="P252" t="str">
        <f t="shared" si="14"/>
        <v>MIDDLE AGE</v>
      </c>
      <c r="AG252" s="11"/>
      <c r="AH252" s="1">
        <v>43934</v>
      </c>
      <c r="AI252" s="2">
        <v>93053</v>
      </c>
      <c r="AJ252" s="13" t="s">
        <v>26</v>
      </c>
      <c r="AK252" s="1">
        <v>43934</v>
      </c>
      <c r="AL252" s="3">
        <v>0</v>
      </c>
      <c r="AO252" s="11"/>
    </row>
    <row r="253" spans="1:41" x14ac:dyDescent="0.25">
      <c r="A253" t="s">
        <v>488</v>
      </c>
      <c r="B253" t="s">
        <v>1348</v>
      </c>
      <c r="C253" t="s">
        <v>64</v>
      </c>
      <c r="D253" t="s">
        <v>26</v>
      </c>
      <c r="E253" t="s">
        <v>31</v>
      </c>
      <c r="F253" t="s">
        <v>16</v>
      </c>
      <c r="G253" t="s">
        <v>23</v>
      </c>
      <c r="H253">
        <v>48</v>
      </c>
      <c r="I253" s="1">
        <v>40805</v>
      </c>
      <c r="J253" s="2">
        <v>50513</v>
      </c>
      <c r="K253" s="3">
        <v>0</v>
      </c>
      <c r="L253" t="s">
        <v>18</v>
      </c>
      <c r="M253" t="s">
        <v>56</v>
      </c>
      <c r="N253" s="1">
        <v>43768</v>
      </c>
      <c r="P253" t="str">
        <f t="shared" si="14"/>
        <v>MIDDLE AGE</v>
      </c>
      <c r="AG253" s="11"/>
      <c r="AH253" s="1">
        <v>40805</v>
      </c>
      <c r="AI253" s="2">
        <v>50513</v>
      </c>
      <c r="AJ253" s="13" t="s">
        <v>45</v>
      </c>
      <c r="AK253" s="1">
        <v>40805</v>
      </c>
      <c r="AL253" s="3">
        <v>0</v>
      </c>
      <c r="AO253" s="11"/>
    </row>
    <row r="254" spans="1:41" x14ac:dyDescent="0.25">
      <c r="A254" t="s">
        <v>158</v>
      </c>
      <c r="B254" t="s">
        <v>1349</v>
      </c>
      <c r="C254" t="s">
        <v>44</v>
      </c>
      <c r="D254" t="s">
        <v>45</v>
      </c>
      <c r="E254" t="s">
        <v>31</v>
      </c>
      <c r="F254" t="s">
        <v>16</v>
      </c>
      <c r="G254" t="s">
        <v>46</v>
      </c>
      <c r="H254">
        <v>43</v>
      </c>
      <c r="I254" s="1">
        <v>42862</v>
      </c>
      <c r="J254" s="2">
        <v>86533</v>
      </c>
      <c r="K254" s="3">
        <v>0</v>
      </c>
      <c r="L254" t="s">
        <v>18</v>
      </c>
      <c r="M254" t="s">
        <v>28</v>
      </c>
      <c r="N254" s="1" t="s">
        <v>20</v>
      </c>
      <c r="P254" t="str">
        <f t="shared" si="14"/>
        <v>MIDDLE AGE</v>
      </c>
      <c r="AG254" s="11"/>
      <c r="AH254" s="1">
        <v>42862</v>
      </c>
      <c r="AI254" s="2">
        <v>86533</v>
      </c>
      <c r="AJ254" s="13" t="s">
        <v>30</v>
      </c>
      <c r="AK254" s="1">
        <v>42862</v>
      </c>
      <c r="AL254" s="3">
        <v>0</v>
      </c>
      <c r="AO254" s="11"/>
    </row>
    <row r="255" spans="1:41" x14ac:dyDescent="0.25">
      <c r="A255" t="s">
        <v>489</v>
      </c>
      <c r="B255" t="s">
        <v>1350</v>
      </c>
      <c r="C255" t="s">
        <v>52</v>
      </c>
      <c r="D255" t="s">
        <v>30</v>
      </c>
      <c r="E255" t="s">
        <v>15</v>
      </c>
      <c r="F255" t="s">
        <v>16</v>
      </c>
      <c r="G255" t="s">
        <v>23</v>
      </c>
      <c r="H255">
        <v>60</v>
      </c>
      <c r="I255" s="1">
        <v>35719</v>
      </c>
      <c r="J255" s="2">
        <v>72806</v>
      </c>
      <c r="K255" s="3">
        <v>0</v>
      </c>
      <c r="L255" t="s">
        <v>32</v>
      </c>
      <c r="M255" t="s">
        <v>67</v>
      </c>
      <c r="N255" s="1" t="s">
        <v>20</v>
      </c>
      <c r="P255" t="str">
        <f t="shared" si="14"/>
        <v>MIDDLE AGE</v>
      </c>
      <c r="AG255" s="11"/>
      <c r="AH255" s="1">
        <v>35719</v>
      </c>
      <c r="AI255" s="2">
        <v>72806</v>
      </c>
      <c r="AJ255" s="13" t="s">
        <v>45</v>
      </c>
      <c r="AK255" s="1">
        <v>35719</v>
      </c>
      <c r="AL255" s="3">
        <v>0</v>
      </c>
      <c r="AO255" s="11"/>
    </row>
    <row r="256" spans="1:41" x14ac:dyDescent="0.25">
      <c r="A256" t="s">
        <v>490</v>
      </c>
      <c r="B256" t="s">
        <v>1351</v>
      </c>
      <c r="C256" t="s">
        <v>13</v>
      </c>
      <c r="D256" t="s">
        <v>45</v>
      </c>
      <c r="E256" t="s">
        <v>1104</v>
      </c>
      <c r="F256" t="s">
        <v>16</v>
      </c>
      <c r="G256" t="s">
        <v>43</v>
      </c>
      <c r="H256">
        <v>42</v>
      </c>
      <c r="I256" s="1">
        <v>43508</v>
      </c>
      <c r="J256" s="2">
        <v>258115</v>
      </c>
      <c r="K256" s="3">
        <v>0.36</v>
      </c>
      <c r="L256" t="s">
        <v>18</v>
      </c>
      <c r="M256" t="s">
        <v>24</v>
      </c>
      <c r="N256" s="1" t="s">
        <v>20</v>
      </c>
      <c r="P256" t="str">
        <f t="shared" si="14"/>
        <v>MIDDLE AGE</v>
      </c>
      <c r="AG256" s="11"/>
      <c r="AH256" s="1">
        <v>43508</v>
      </c>
      <c r="AI256" s="2">
        <v>258115</v>
      </c>
      <c r="AJ256" s="13" t="s">
        <v>26</v>
      </c>
      <c r="AK256" s="1">
        <v>43508</v>
      </c>
      <c r="AL256" s="3">
        <v>0.36</v>
      </c>
      <c r="AO256" s="11"/>
    </row>
    <row r="257" spans="1:41" x14ac:dyDescent="0.25">
      <c r="A257" t="s">
        <v>491</v>
      </c>
      <c r="B257" t="s">
        <v>1352</v>
      </c>
      <c r="C257" t="s">
        <v>36</v>
      </c>
      <c r="D257" t="s">
        <v>26</v>
      </c>
      <c r="E257" t="s">
        <v>35</v>
      </c>
      <c r="F257" t="s">
        <v>27</v>
      </c>
      <c r="G257" t="s">
        <v>46</v>
      </c>
      <c r="H257">
        <v>52</v>
      </c>
      <c r="I257" s="1">
        <v>39569</v>
      </c>
      <c r="J257" s="2">
        <v>63444</v>
      </c>
      <c r="K257" s="3">
        <v>0</v>
      </c>
      <c r="L257" t="s">
        <v>18</v>
      </c>
      <c r="M257" t="s">
        <v>42</v>
      </c>
      <c r="N257" s="1" t="s">
        <v>20</v>
      </c>
      <c r="P257" t="str">
        <f t="shared" si="14"/>
        <v>MIDDLE AGE</v>
      </c>
      <c r="AG257" s="11"/>
      <c r="AH257" s="1">
        <v>39569</v>
      </c>
      <c r="AI257" s="2">
        <v>63444</v>
      </c>
      <c r="AJ257" s="13" t="s">
        <v>30</v>
      </c>
      <c r="AK257" s="1">
        <v>39569</v>
      </c>
      <c r="AL257" s="3">
        <v>0</v>
      </c>
      <c r="AO257" s="11"/>
    </row>
    <row r="258" spans="1:41" x14ac:dyDescent="0.25">
      <c r="A258" t="s">
        <v>112</v>
      </c>
      <c r="B258" t="s">
        <v>1353</v>
      </c>
      <c r="C258" t="s">
        <v>78</v>
      </c>
      <c r="D258" t="s">
        <v>30</v>
      </c>
      <c r="E258" t="s">
        <v>1104</v>
      </c>
      <c r="F258" t="s">
        <v>27</v>
      </c>
      <c r="G258" t="s">
        <v>17</v>
      </c>
      <c r="H258">
        <v>50</v>
      </c>
      <c r="I258" s="1">
        <v>36212</v>
      </c>
      <c r="J258" s="2">
        <v>96099</v>
      </c>
      <c r="K258" s="3">
        <v>0.11</v>
      </c>
      <c r="L258" t="s">
        <v>18</v>
      </c>
      <c r="M258" t="s">
        <v>19</v>
      </c>
      <c r="N258" s="1" t="s">
        <v>20</v>
      </c>
      <c r="P258" t="str">
        <f t="shared" ref="P258:P321" si="15">IF(AND(H258&gt;=20,H258&lt;=40),"YOUNG",IF(AND(H258&gt;40,H258&lt;=60),"MIDDLE AGE",IF(H258&gt;60,"OLD"," ")))</f>
        <v>MIDDLE AGE</v>
      </c>
      <c r="AG258" s="11"/>
      <c r="AH258" s="1">
        <v>36212</v>
      </c>
      <c r="AI258" s="2">
        <v>96099</v>
      </c>
      <c r="AJ258" s="13" t="s">
        <v>26</v>
      </c>
      <c r="AK258" s="1">
        <v>36212</v>
      </c>
      <c r="AL258" s="3">
        <v>0.11</v>
      </c>
      <c r="AO258" s="11"/>
    </row>
    <row r="259" spans="1:41" x14ac:dyDescent="0.25">
      <c r="A259" t="s">
        <v>258</v>
      </c>
      <c r="B259" t="s">
        <v>1354</v>
      </c>
      <c r="C259" t="s">
        <v>75</v>
      </c>
      <c r="D259" t="s">
        <v>26</v>
      </c>
      <c r="E259" t="s">
        <v>35</v>
      </c>
      <c r="F259" t="s">
        <v>16</v>
      </c>
      <c r="G259" t="s">
        <v>46</v>
      </c>
      <c r="H259">
        <v>37</v>
      </c>
      <c r="I259" s="1">
        <v>39873</v>
      </c>
      <c r="J259" s="2">
        <v>92849</v>
      </c>
      <c r="K259" s="3">
        <v>0</v>
      </c>
      <c r="L259" t="s">
        <v>18</v>
      </c>
      <c r="M259" t="s">
        <v>19</v>
      </c>
      <c r="N259" s="1" t="s">
        <v>20</v>
      </c>
      <c r="P259" t="str">
        <f t="shared" si="15"/>
        <v>YOUNG</v>
      </c>
      <c r="AG259" s="11"/>
      <c r="AH259" s="1">
        <v>39873</v>
      </c>
      <c r="AI259" s="2">
        <v>92849</v>
      </c>
      <c r="AJ259" s="13" t="s">
        <v>45</v>
      </c>
      <c r="AK259" s="1">
        <v>39873</v>
      </c>
      <c r="AL259" s="3">
        <v>0</v>
      </c>
      <c r="AO259" s="11"/>
    </row>
    <row r="260" spans="1:41" x14ac:dyDescent="0.25">
      <c r="A260" t="s">
        <v>492</v>
      </c>
      <c r="B260" t="s">
        <v>1355</v>
      </c>
      <c r="C260" t="s">
        <v>44</v>
      </c>
      <c r="D260" t="s">
        <v>45</v>
      </c>
      <c r="E260" t="s">
        <v>35</v>
      </c>
      <c r="F260" t="s">
        <v>27</v>
      </c>
      <c r="G260" t="s">
        <v>23</v>
      </c>
      <c r="H260">
        <v>58</v>
      </c>
      <c r="I260" s="1">
        <v>41940</v>
      </c>
      <c r="J260" s="2">
        <v>85094</v>
      </c>
      <c r="K260" s="3">
        <v>0</v>
      </c>
      <c r="L260" t="s">
        <v>32</v>
      </c>
      <c r="M260" t="s">
        <v>33</v>
      </c>
      <c r="N260" s="1" t="s">
        <v>20</v>
      </c>
      <c r="P260" t="str">
        <f t="shared" si="15"/>
        <v>MIDDLE AGE</v>
      </c>
      <c r="AG260" s="11"/>
      <c r="AH260" s="1">
        <v>41940</v>
      </c>
      <c r="AI260" s="2">
        <v>85094</v>
      </c>
      <c r="AJ260" s="13" t="s">
        <v>41</v>
      </c>
      <c r="AK260" s="1">
        <v>41940</v>
      </c>
      <c r="AL260" s="3">
        <v>0</v>
      </c>
      <c r="AO260" s="11"/>
    </row>
    <row r="261" spans="1:41" x14ac:dyDescent="0.25">
      <c r="A261" t="s">
        <v>493</v>
      </c>
      <c r="B261" t="s">
        <v>1356</v>
      </c>
      <c r="C261" t="s">
        <v>1113</v>
      </c>
      <c r="D261" t="s">
        <v>41</v>
      </c>
      <c r="E261" t="s">
        <v>31</v>
      </c>
      <c r="F261" t="s">
        <v>16</v>
      </c>
      <c r="G261" t="s">
        <v>46</v>
      </c>
      <c r="H261">
        <v>39</v>
      </c>
      <c r="I261" s="1">
        <v>42901</v>
      </c>
      <c r="J261" s="2">
        <v>156224</v>
      </c>
      <c r="K261" s="3">
        <v>0.14000000000000001</v>
      </c>
      <c r="L261" t="s">
        <v>47</v>
      </c>
      <c r="M261" t="s">
        <v>68</v>
      </c>
      <c r="N261" s="1" t="s">
        <v>20</v>
      </c>
      <c r="P261" t="str">
        <f t="shared" si="15"/>
        <v>YOUNG</v>
      </c>
      <c r="AG261" s="11"/>
      <c r="AH261" s="1">
        <v>42901</v>
      </c>
      <c r="AI261" s="2">
        <v>156224</v>
      </c>
      <c r="AJ261" s="13" t="s">
        <v>58</v>
      </c>
      <c r="AK261" s="1">
        <v>42901</v>
      </c>
      <c r="AL261" s="3">
        <v>0.14000000000000001</v>
      </c>
      <c r="AO261" s="11"/>
    </row>
    <row r="262" spans="1:41" x14ac:dyDescent="0.25">
      <c r="A262" t="s">
        <v>494</v>
      </c>
      <c r="B262" t="s">
        <v>1357</v>
      </c>
      <c r="C262" t="s">
        <v>13</v>
      </c>
      <c r="D262" t="s">
        <v>58</v>
      </c>
      <c r="E262" t="s">
        <v>31</v>
      </c>
      <c r="F262" t="s">
        <v>27</v>
      </c>
      <c r="G262" t="s">
        <v>23</v>
      </c>
      <c r="H262">
        <v>50</v>
      </c>
      <c r="I262" s="1">
        <v>35170</v>
      </c>
      <c r="J262" s="2">
        <v>245920</v>
      </c>
      <c r="K262" s="3">
        <v>0.36</v>
      </c>
      <c r="L262" t="s">
        <v>18</v>
      </c>
      <c r="M262" t="s">
        <v>28</v>
      </c>
      <c r="N262" s="1">
        <v>35201</v>
      </c>
      <c r="P262" t="str">
        <f t="shared" si="15"/>
        <v>MIDDLE AGE</v>
      </c>
      <c r="AG262" s="11"/>
      <c r="AH262" s="1">
        <v>35170</v>
      </c>
      <c r="AI262" s="2">
        <v>245920</v>
      </c>
      <c r="AJ262" s="13" t="s">
        <v>41</v>
      </c>
      <c r="AK262" s="1">
        <v>35170</v>
      </c>
      <c r="AL262" s="3">
        <v>0.36</v>
      </c>
      <c r="AO262" s="11"/>
    </row>
    <row r="263" spans="1:41" x14ac:dyDescent="0.25">
      <c r="A263" t="s">
        <v>495</v>
      </c>
      <c r="B263" t="s">
        <v>1114</v>
      </c>
      <c r="C263" t="s">
        <v>57</v>
      </c>
      <c r="D263" t="s">
        <v>41</v>
      </c>
      <c r="E263" t="s">
        <v>15</v>
      </c>
      <c r="F263" t="s">
        <v>16</v>
      </c>
      <c r="G263" t="s">
        <v>23</v>
      </c>
      <c r="H263">
        <v>51</v>
      </c>
      <c r="I263" s="1">
        <v>39147</v>
      </c>
      <c r="J263" s="2">
        <v>50214</v>
      </c>
      <c r="K263" s="3">
        <v>0</v>
      </c>
      <c r="L263" t="s">
        <v>32</v>
      </c>
      <c r="M263" t="s">
        <v>54</v>
      </c>
      <c r="N263" s="1" t="s">
        <v>20</v>
      </c>
      <c r="P263" t="str">
        <f t="shared" si="15"/>
        <v>MIDDLE AGE</v>
      </c>
      <c r="AG263" s="11"/>
      <c r="AH263" s="1">
        <v>39147</v>
      </c>
      <c r="AI263" s="2">
        <v>50214</v>
      </c>
      <c r="AJ263" s="13" t="s">
        <v>41</v>
      </c>
      <c r="AK263" s="1">
        <v>39147</v>
      </c>
      <c r="AL263" s="3">
        <v>0</v>
      </c>
      <c r="AO263" s="11"/>
    </row>
    <row r="264" spans="1:41" x14ac:dyDescent="0.25">
      <c r="A264" t="s">
        <v>496</v>
      </c>
      <c r="B264" t="s">
        <v>1358</v>
      </c>
      <c r="C264" t="s">
        <v>40</v>
      </c>
      <c r="D264" t="s">
        <v>41</v>
      </c>
      <c r="E264" t="s">
        <v>1104</v>
      </c>
      <c r="F264" t="s">
        <v>27</v>
      </c>
      <c r="G264" t="s">
        <v>23</v>
      </c>
      <c r="H264">
        <v>31</v>
      </c>
      <c r="I264" s="1">
        <v>42015</v>
      </c>
      <c r="J264" s="2">
        <v>79713</v>
      </c>
      <c r="K264" s="3">
        <v>0</v>
      </c>
      <c r="L264" t="s">
        <v>32</v>
      </c>
      <c r="M264" t="s">
        <v>54</v>
      </c>
      <c r="N264" s="1" t="s">
        <v>20</v>
      </c>
      <c r="P264" t="str">
        <f t="shared" si="15"/>
        <v>YOUNG</v>
      </c>
      <c r="AG264" s="11"/>
      <c r="AH264" s="1">
        <v>42015</v>
      </c>
      <c r="AI264" s="2">
        <v>79713</v>
      </c>
      <c r="AJ264" s="13" t="s">
        <v>26</v>
      </c>
      <c r="AK264" s="1">
        <v>42015</v>
      </c>
      <c r="AL264" s="3">
        <v>0</v>
      </c>
      <c r="AO264" s="11"/>
    </row>
    <row r="265" spans="1:41" x14ac:dyDescent="0.25">
      <c r="A265" t="s">
        <v>497</v>
      </c>
      <c r="B265" t="s">
        <v>1359</v>
      </c>
      <c r="C265" t="s">
        <v>38</v>
      </c>
      <c r="D265" t="s">
        <v>26</v>
      </c>
      <c r="E265" t="s">
        <v>15</v>
      </c>
      <c r="F265" t="s">
        <v>16</v>
      </c>
      <c r="G265" t="s">
        <v>46</v>
      </c>
      <c r="H265">
        <v>52</v>
      </c>
      <c r="I265" s="1">
        <v>36381</v>
      </c>
      <c r="J265" s="2">
        <v>166699</v>
      </c>
      <c r="K265" s="3">
        <v>0.27</v>
      </c>
      <c r="L265" t="s">
        <v>47</v>
      </c>
      <c r="M265" t="s">
        <v>48</v>
      </c>
      <c r="N265" s="1" t="s">
        <v>20</v>
      </c>
      <c r="P265" t="str">
        <f t="shared" si="15"/>
        <v>MIDDLE AGE</v>
      </c>
      <c r="AG265" s="11"/>
      <c r="AH265" s="1">
        <v>36381</v>
      </c>
      <c r="AI265" s="2">
        <v>166699</v>
      </c>
      <c r="AJ265" s="13" t="s">
        <v>26</v>
      </c>
      <c r="AK265" s="1">
        <v>36381</v>
      </c>
      <c r="AL265" s="3">
        <v>0.27</v>
      </c>
      <c r="AO265" s="11"/>
    </row>
    <row r="266" spans="1:41" x14ac:dyDescent="0.25">
      <c r="A266" t="s">
        <v>498</v>
      </c>
      <c r="B266" t="s">
        <v>1360</v>
      </c>
      <c r="C266" t="s">
        <v>74</v>
      </c>
      <c r="D266" t="s">
        <v>26</v>
      </c>
      <c r="E266" t="s">
        <v>15</v>
      </c>
      <c r="F266" t="s">
        <v>16</v>
      </c>
      <c r="G266" t="s">
        <v>17</v>
      </c>
      <c r="H266">
        <v>63</v>
      </c>
      <c r="I266" s="1">
        <v>40532</v>
      </c>
      <c r="J266" s="2">
        <v>78788</v>
      </c>
      <c r="K266" s="3">
        <v>0</v>
      </c>
      <c r="L266" t="s">
        <v>18</v>
      </c>
      <c r="M266" t="s">
        <v>56</v>
      </c>
      <c r="N266" s="1" t="s">
        <v>20</v>
      </c>
      <c r="P266" t="str">
        <f t="shared" si="15"/>
        <v>OLD</v>
      </c>
      <c r="AG266" s="11"/>
      <c r="AH266" s="1">
        <v>40532</v>
      </c>
      <c r="AI266" s="2">
        <v>78788</v>
      </c>
      <c r="AJ266" s="13" t="s">
        <v>58</v>
      </c>
      <c r="AK266" s="1">
        <v>40532</v>
      </c>
      <c r="AL266" s="3">
        <v>0</v>
      </c>
      <c r="AO266" s="11"/>
    </row>
    <row r="267" spans="1:41" x14ac:dyDescent="0.25">
      <c r="A267" t="s">
        <v>499</v>
      </c>
      <c r="B267" t="s">
        <v>1361</v>
      </c>
      <c r="C267" t="s">
        <v>1113</v>
      </c>
      <c r="D267" t="s">
        <v>58</v>
      </c>
      <c r="E267" t="s">
        <v>15</v>
      </c>
      <c r="F267" t="s">
        <v>27</v>
      </c>
      <c r="G267" t="s">
        <v>43</v>
      </c>
      <c r="H267">
        <v>28</v>
      </c>
      <c r="I267" s="1">
        <v>44914</v>
      </c>
      <c r="J267" s="2">
        <v>142797</v>
      </c>
      <c r="K267" s="3">
        <v>0.1</v>
      </c>
      <c r="L267" t="s">
        <v>18</v>
      </c>
      <c r="M267" t="s">
        <v>56</v>
      </c>
      <c r="N267" s="1" t="s">
        <v>20</v>
      </c>
      <c r="P267" t="str">
        <f t="shared" si="15"/>
        <v>YOUNG</v>
      </c>
      <c r="AG267" s="11"/>
      <c r="AH267" s="1">
        <v>44914</v>
      </c>
      <c r="AI267" s="2">
        <v>142797</v>
      </c>
      <c r="AJ267" s="13" t="s">
        <v>14</v>
      </c>
      <c r="AK267" s="1">
        <v>44914</v>
      </c>
      <c r="AL267" s="3">
        <v>0.1</v>
      </c>
      <c r="AO267" s="11"/>
    </row>
    <row r="268" spans="1:41" x14ac:dyDescent="0.25">
      <c r="A268" t="s">
        <v>500</v>
      </c>
      <c r="B268" t="s">
        <v>1362</v>
      </c>
      <c r="C268" t="s">
        <v>13</v>
      </c>
      <c r="D268" t="s">
        <v>14</v>
      </c>
      <c r="E268" t="s">
        <v>15</v>
      </c>
      <c r="F268" t="s">
        <v>16</v>
      </c>
      <c r="G268" t="s">
        <v>46</v>
      </c>
      <c r="H268">
        <v>39</v>
      </c>
      <c r="I268" s="1">
        <v>41106</v>
      </c>
      <c r="J268" s="2">
        <v>187516</v>
      </c>
      <c r="K268" s="3">
        <v>0.35</v>
      </c>
      <c r="L268" t="s">
        <v>47</v>
      </c>
      <c r="M268" t="s">
        <v>48</v>
      </c>
      <c r="N268" s="1" t="s">
        <v>20</v>
      </c>
      <c r="P268" t="str">
        <f t="shared" si="15"/>
        <v>YOUNG</v>
      </c>
      <c r="AG268" s="11"/>
      <c r="AH268" s="1">
        <v>41106</v>
      </c>
      <c r="AI268" s="2">
        <v>187516</v>
      </c>
      <c r="AJ268" s="13" t="s">
        <v>14</v>
      </c>
      <c r="AK268" s="1">
        <v>41106</v>
      </c>
      <c r="AL268" s="3">
        <v>0.35</v>
      </c>
      <c r="AO268" s="11"/>
    </row>
    <row r="269" spans="1:41" x14ac:dyDescent="0.25">
      <c r="A269" t="s">
        <v>501</v>
      </c>
      <c r="B269" t="s">
        <v>1363</v>
      </c>
      <c r="C269" t="s">
        <v>38</v>
      </c>
      <c r="D269" t="s">
        <v>14</v>
      </c>
      <c r="E269" t="s">
        <v>1104</v>
      </c>
      <c r="F269" t="s">
        <v>16</v>
      </c>
      <c r="G269" t="s">
        <v>46</v>
      </c>
      <c r="H269">
        <v>36</v>
      </c>
      <c r="I269" s="1">
        <v>41538</v>
      </c>
      <c r="J269" s="2">
        <v>156029</v>
      </c>
      <c r="K269" s="3">
        <v>0.15</v>
      </c>
      <c r="L269" t="s">
        <v>18</v>
      </c>
      <c r="M269" t="s">
        <v>28</v>
      </c>
      <c r="N269" s="1" t="s">
        <v>20</v>
      </c>
      <c r="P269" t="str">
        <f t="shared" si="15"/>
        <v>YOUNG</v>
      </c>
      <c r="AG269" s="11"/>
      <c r="AH269" s="1">
        <v>41538</v>
      </c>
      <c r="AI269" s="2">
        <v>156029</v>
      </c>
      <c r="AJ269" s="13" t="s">
        <v>58</v>
      </c>
      <c r="AK269" s="1">
        <v>41538</v>
      </c>
      <c r="AL269" s="3">
        <v>0.15</v>
      </c>
      <c r="AO269" s="11"/>
    </row>
    <row r="270" spans="1:41" x14ac:dyDescent="0.25">
      <c r="A270" t="s">
        <v>502</v>
      </c>
      <c r="B270" t="s">
        <v>1364</v>
      </c>
      <c r="C270" t="s">
        <v>1113</v>
      </c>
      <c r="D270" t="s">
        <v>58</v>
      </c>
      <c r="E270" t="s">
        <v>1104</v>
      </c>
      <c r="F270" t="s">
        <v>16</v>
      </c>
      <c r="G270" t="s">
        <v>46</v>
      </c>
      <c r="H270">
        <v>63</v>
      </c>
      <c r="I270" s="1">
        <v>36161</v>
      </c>
      <c r="J270" s="2">
        <v>149582</v>
      </c>
      <c r="K270" s="3">
        <v>0.14000000000000001</v>
      </c>
      <c r="L270" t="s">
        <v>18</v>
      </c>
      <c r="M270" t="s">
        <v>56</v>
      </c>
      <c r="N270" s="1">
        <v>44258</v>
      </c>
      <c r="P270" t="str">
        <f t="shared" si="15"/>
        <v>OLD</v>
      </c>
      <c r="AG270" s="11"/>
      <c r="AH270" s="1">
        <v>36161</v>
      </c>
      <c r="AI270" s="2">
        <v>149582</v>
      </c>
      <c r="AJ270" s="13" t="s">
        <v>41</v>
      </c>
      <c r="AK270" s="1">
        <v>36161</v>
      </c>
      <c r="AL270" s="3">
        <v>0.14000000000000001</v>
      </c>
      <c r="AO270" s="11"/>
    </row>
    <row r="271" spans="1:41" x14ac:dyDescent="0.25">
      <c r="A271" t="s">
        <v>503</v>
      </c>
      <c r="B271" t="s">
        <v>1365</v>
      </c>
      <c r="C271" t="s">
        <v>38</v>
      </c>
      <c r="D271" t="s">
        <v>41</v>
      </c>
      <c r="E271" t="s">
        <v>31</v>
      </c>
      <c r="F271" t="s">
        <v>16</v>
      </c>
      <c r="G271" t="s">
        <v>23</v>
      </c>
      <c r="H271">
        <v>47</v>
      </c>
      <c r="I271" s="1">
        <v>41936</v>
      </c>
      <c r="J271" s="2">
        <v>163922</v>
      </c>
      <c r="K271" s="3">
        <v>0.21</v>
      </c>
      <c r="L271" t="s">
        <v>18</v>
      </c>
      <c r="M271" t="s">
        <v>37</v>
      </c>
      <c r="N271" s="1" t="s">
        <v>20</v>
      </c>
      <c r="P271" t="str">
        <f t="shared" si="15"/>
        <v>MIDDLE AGE</v>
      </c>
      <c r="AG271" s="11"/>
      <c r="AH271" s="1">
        <v>41936</v>
      </c>
      <c r="AI271" s="2">
        <v>163922</v>
      </c>
      <c r="AJ271" s="13" t="s">
        <v>58</v>
      </c>
      <c r="AK271" s="1">
        <v>41936</v>
      </c>
      <c r="AL271" s="3">
        <v>0.21</v>
      </c>
      <c r="AO271" s="11"/>
    </row>
    <row r="272" spans="1:41" x14ac:dyDescent="0.25">
      <c r="A272" t="s">
        <v>504</v>
      </c>
      <c r="B272" t="s">
        <v>1366</v>
      </c>
      <c r="C272" t="s">
        <v>13</v>
      </c>
      <c r="D272" t="s">
        <v>58</v>
      </c>
      <c r="E272" t="s">
        <v>15</v>
      </c>
      <c r="F272" t="s">
        <v>16</v>
      </c>
      <c r="G272" t="s">
        <v>23</v>
      </c>
      <c r="H272">
        <v>43</v>
      </c>
      <c r="I272" s="1">
        <v>38305</v>
      </c>
      <c r="J272" s="2">
        <v>240860</v>
      </c>
      <c r="K272" s="3">
        <v>0.37</v>
      </c>
      <c r="L272" t="s">
        <v>18</v>
      </c>
      <c r="M272" t="s">
        <v>19</v>
      </c>
      <c r="N272" s="1" t="s">
        <v>20</v>
      </c>
      <c r="P272" t="str">
        <f t="shared" si="15"/>
        <v>MIDDLE AGE</v>
      </c>
      <c r="AG272" s="11"/>
      <c r="AH272" s="1">
        <v>38305</v>
      </c>
      <c r="AI272" s="2">
        <v>240860</v>
      </c>
      <c r="AJ272" s="13" t="s">
        <v>22</v>
      </c>
      <c r="AK272" s="1">
        <v>38305</v>
      </c>
      <c r="AL272" s="3">
        <v>0.37</v>
      </c>
      <c r="AO272" s="11"/>
    </row>
    <row r="273" spans="1:41" x14ac:dyDescent="0.25">
      <c r="A273" t="s">
        <v>505</v>
      </c>
      <c r="B273" t="s">
        <v>1367</v>
      </c>
      <c r="C273" t="s">
        <v>55</v>
      </c>
      <c r="D273" t="s">
        <v>22</v>
      </c>
      <c r="E273" t="s">
        <v>1104</v>
      </c>
      <c r="F273" t="s">
        <v>16</v>
      </c>
      <c r="G273" t="s">
        <v>23</v>
      </c>
      <c r="H273">
        <v>39</v>
      </c>
      <c r="I273" s="1">
        <v>43370</v>
      </c>
      <c r="J273" s="2">
        <v>128497</v>
      </c>
      <c r="K273" s="3">
        <v>7.0000000000000007E-2</v>
      </c>
      <c r="L273" t="s">
        <v>32</v>
      </c>
      <c r="M273" t="s">
        <v>33</v>
      </c>
      <c r="N273" s="1" t="s">
        <v>20</v>
      </c>
      <c r="P273" t="str">
        <f t="shared" si="15"/>
        <v>YOUNG</v>
      </c>
      <c r="AG273" s="11"/>
      <c r="AH273" s="1">
        <v>43370</v>
      </c>
      <c r="AI273" s="2">
        <v>128497</v>
      </c>
      <c r="AJ273" s="13" t="s">
        <v>30</v>
      </c>
      <c r="AK273" s="1">
        <v>43370</v>
      </c>
      <c r="AL273" s="3">
        <v>7.0000000000000007E-2</v>
      </c>
      <c r="AO273" s="11"/>
    </row>
    <row r="274" spans="1:41" x14ac:dyDescent="0.25">
      <c r="A274" t="s">
        <v>39</v>
      </c>
      <c r="B274" t="s">
        <v>1368</v>
      </c>
      <c r="C274" t="s">
        <v>53</v>
      </c>
      <c r="D274" t="s">
        <v>30</v>
      </c>
      <c r="E274" t="s">
        <v>31</v>
      </c>
      <c r="F274" t="s">
        <v>27</v>
      </c>
      <c r="G274" t="s">
        <v>23</v>
      </c>
      <c r="H274">
        <v>55</v>
      </c>
      <c r="I274" s="1">
        <v>42134</v>
      </c>
      <c r="J274" s="2">
        <v>121976</v>
      </c>
      <c r="K274" s="3">
        <v>0</v>
      </c>
      <c r="L274" t="s">
        <v>32</v>
      </c>
      <c r="M274" t="s">
        <v>67</v>
      </c>
      <c r="N274" s="1" t="s">
        <v>20</v>
      </c>
      <c r="P274" t="str">
        <f t="shared" si="15"/>
        <v>MIDDLE AGE</v>
      </c>
      <c r="AG274" s="11"/>
      <c r="AH274" s="1">
        <v>42134</v>
      </c>
      <c r="AI274" s="2">
        <v>121976</v>
      </c>
      <c r="AJ274" s="13" t="s">
        <v>45</v>
      </c>
      <c r="AK274" s="1">
        <v>42134</v>
      </c>
      <c r="AL274" s="3">
        <v>0</v>
      </c>
      <c r="AO274" s="11"/>
    </row>
    <row r="275" spans="1:41" x14ac:dyDescent="0.25">
      <c r="A275" t="s">
        <v>506</v>
      </c>
      <c r="B275" t="s">
        <v>1369</v>
      </c>
      <c r="C275" t="s">
        <v>1113</v>
      </c>
      <c r="D275" t="s">
        <v>45</v>
      </c>
      <c r="E275" t="s">
        <v>31</v>
      </c>
      <c r="F275" t="s">
        <v>16</v>
      </c>
      <c r="G275" t="s">
        <v>23</v>
      </c>
      <c r="H275">
        <v>32</v>
      </c>
      <c r="I275" s="1">
        <v>44754</v>
      </c>
      <c r="J275" s="2">
        <v>126464</v>
      </c>
      <c r="K275" s="3">
        <v>0.15</v>
      </c>
      <c r="L275" t="s">
        <v>18</v>
      </c>
      <c r="M275" t="s">
        <v>42</v>
      </c>
      <c r="N275" s="1" t="s">
        <v>20</v>
      </c>
      <c r="P275" t="str">
        <f t="shared" si="15"/>
        <v>YOUNG</v>
      </c>
      <c r="AG275" s="11"/>
      <c r="AH275" s="1">
        <v>44754</v>
      </c>
      <c r="AI275" s="2">
        <v>126464</v>
      </c>
      <c r="AJ275" s="13" t="s">
        <v>58</v>
      </c>
      <c r="AK275" s="1">
        <v>44754</v>
      </c>
      <c r="AL275" s="3">
        <v>0.15</v>
      </c>
      <c r="AO275" s="11"/>
    </row>
    <row r="276" spans="1:41" x14ac:dyDescent="0.25">
      <c r="A276" t="s">
        <v>252</v>
      </c>
      <c r="B276" t="s">
        <v>1370</v>
      </c>
      <c r="C276" t="s">
        <v>13</v>
      </c>
      <c r="D276" t="s">
        <v>58</v>
      </c>
      <c r="E276" t="s">
        <v>35</v>
      </c>
      <c r="F276" t="s">
        <v>16</v>
      </c>
      <c r="G276" t="s">
        <v>23</v>
      </c>
      <c r="H276">
        <v>53</v>
      </c>
      <c r="I276" s="1">
        <v>38600</v>
      </c>
      <c r="J276" s="2">
        <v>234064</v>
      </c>
      <c r="K276" s="3">
        <v>0.33</v>
      </c>
      <c r="L276" t="s">
        <v>32</v>
      </c>
      <c r="M276" t="s">
        <v>33</v>
      </c>
      <c r="N276" s="1" t="s">
        <v>20</v>
      </c>
      <c r="P276" t="str">
        <f t="shared" si="15"/>
        <v>MIDDLE AGE</v>
      </c>
      <c r="AG276" s="11"/>
      <c r="AH276" s="1">
        <v>38600</v>
      </c>
      <c r="AI276" s="2">
        <v>234064</v>
      </c>
      <c r="AJ276" s="13" t="s">
        <v>14</v>
      </c>
      <c r="AK276" s="1">
        <v>38600</v>
      </c>
      <c r="AL276" s="3">
        <v>0.33</v>
      </c>
      <c r="AO276" s="11"/>
    </row>
    <row r="277" spans="1:41" x14ac:dyDescent="0.25">
      <c r="A277" t="s">
        <v>507</v>
      </c>
      <c r="B277" t="s">
        <v>1371</v>
      </c>
      <c r="C277" t="s">
        <v>40</v>
      </c>
      <c r="D277" t="s">
        <v>14</v>
      </c>
      <c r="E277" t="s">
        <v>35</v>
      </c>
      <c r="F277" t="s">
        <v>27</v>
      </c>
      <c r="G277" t="s">
        <v>23</v>
      </c>
      <c r="H277">
        <v>59</v>
      </c>
      <c r="I277" s="1">
        <v>39463</v>
      </c>
      <c r="J277" s="2">
        <v>81829</v>
      </c>
      <c r="K277" s="3">
        <v>0</v>
      </c>
      <c r="L277" t="s">
        <v>32</v>
      </c>
      <c r="M277" t="s">
        <v>67</v>
      </c>
      <c r="N277" s="1" t="s">
        <v>20</v>
      </c>
      <c r="P277" t="str">
        <f t="shared" si="15"/>
        <v>MIDDLE AGE</v>
      </c>
      <c r="AG277" s="11"/>
      <c r="AH277" s="1">
        <v>39463</v>
      </c>
      <c r="AI277" s="2">
        <v>81829</v>
      </c>
      <c r="AJ277" s="13" t="s">
        <v>22</v>
      </c>
      <c r="AK277" s="1">
        <v>39463</v>
      </c>
      <c r="AL277" s="3">
        <v>0</v>
      </c>
      <c r="AO277" s="11"/>
    </row>
    <row r="278" spans="1:41" x14ac:dyDescent="0.25">
      <c r="A278" t="s">
        <v>508</v>
      </c>
      <c r="B278" t="s">
        <v>1372</v>
      </c>
      <c r="C278" t="s">
        <v>38</v>
      </c>
      <c r="D278" t="s">
        <v>22</v>
      </c>
      <c r="E278" t="s">
        <v>31</v>
      </c>
      <c r="F278" t="s">
        <v>16</v>
      </c>
      <c r="G278" t="s">
        <v>23</v>
      </c>
      <c r="H278">
        <v>26</v>
      </c>
      <c r="I278" s="1">
        <v>44672</v>
      </c>
      <c r="J278" s="2">
        <v>193971</v>
      </c>
      <c r="K278" s="3">
        <v>0.22</v>
      </c>
      <c r="L278" t="s">
        <v>18</v>
      </c>
      <c r="M278" t="s">
        <v>19</v>
      </c>
      <c r="N278" s="1" t="s">
        <v>20</v>
      </c>
      <c r="P278" t="str">
        <f t="shared" si="15"/>
        <v>YOUNG</v>
      </c>
      <c r="AG278" s="11"/>
      <c r="AH278" s="1">
        <v>44672</v>
      </c>
      <c r="AI278" s="2">
        <v>193971</v>
      </c>
      <c r="AJ278" s="13" t="s">
        <v>22</v>
      </c>
      <c r="AK278" s="1">
        <v>44672</v>
      </c>
      <c r="AL278" s="3">
        <v>0.22</v>
      </c>
      <c r="AO278" s="11"/>
    </row>
    <row r="279" spans="1:41" x14ac:dyDescent="0.25">
      <c r="A279" t="s">
        <v>509</v>
      </c>
      <c r="B279" t="s">
        <v>1373</v>
      </c>
      <c r="C279" t="s">
        <v>70</v>
      </c>
      <c r="D279" t="s">
        <v>22</v>
      </c>
      <c r="E279" t="s">
        <v>31</v>
      </c>
      <c r="F279" t="s">
        <v>27</v>
      </c>
      <c r="G279" t="s">
        <v>23</v>
      </c>
      <c r="H279">
        <v>55</v>
      </c>
      <c r="I279" s="1">
        <v>37120</v>
      </c>
      <c r="J279" s="2">
        <v>47696</v>
      </c>
      <c r="K279" s="3">
        <v>0</v>
      </c>
      <c r="L279" t="s">
        <v>18</v>
      </c>
      <c r="M279" t="s">
        <v>56</v>
      </c>
      <c r="N279" s="1" t="s">
        <v>20</v>
      </c>
      <c r="P279" t="str">
        <f t="shared" si="15"/>
        <v>MIDDLE AGE</v>
      </c>
      <c r="AG279" s="11"/>
      <c r="AH279" s="1">
        <v>37120</v>
      </c>
      <c r="AI279" s="2">
        <v>47696</v>
      </c>
      <c r="AJ279" s="13" t="s">
        <v>58</v>
      </c>
      <c r="AK279" s="1">
        <v>37120</v>
      </c>
      <c r="AL279" s="3">
        <v>0</v>
      </c>
      <c r="AO279" s="11"/>
    </row>
    <row r="280" spans="1:41" x14ac:dyDescent="0.25">
      <c r="A280" t="s">
        <v>510</v>
      </c>
      <c r="B280" t="s">
        <v>1374</v>
      </c>
      <c r="C280" t="s">
        <v>55</v>
      </c>
      <c r="D280" t="s">
        <v>58</v>
      </c>
      <c r="E280" t="s">
        <v>1104</v>
      </c>
      <c r="F280" t="s">
        <v>27</v>
      </c>
      <c r="G280" t="s">
        <v>23</v>
      </c>
      <c r="H280">
        <v>34</v>
      </c>
      <c r="I280" s="1">
        <v>41472</v>
      </c>
      <c r="J280" s="2">
        <v>116676</v>
      </c>
      <c r="K280" s="3">
        <v>0.1</v>
      </c>
      <c r="L280" t="s">
        <v>32</v>
      </c>
      <c r="M280" t="s">
        <v>33</v>
      </c>
      <c r="N280" s="1" t="s">
        <v>20</v>
      </c>
      <c r="P280" t="str">
        <f t="shared" si="15"/>
        <v>YOUNG</v>
      </c>
      <c r="AG280" s="11"/>
      <c r="AH280" s="1">
        <v>41472</v>
      </c>
      <c r="AI280" s="2">
        <v>116676</v>
      </c>
      <c r="AJ280" s="13" t="s">
        <v>41</v>
      </c>
      <c r="AK280" s="1">
        <v>41472</v>
      </c>
      <c r="AL280" s="3">
        <v>0.1</v>
      </c>
      <c r="AO280" s="11"/>
    </row>
    <row r="281" spans="1:41" x14ac:dyDescent="0.25">
      <c r="A281" t="s">
        <v>511</v>
      </c>
      <c r="B281" t="s">
        <v>1375</v>
      </c>
      <c r="C281" t="s">
        <v>55</v>
      </c>
      <c r="D281" t="s">
        <v>41</v>
      </c>
      <c r="E281" t="s">
        <v>31</v>
      </c>
      <c r="F281" t="s">
        <v>27</v>
      </c>
      <c r="G281" t="s">
        <v>17</v>
      </c>
      <c r="H281">
        <v>45</v>
      </c>
      <c r="I281" s="1">
        <v>41004</v>
      </c>
      <c r="J281" s="2">
        <v>104162</v>
      </c>
      <c r="K281" s="3">
        <v>0.09</v>
      </c>
      <c r="L281" t="s">
        <v>18</v>
      </c>
      <c r="M281" t="s">
        <v>24</v>
      </c>
      <c r="N281" s="1" t="s">
        <v>20</v>
      </c>
      <c r="P281" t="str">
        <f t="shared" si="15"/>
        <v>MIDDLE AGE</v>
      </c>
      <c r="AG281" s="11"/>
      <c r="AH281" s="1">
        <v>41004</v>
      </c>
      <c r="AI281" s="2">
        <v>104162</v>
      </c>
      <c r="AJ281" s="13" t="s">
        <v>22</v>
      </c>
      <c r="AK281" s="1">
        <v>41004</v>
      </c>
      <c r="AL281" s="3">
        <v>0.09</v>
      </c>
      <c r="AO281" s="11"/>
    </row>
    <row r="282" spans="1:41" x14ac:dyDescent="0.25">
      <c r="A282" t="s">
        <v>512</v>
      </c>
      <c r="B282" t="s">
        <v>1376</v>
      </c>
      <c r="C282" t="s">
        <v>65</v>
      </c>
      <c r="D282" t="s">
        <v>22</v>
      </c>
      <c r="E282" t="s">
        <v>1104</v>
      </c>
      <c r="F282" t="s">
        <v>27</v>
      </c>
      <c r="G282" t="s">
        <v>23</v>
      </c>
      <c r="H282">
        <v>29</v>
      </c>
      <c r="I282" s="1">
        <v>44665</v>
      </c>
      <c r="J282" s="2">
        <v>86226</v>
      </c>
      <c r="K282" s="3">
        <v>0</v>
      </c>
      <c r="L282" t="s">
        <v>18</v>
      </c>
      <c r="M282" t="s">
        <v>56</v>
      </c>
      <c r="N282" s="1" t="s">
        <v>20</v>
      </c>
      <c r="P282" t="str">
        <f t="shared" si="15"/>
        <v>YOUNG</v>
      </c>
      <c r="AG282" s="11"/>
      <c r="AH282" s="1">
        <v>44665</v>
      </c>
      <c r="AI282" s="2">
        <v>86226</v>
      </c>
      <c r="AJ282" s="13" t="s">
        <v>41</v>
      </c>
      <c r="AK282" s="1">
        <v>44665</v>
      </c>
      <c r="AL282" s="3">
        <v>0</v>
      </c>
      <c r="AO282" s="11"/>
    </row>
    <row r="283" spans="1:41" x14ac:dyDescent="0.25">
      <c r="A283" t="s">
        <v>157</v>
      </c>
      <c r="B283" t="s">
        <v>1377</v>
      </c>
      <c r="C283" t="s">
        <v>38</v>
      </c>
      <c r="D283" t="s">
        <v>41</v>
      </c>
      <c r="E283" t="s">
        <v>1104</v>
      </c>
      <c r="F283" t="s">
        <v>16</v>
      </c>
      <c r="G283" t="s">
        <v>46</v>
      </c>
      <c r="H283">
        <v>45</v>
      </c>
      <c r="I283" s="1">
        <v>40693</v>
      </c>
      <c r="J283" s="2">
        <v>172206</v>
      </c>
      <c r="K283" s="3">
        <v>0.28999999999999998</v>
      </c>
      <c r="L283" t="s">
        <v>47</v>
      </c>
      <c r="M283" t="s">
        <v>48</v>
      </c>
      <c r="N283" s="1" t="s">
        <v>20</v>
      </c>
      <c r="P283" t="str">
        <f t="shared" si="15"/>
        <v>MIDDLE AGE</v>
      </c>
      <c r="AG283" s="11"/>
      <c r="AH283" s="1">
        <v>40693</v>
      </c>
      <c r="AI283" s="2">
        <v>172206</v>
      </c>
      <c r="AJ283" s="13" t="s">
        <v>22</v>
      </c>
      <c r="AK283" s="1">
        <v>40693</v>
      </c>
      <c r="AL283" s="3">
        <v>0.28999999999999998</v>
      </c>
      <c r="AO283" s="11"/>
    </row>
    <row r="284" spans="1:41" x14ac:dyDescent="0.25">
      <c r="A284" t="s">
        <v>190</v>
      </c>
      <c r="B284" t="s">
        <v>1378</v>
      </c>
      <c r="C284" t="s">
        <v>21</v>
      </c>
      <c r="D284" t="s">
        <v>22</v>
      </c>
      <c r="E284" t="s">
        <v>1104</v>
      </c>
      <c r="F284" t="s">
        <v>27</v>
      </c>
      <c r="G284" t="s">
        <v>46</v>
      </c>
      <c r="H284">
        <v>34</v>
      </c>
      <c r="I284" s="1">
        <v>41005</v>
      </c>
      <c r="J284" s="2">
        <v>55985</v>
      </c>
      <c r="K284" s="3">
        <v>0</v>
      </c>
      <c r="L284" t="s">
        <v>18</v>
      </c>
      <c r="M284" t="s">
        <v>56</v>
      </c>
      <c r="N284" s="1" t="s">
        <v>20</v>
      </c>
      <c r="P284" t="str">
        <f t="shared" si="15"/>
        <v>YOUNG</v>
      </c>
      <c r="AG284" s="11"/>
      <c r="AH284" s="1">
        <v>41005</v>
      </c>
      <c r="AI284" s="2">
        <v>55985</v>
      </c>
      <c r="AJ284" s="13" t="s">
        <v>26</v>
      </c>
      <c r="AK284" s="1">
        <v>41005</v>
      </c>
      <c r="AL284" s="3">
        <v>0</v>
      </c>
      <c r="AO284" s="11"/>
    </row>
    <row r="285" spans="1:41" x14ac:dyDescent="0.25">
      <c r="A285" t="s">
        <v>172</v>
      </c>
      <c r="B285" t="s">
        <v>1379</v>
      </c>
      <c r="C285" t="s">
        <v>49</v>
      </c>
      <c r="D285" t="s">
        <v>26</v>
      </c>
      <c r="E285" t="s">
        <v>31</v>
      </c>
      <c r="F285" t="s">
        <v>27</v>
      </c>
      <c r="G285" t="s">
        <v>46</v>
      </c>
      <c r="H285">
        <v>26</v>
      </c>
      <c r="I285" s="1">
        <v>44353</v>
      </c>
      <c r="J285" s="2">
        <v>61481</v>
      </c>
      <c r="K285" s="3">
        <v>0</v>
      </c>
      <c r="L285" t="s">
        <v>18</v>
      </c>
      <c r="M285" t="s">
        <v>42</v>
      </c>
      <c r="N285" s="1" t="s">
        <v>20</v>
      </c>
      <c r="P285" t="str">
        <f t="shared" si="15"/>
        <v>YOUNG</v>
      </c>
      <c r="AG285" s="11"/>
      <c r="AH285" s="1">
        <v>44353</v>
      </c>
      <c r="AI285" s="2">
        <v>61481</v>
      </c>
      <c r="AJ285" s="13" t="s">
        <v>45</v>
      </c>
      <c r="AK285" s="1">
        <v>44353</v>
      </c>
      <c r="AL285" s="3">
        <v>0</v>
      </c>
      <c r="AO285" s="11"/>
    </row>
    <row r="286" spans="1:41" x14ac:dyDescent="0.25">
      <c r="A286" t="s">
        <v>513</v>
      </c>
      <c r="B286" t="s">
        <v>1380</v>
      </c>
      <c r="C286" t="s">
        <v>55</v>
      </c>
      <c r="D286" t="s">
        <v>45</v>
      </c>
      <c r="E286" t="s">
        <v>15</v>
      </c>
      <c r="F286" t="s">
        <v>16</v>
      </c>
      <c r="G286" t="s">
        <v>46</v>
      </c>
      <c r="H286">
        <v>30</v>
      </c>
      <c r="I286" s="1">
        <v>43065</v>
      </c>
      <c r="J286" s="2">
        <v>124295</v>
      </c>
      <c r="K286" s="3">
        <v>7.0000000000000007E-2</v>
      </c>
      <c r="L286" t="s">
        <v>47</v>
      </c>
      <c r="M286" t="s">
        <v>68</v>
      </c>
      <c r="N286" s="1" t="s">
        <v>20</v>
      </c>
      <c r="P286" t="str">
        <f t="shared" si="15"/>
        <v>YOUNG</v>
      </c>
      <c r="AG286" s="11"/>
      <c r="AH286" s="1">
        <v>43065</v>
      </c>
      <c r="AI286" s="2">
        <v>124295</v>
      </c>
      <c r="AJ286" s="13" t="s">
        <v>45</v>
      </c>
      <c r="AK286" s="1">
        <v>43065</v>
      </c>
      <c r="AL286" s="3">
        <v>7.0000000000000007E-2</v>
      </c>
      <c r="AO286" s="11"/>
    </row>
    <row r="287" spans="1:41" x14ac:dyDescent="0.25">
      <c r="A287" t="s">
        <v>514</v>
      </c>
      <c r="B287" t="s">
        <v>1381</v>
      </c>
      <c r="C287" t="s">
        <v>1113</v>
      </c>
      <c r="D287" t="s">
        <v>45</v>
      </c>
      <c r="E287" t="s">
        <v>15</v>
      </c>
      <c r="F287" t="s">
        <v>16</v>
      </c>
      <c r="G287" t="s">
        <v>23</v>
      </c>
      <c r="H287">
        <v>55</v>
      </c>
      <c r="I287" s="1">
        <v>36199</v>
      </c>
      <c r="J287" s="2">
        <v>132894</v>
      </c>
      <c r="K287" s="3">
        <v>0.15</v>
      </c>
      <c r="L287" t="s">
        <v>18</v>
      </c>
      <c r="M287" t="s">
        <v>19</v>
      </c>
      <c r="N287" s="1" t="s">
        <v>20</v>
      </c>
      <c r="P287" t="str">
        <f t="shared" si="15"/>
        <v>MIDDLE AGE</v>
      </c>
      <c r="AG287" s="11"/>
      <c r="AH287" s="1">
        <v>36199</v>
      </c>
      <c r="AI287" s="2">
        <v>132894</v>
      </c>
      <c r="AJ287" s="13" t="s">
        <v>26</v>
      </c>
      <c r="AK287" s="1">
        <v>36199</v>
      </c>
      <c r="AL287" s="3">
        <v>0.15</v>
      </c>
      <c r="AO287" s="11"/>
    </row>
    <row r="288" spans="1:41" x14ac:dyDescent="0.25">
      <c r="A288" t="s">
        <v>515</v>
      </c>
      <c r="B288" t="s">
        <v>1382</v>
      </c>
      <c r="C288" t="s">
        <v>50</v>
      </c>
      <c r="D288" t="s">
        <v>26</v>
      </c>
      <c r="E288" t="s">
        <v>31</v>
      </c>
      <c r="F288" t="s">
        <v>27</v>
      </c>
      <c r="G288" t="s">
        <v>23</v>
      </c>
      <c r="H288">
        <v>47</v>
      </c>
      <c r="I288" s="1">
        <v>37331</v>
      </c>
      <c r="J288" s="2">
        <v>88839</v>
      </c>
      <c r="K288" s="3">
        <v>0.05</v>
      </c>
      <c r="L288" t="s">
        <v>18</v>
      </c>
      <c r="M288" t="s">
        <v>37</v>
      </c>
      <c r="N288" s="1">
        <v>41940</v>
      </c>
      <c r="P288" t="str">
        <f t="shared" si="15"/>
        <v>MIDDLE AGE</v>
      </c>
      <c r="AG288" s="11"/>
      <c r="AH288" s="1">
        <v>37331</v>
      </c>
      <c r="AI288" s="2">
        <v>88839</v>
      </c>
      <c r="AJ288" s="13" t="s">
        <v>30</v>
      </c>
      <c r="AK288" s="1">
        <v>37331</v>
      </c>
      <c r="AL288" s="3">
        <v>0.05</v>
      </c>
      <c r="AO288" s="11"/>
    </row>
    <row r="289" spans="1:41" x14ac:dyDescent="0.25">
      <c r="A289" t="s">
        <v>516</v>
      </c>
      <c r="B289" t="s">
        <v>1383</v>
      </c>
      <c r="C289" t="s">
        <v>53</v>
      </c>
      <c r="D289" t="s">
        <v>30</v>
      </c>
      <c r="E289" t="s">
        <v>35</v>
      </c>
      <c r="F289" t="s">
        <v>27</v>
      </c>
      <c r="G289" t="s">
        <v>46</v>
      </c>
      <c r="H289">
        <v>51</v>
      </c>
      <c r="I289" s="1">
        <v>38519</v>
      </c>
      <c r="J289" s="2">
        <v>78107</v>
      </c>
      <c r="K289" s="3">
        <v>0</v>
      </c>
      <c r="L289" t="s">
        <v>47</v>
      </c>
      <c r="M289" t="s">
        <v>68</v>
      </c>
      <c r="N289" s="1" t="s">
        <v>20</v>
      </c>
      <c r="P289" t="str">
        <f t="shared" si="15"/>
        <v>MIDDLE AGE</v>
      </c>
      <c r="AG289" s="11"/>
      <c r="AH289" s="1">
        <v>38519</v>
      </c>
      <c r="AI289" s="2">
        <v>78107</v>
      </c>
      <c r="AJ289" s="13" t="s">
        <v>26</v>
      </c>
      <c r="AK289" s="1">
        <v>38519</v>
      </c>
      <c r="AL289" s="3">
        <v>0</v>
      </c>
      <c r="AO289" s="11"/>
    </row>
    <row r="290" spans="1:41" x14ac:dyDescent="0.25">
      <c r="A290" t="s">
        <v>517</v>
      </c>
      <c r="B290" t="s">
        <v>1384</v>
      </c>
      <c r="C290" t="s">
        <v>1113</v>
      </c>
      <c r="D290" t="s">
        <v>26</v>
      </c>
      <c r="E290" t="s">
        <v>31</v>
      </c>
      <c r="F290" t="s">
        <v>16</v>
      </c>
      <c r="G290" t="s">
        <v>23</v>
      </c>
      <c r="H290">
        <v>54</v>
      </c>
      <c r="I290" s="1">
        <v>34160</v>
      </c>
      <c r="J290" s="2">
        <v>135642</v>
      </c>
      <c r="K290" s="3">
        <v>0.1</v>
      </c>
      <c r="L290" t="s">
        <v>32</v>
      </c>
      <c r="M290" t="s">
        <v>54</v>
      </c>
      <c r="N290" s="1" t="s">
        <v>20</v>
      </c>
      <c r="P290" t="str">
        <f t="shared" si="15"/>
        <v>MIDDLE AGE</v>
      </c>
      <c r="AG290" s="11"/>
      <c r="AH290" s="1">
        <v>34160</v>
      </c>
      <c r="AI290" s="2">
        <v>135642</v>
      </c>
      <c r="AJ290" s="13" t="s">
        <v>45</v>
      </c>
      <c r="AK290" s="1">
        <v>34160</v>
      </c>
      <c r="AL290" s="3">
        <v>0.1</v>
      </c>
      <c r="AO290" s="11"/>
    </row>
    <row r="291" spans="1:41" x14ac:dyDescent="0.25">
      <c r="A291" t="s">
        <v>518</v>
      </c>
      <c r="B291" t="s">
        <v>1385</v>
      </c>
      <c r="C291" t="s">
        <v>1113</v>
      </c>
      <c r="D291" t="s">
        <v>45</v>
      </c>
      <c r="E291" t="s">
        <v>31</v>
      </c>
      <c r="F291" t="s">
        <v>16</v>
      </c>
      <c r="G291" t="s">
        <v>23</v>
      </c>
      <c r="H291">
        <v>64</v>
      </c>
      <c r="I291" s="1">
        <v>35440</v>
      </c>
      <c r="J291" s="2">
        <v>147853</v>
      </c>
      <c r="K291" s="3">
        <v>0.11</v>
      </c>
      <c r="L291" t="s">
        <v>18</v>
      </c>
      <c r="M291" t="s">
        <v>24</v>
      </c>
      <c r="N291" s="1" t="s">
        <v>20</v>
      </c>
      <c r="P291" t="str">
        <f t="shared" si="15"/>
        <v>OLD</v>
      </c>
      <c r="AG291" s="11"/>
      <c r="AH291" s="1">
        <v>35440</v>
      </c>
      <c r="AI291" s="2">
        <v>147853</v>
      </c>
      <c r="AJ291" s="13" t="s">
        <v>26</v>
      </c>
      <c r="AK291" s="1">
        <v>35440</v>
      </c>
      <c r="AL291" s="3">
        <v>0.11</v>
      </c>
      <c r="AO291" s="11"/>
    </row>
    <row r="292" spans="1:41" x14ac:dyDescent="0.25">
      <c r="A292" t="s">
        <v>519</v>
      </c>
      <c r="B292" t="s">
        <v>1386</v>
      </c>
      <c r="C292" t="s">
        <v>55</v>
      </c>
      <c r="D292" t="s">
        <v>26</v>
      </c>
      <c r="E292" t="s">
        <v>35</v>
      </c>
      <c r="F292" t="s">
        <v>16</v>
      </c>
      <c r="G292" t="s">
        <v>46</v>
      </c>
      <c r="H292">
        <v>40</v>
      </c>
      <c r="I292" s="1">
        <v>40071</v>
      </c>
      <c r="J292" s="2">
        <v>125900</v>
      </c>
      <c r="K292" s="3">
        <v>7.0000000000000007E-2</v>
      </c>
      <c r="L292" t="s">
        <v>18</v>
      </c>
      <c r="M292" t="s">
        <v>56</v>
      </c>
      <c r="N292" s="1">
        <v>43206</v>
      </c>
      <c r="P292" t="str">
        <f t="shared" si="15"/>
        <v>YOUNG</v>
      </c>
      <c r="AG292" s="11"/>
      <c r="AH292" s="1">
        <v>40071</v>
      </c>
      <c r="AI292" s="2">
        <v>125900</v>
      </c>
      <c r="AJ292" s="13" t="s">
        <v>26</v>
      </c>
      <c r="AK292" s="1">
        <v>40071</v>
      </c>
      <c r="AL292" s="3">
        <v>7.0000000000000007E-2</v>
      </c>
      <c r="AO292" s="11"/>
    </row>
    <row r="293" spans="1:41" x14ac:dyDescent="0.25">
      <c r="A293" t="s">
        <v>520</v>
      </c>
      <c r="B293" t="s">
        <v>1387</v>
      </c>
      <c r="C293" t="s">
        <v>62</v>
      </c>
      <c r="D293" t="s">
        <v>26</v>
      </c>
      <c r="E293" t="s">
        <v>35</v>
      </c>
      <c r="F293" t="s">
        <v>27</v>
      </c>
      <c r="G293" t="s">
        <v>46</v>
      </c>
      <c r="H293">
        <v>27</v>
      </c>
      <c r="I293" s="1">
        <v>43871</v>
      </c>
      <c r="J293" s="2">
        <v>42969</v>
      </c>
      <c r="K293" s="3">
        <v>0</v>
      </c>
      <c r="L293" t="s">
        <v>18</v>
      </c>
      <c r="M293" t="s">
        <v>37</v>
      </c>
      <c r="N293" s="1" t="s">
        <v>20</v>
      </c>
      <c r="P293" t="str">
        <f t="shared" si="15"/>
        <v>YOUNG</v>
      </c>
      <c r="AG293" s="11"/>
      <c r="AH293" s="1">
        <v>43871</v>
      </c>
      <c r="AI293" s="2">
        <v>42969</v>
      </c>
      <c r="AJ293" s="13" t="s">
        <v>41</v>
      </c>
      <c r="AK293" s="1">
        <v>43871</v>
      </c>
      <c r="AL293" s="3">
        <v>0</v>
      </c>
      <c r="AO293" s="11"/>
    </row>
    <row r="294" spans="1:41" x14ac:dyDescent="0.25">
      <c r="A294" t="s">
        <v>521</v>
      </c>
      <c r="B294" t="s">
        <v>1388</v>
      </c>
      <c r="C294" t="s">
        <v>13</v>
      </c>
      <c r="D294" t="s">
        <v>41</v>
      </c>
      <c r="E294" t="s">
        <v>35</v>
      </c>
      <c r="F294" t="s">
        <v>27</v>
      </c>
      <c r="G294" t="s">
        <v>17</v>
      </c>
      <c r="H294">
        <v>47</v>
      </c>
      <c r="I294" s="1">
        <v>44605</v>
      </c>
      <c r="J294" s="2">
        <v>214303</v>
      </c>
      <c r="K294" s="3">
        <v>0.4</v>
      </c>
      <c r="L294" t="s">
        <v>18</v>
      </c>
      <c r="M294" t="s">
        <v>56</v>
      </c>
      <c r="N294" s="1" t="s">
        <v>20</v>
      </c>
      <c r="P294" t="str">
        <f t="shared" si="15"/>
        <v>MIDDLE AGE</v>
      </c>
      <c r="AG294" s="11"/>
      <c r="AH294" s="1">
        <v>44605</v>
      </c>
      <c r="AI294" s="2">
        <v>214303</v>
      </c>
      <c r="AJ294" s="13" t="s">
        <v>58</v>
      </c>
      <c r="AK294" s="1">
        <v>44605</v>
      </c>
      <c r="AL294" s="3">
        <v>0.4</v>
      </c>
      <c r="AO294" s="11"/>
    </row>
    <row r="295" spans="1:41" x14ac:dyDescent="0.25">
      <c r="A295" t="s">
        <v>199</v>
      </c>
      <c r="B295" t="s">
        <v>1389</v>
      </c>
      <c r="C295" t="s">
        <v>13</v>
      </c>
      <c r="D295" t="s">
        <v>58</v>
      </c>
      <c r="E295" t="s">
        <v>1104</v>
      </c>
      <c r="F295" t="s">
        <v>16</v>
      </c>
      <c r="G295" t="s">
        <v>23</v>
      </c>
      <c r="H295">
        <v>28</v>
      </c>
      <c r="I295" s="1">
        <v>44184</v>
      </c>
      <c r="J295" s="2">
        <v>199406</v>
      </c>
      <c r="K295" s="3">
        <v>0.38</v>
      </c>
      <c r="L295" t="s">
        <v>32</v>
      </c>
      <c r="M295" t="s">
        <v>33</v>
      </c>
      <c r="N295" s="1" t="s">
        <v>20</v>
      </c>
      <c r="P295" t="str">
        <f t="shared" si="15"/>
        <v>YOUNG</v>
      </c>
      <c r="AG295" s="11"/>
      <c r="AH295" s="1">
        <v>44184</v>
      </c>
      <c r="AI295" s="2">
        <v>199406</v>
      </c>
      <c r="AJ295" s="13" t="s">
        <v>22</v>
      </c>
      <c r="AK295" s="1">
        <v>44184</v>
      </c>
      <c r="AL295" s="3">
        <v>0.38</v>
      </c>
      <c r="AO295" s="11"/>
    </row>
    <row r="296" spans="1:41" x14ac:dyDescent="0.25">
      <c r="A296" t="s">
        <v>522</v>
      </c>
      <c r="B296" t="s">
        <v>1390</v>
      </c>
      <c r="C296" t="s">
        <v>13</v>
      </c>
      <c r="D296" t="s">
        <v>22</v>
      </c>
      <c r="E296" t="s">
        <v>15</v>
      </c>
      <c r="F296" t="s">
        <v>16</v>
      </c>
      <c r="G296" t="s">
        <v>23</v>
      </c>
      <c r="H296">
        <v>35</v>
      </c>
      <c r="I296" s="1">
        <v>42083</v>
      </c>
      <c r="J296" s="2">
        <v>182436</v>
      </c>
      <c r="K296" s="3">
        <v>0.37</v>
      </c>
      <c r="L296" t="s">
        <v>18</v>
      </c>
      <c r="M296" t="s">
        <v>24</v>
      </c>
      <c r="N296" s="1" t="s">
        <v>20</v>
      </c>
      <c r="P296" t="str">
        <f t="shared" si="15"/>
        <v>YOUNG</v>
      </c>
      <c r="AG296" s="11"/>
      <c r="AH296" s="1">
        <v>42083</v>
      </c>
      <c r="AI296" s="2">
        <v>182436</v>
      </c>
      <c r="AJ296" s="13" t="s">
        <v>26</v>
      </c>
      <c r="AK296" s="1">
        <v>42083</v>
      </c>
      <c r="AL296" s="3">
        <v>0.37</v>
      </c>
      <c r="AO296" s="11"/>
    </row>
    <row r="297" spans="1:41" x14ac:dyDescent="0.25">
      <c r="A297" t="s">
        <v>523</v>
      </c>
      <c r="B297" t="s">
        <v>1391</v>
      </c>
      <c r="C297" t="s">
        <v>50</v>
      </c>
      <c r="D297" t="s">
        <v>26</v>
      </c>
      <c r="E297" t="s">
        <v>31</v>
      </c>
      <c r="F297" t="s">
        <v>16</v>
      </c>
      <c r="G297" t="s">
        <v>46</v>
      </c>
      <c r="H297">
        <v>59</v>
      </c>
      <c r="I297" s="1">
        <v>35339</v>
      </c>
      <c r="J297" s="2">
        <v>96507</v>
      </c>
      <c r="K297" s="3">
        <v>0.09</v>
      </c>
      <c r="L297" t="s">
        <v>18</v>
      </c>
      <c r="M297" t="s">
        <v>56</v>
      </c>
      <c r="N297" s="1" t="s">
        <v>20</v>
      </c>
      <c r="P297" t="str">
        <f t="shared" si="15"/>
        <v>MIDDLE AGE</v>
      </c>
      <c r="AG297" s="11"/>
      <c r="AH297" s="1">
        <v>35339</v>
      </c>
      <c r="AI297" s="2">
        <v>96507</v>
      </c>
      <c r="AJ297" s="13" t="s">
        <v>30</v>
      </c>
      <c r="AK297" s="1">
        <v>35339</v>
      </c>
      <c r="AL297" s="3">
        <v>0.09</v>
      </c>
      <c r="AO297" s="11"/>
    </row>
    <row r="298" spans="1:41" x14ac:dyDescent="0.25">
      <c r="A298" t="s">
        <v>243</v>
      </c>
      <c r="B298" t="s">
        <v>142</v>
      </c>
      <c r="C298" t="s">
        <v>85</v>
      </c>
      <c r="D298" t="s">
        <v>30</v>
      </c>
      <c r="E298" t="s">
        <v>35</v>
      </c>
      <c r="F298" t="s">
        <v>27</v>
      </c>
      <c r="G298" t="s">
        <v>23</v>
      </c>
      <c r="H298">
        <v>33</v>
      </c>
      <c r="I298" s="1">
        <v>42327</v>
      </c>
      <c r="J298" s="2">
        <v>82906</v>
      </c>
      <c r="K298" s="3">
        <v>0</v>
      </c>
      <c r="L298" t="s">
        <v>32</v>
      </c>
      <c r="M298" t="s">
        <v>33</v>
      </c>
      <c r="N298" s="1">
        <v>42654</v>
      </c>
      <c r="P298" t="str">
        <f t="shared" si="15"/>
        <v>YOUNG</v>
      </c>
      <c r="AG298" s="11"/>
      <c r="AH298" s="1">
        <v>42327</v>
      </c>
      <c r="AI298" s="2">
        <v>82906</v>
      </c>
      <c r="AJ298" s="13" t="s">
        <v>22</v>
      </c>
      <c r="AK298" s="1">
        <v>42327</v>
      </c>
      <c r="AL298" s="3">
        <v>0</v>
      </c>
      <c r="AO298" s="11"/>
    </row>
    <row r="299" spans="1:41" x14ac:dyDescent="0.25">
      <c r="A299" t="s">
        <v>524</v>
      </c>
      <c r="B299" t="s">
        <v>1392</v>
      </c>
      <c r="C299" t="s">
        <v>70</v>
      </c>
      <c r="D299" t="s">
        <v>22</v>
      </c>
      <c r="E299" t="s">
        <v>35</v>
      </c>
      <c r="F299" t="s">
        <v>16</v>
      </c>
      <c r="G299" t="s">
        <v>23</v>
      </c>
      <c r="H299">
        <v>62</v>
      </c>
      <c r="I299" s="1">
        <v>38691</v>
      </c>
      <c r="J299" s="2">
        <v>41616</v>
      </c>
      <c r="K299" s="3">
        <v>0</v>
      </c>
      <c r="L299" t="s">
        <v>18</v>
      </c>
      <c r="M299" t="s">
        <v>56</v>
      </c>
      <c r="N299" s="1" t="s">
        <v>20</v>
      </c>
      <c r="P299" t="str">
        <f t="shared" si="15"/>
        <v>OLD</v>
      </c>
      <c r="AG299" s="11"/>
      <c r="AH299" s="1">
        <v>38691</v>
      </c>
      <c r="AI299" s="2">
        <v>41616</v>
      </c>
      <c r="AJ299" s="13" t="s">
        <v>26</v>
      </c>
      <c r="AK299" s="1">
        <v>38691</v>
      </c>
      <c r="AL299" s="3">
        <v>0</v>
      </c>
      <c r="AO299" s="11"/>
    </row>
    <row r="300" spans="1:41" x14ac:dyDescent="0.25">
      <c r="A300" t="s">
        <v>525</v>
      </c>
      <c r="B300" t="s">
        <v>1393</v>
      </c>
      <c r="C300" t="s">
        <v>34</v>
      </c>
      <c r="D300" t="s">
        <v>26</v>
      </c>
      <c r="E300" t="s">
        <v>31</v>
      </c>
      <c r="F300" t="s">
        <v>16</v>
      </c>
      <c r="G300" t="s">
        <v>17</v>
      </c>
      <c r="H300">
        <v>50</v>
      </c>
      <c r="I300" s="1">
        <v>37802</v>
      </c>
      <c r="J300" s="2">
        <v>92344</v>
      </c>
      <c r="K300" s="3">
        <v>0</v>
      </c>
      <c r="L300" t="s">
        <v>18</v>
      </c>
      <c r="M300" t="s">
        <v>37</v>
      </c>
      <c r="N300" s="1">
        <v>44587</v>
      </c>
      <c r="P300" t="str">
        <f t="shared" si="15"/>
        <v>MIDDLE AGE</v>
      </c>
      <c r="AG300" s="11"/>
      <c r="AH300" s="1">
        <v>37802</v>
      </c>
      <c r="AI300" s="2">
        <v>92344</v>
      </c>
      <c r="AJ300" s="13" t="s">
        <v>58</v>
      </c>
      <c r="AK300" s="1">
        <v>37802</v>
      </c>
      <c r="AL300" s="3">
        <v>0</v>
      </c>
      <c r="AO300" s="11"/>
    </row>
    <row r="301" spans="1:41" x14ac:dyDescent="0.25">
      <c r="A301" t="s">
        <v>526</v>
      </c>
      <c r="B301" t="s">
        <v>1394</v>
      </c>
      <c r="C301" t="s">
        <v>13</v>
      </c>
      <c r="D301" t="s">
        <v>58</v>
      </c>
      <c r="E301" t="s">
        <v>35</v>
      </c>
      <c r="F301" t="s">
        <v>16</v>
      </c>
      <c r="G301" t="s">
        <v>23</v>
      </c>
      <c r="H301">
        <v>55</v>
      </c>
      <c r="I301" s="1">
        <v>38895</v>
      </c>
      <c r="J301" s="2">
        <v>196614</v>
      </c>
      <c r="K301" s="3">
        <v>0.37</v>
      </c>
      <c r="L301" t="s">
        <v>18</v>
      </c>
      <c r="M301" t="s">
        <v>19</v>
      </c>
      <c r="N301" s="1" t="s">
        <v>20</v>
      </c>
      <c r="P301" t="str">
        <f t="shared" si="15"/>
        <v>MIDDLE AGE</v>
      </c>
      <c r="AG301" s="11"/>
      <c r="AH301" s="1">
        <v>38895</v>
      </c>
      <c r="AI301" s="2">
        <v>196614</v>
      </c>
      <c r="AJ301" s="13" t="s">
        <v>26</v>
      </c>
      <c r="AK301" s="1">
        <v>38895</v>
      </c>
      <c r="AL301" s="3">
        <v>0.37</v>
      </c>
      <c r="AO301" s="11"/>
    </row>
    <row r="302" spans="1:41" x14ac:dyDescent="0.25">
      <c r="A302" t="s">
        <v>527</v>
      </c>
      <c r="B302" t="s">
        <v>1395</v>
      </c>
      <c r="C302" t="s">
        <v>55</v>
      </c>
      <c r="D302" t="s">
        <v>26</v>
      </c>
      <c r="E302" t="s">
        <v>15</v>
      </c>
      <c r="F302" t="s">
        <v>16</v>
      </c>
      <c r="G302" t="s">
        <v>46</v>
      </c>
      <c r="H302">
        <v>47</v>
      </c>
      <c r="I302" s="1">
        <v>44598</v>
      </c>
      <c r="J302" s="2">
        <v>104253</v>
      </c>
      <c r="K302" s="3">
        <v>0.09</v>
      </c>
      <c r="L302" t="s">
        <v>18</v>
      </c>
      <c r="M302" t="s">
        <v>56</v>
      </c>
      <c r="N302" s="1" t="s">
        <v>20</v>
      </c>
      <c r="P302" t="str">
        <f t="shared" si="15"/>
        <v>MIDDLE AGE</v>
      </c>
      <c r="AG302" s="11"/>
      <c r="AH302" s="1">
        <v>44598</v>
      </c>
      <c r="AI302" s="2">
        <v>104253</v>
      </c>
      <c r="AJ302" s="13" t="s">
        <v>26</v>
      </c>
      <c r="AK302" s="1">
        <v>44598</v>
      </c>
      <c r="AL302" s="3">
        <v>0.09</v>
      </c>
      <c r="AO302" s="11"/>
    </row>
    <row r="303" spans="1:41" x14ac:dyDescent="0.25">
      <c r="A303" t="s">
        <v>528</v>
      </c>
      <c r="B303" t="s">
        <v>1396</v>
      </c>
      <c r="C303" t="s">
        <v>62</v>
      </c>
      <c r="D303" t="s">
        <v>26</v>
      </c>
      <c r="E303" t="s">
        <v>1104</v>
      </c>
      <c r="F303" t="s">
        <v>16</v>
      </c>
      <c r="G303" t="s">
        <v>23</v>
      </c>
      <c r="H303">
        <v>34</v>
      </c>
      <c r="I303" s="1">
        <v>44218</v>
      </c>
      <c r="J303" s="2">
        <v>44677</v>
      </c>
      <c r="K303" s="3">
        <v>0</v>
      </c>
      <c r="L303" t="s">
        <v>32</v>
      </c>
      <c r="M303" t="s">
        <v>67</v>
      </c>
      <c r="N303" s="1" t="s">
        <v>20</v>
      </c>
      <c r="P303" t="str">
        <f t="shared" si="15"/>
        <v>YOUNG</v>
      </c>
      <c r="AG303" s="11"/>
      <c r="AH303" s="1">
        <v>44218</v>
      </c>
      <c r="AI303" s="2">
        <v>44677</v>
      </c>
      <c r="AJ303" s="13" t="s">
        <v>26</v>
      </c>
      <c r="AK303" s="1">
        <v>44218</v>
      </c>
      <c r="AL303" s="3">
        <v>0</v>
      </c>
      <c r="AO303" s="11"/>
    </row>
    <row r="304" spans="1:41" x14ac:dyDescent="0.25">
      <c r="A304" t="s">
        <v>529</v>
      </c>
      <c r="B304" t="s">
        <v>1397</v>
      </c>
      <c r="C304" t="s">
        <v>34</v>
      </c>
      <c r="D304" t="s">
        <v>26</v>
      </c>
      <c r="E304" t="s">
        <v>15</v>
      </c>
      <c r="F304" t="s">
        <v>16</v>
      </c>
      <c r="G304" t="s">
        <v>23</v>
      </c>
      <c r="H304">
        <v>39</v>
      </c>
      <c r="I304" s="1">
        <v>43082</v>
      </c>
      <c r="J304" s="2">
        <v>66463</v>
      </c>
      <c r="K304" s="3">
        <v>0</v>
      </c>
      <c r="L304" t="s">
        <v>32</v>
      </c>
      <c r="M304" t="s">
        <v>67</v>
      </c>
      <c r="N304" s="1" t="s">
        <v>20</v>
      </c>
      <c r="P304" t="str">
        <f t="shared" si="15"/>
        <v>YOUNG</v>
      </c>
      <c r="AG304" s="11"/>
      <c r="AH304" s="1">
        <v>43082</v>
      </c>
      <c r="AI304" s="2">
        <v>66463</v>
      </c>
      <c r="AJ304" s="13" t="s">
        <v>22</v>
      </c>
      <c r="AK304" s="1">
        <v>43082</v>
      </c>
      <c r="AL304" s="3">
        <v>0</v>
      </c>
      <c r="AO304" s="11"/>
    </row>
    <row r="305" spans="1:41" x14ac:dyDescent="0.25">
      <c r="A305" t="s">
        <v>530</v>
      </c>
      <c r="B305" t="s">
        <v>1398</v>
      </c>
      <c r="C305" t="s">
        <v>70</v>
      </c>
      <c r="D305" t="s">
        <v>22</v>
      </c>
      <c r="E305" t="s">
        <v>31</v>
      </c>
      <c r="F305" t="s">
        <v>16</v>
      </c>
      <c r="G305" t="s">
        <v>46</v>
      </c>
      <c r="H305">
        <v>35</v>
      </c>
      <c r="I305" s="1">
        <v>42355</v>
      </c>
      <c r="J305" s="2">
        <v>53285</v>
      </c>
      <c r="K305" s="3">
        <v>0</v>
      </c>
      <c r="L305" t="s">
        <v>18</v>
      </c>
      <c r="M305" t="s">
        <v>28</v>
      </c>
      <c r="N305" s="1" t="s">
        <v>20</v>
      </c>
      <c r="P305" t="str">
        <f t="shared" si="15"/>
        <v>YOUNG</v>
      </c>
      <c r="AG305" s="11"/>
      <c r="AH305" s="1">
        <v>42355</v>
      </c>
      <c r="AI305" s="2">
        <v>53285</v>
      </c>
      <c r="AJ305" s="13" t="s">
        <v>30</v>
      </c>
      <c r="AK305" s="1">
        <v>42355</v>
      </c>
      <c r="AL305" s="3">
        <v>0</v>
      </c>
      <c r="AO305" s="11"/>
    </row>
    <row r="306" spans="1:41" x14ac:dyDescent="0.25">
      <c r="A306" t="s">
        <v>531</v>
      </c>
      <c r="B306" t="s">
        <v>1399</v>
      </c>
      <c r="C306" t="s">
        <v>72</v>
      </c>
      <c r="D306" t="s">
        <v>30</v>
      </c>
      <c r="E306" t="s">
        <v>15</v>
      </c>
      <c r="F306" t="s">
        <v>27</v>
      </c>
      <c r="G306" t="s">
        <v>23</v>
      </c>
      <c r="H306">
        <v>54</v>
      </c>
      <c r="I306" s="1">
        <v>35511</v>
      </c>
      <c r="J306" s="2">
        <v>67683</v>
      </c>
      <c r="K306" s="3">
        <v>0</v>
      </c>
      <c r="L306" t="s">
        <v>32</v>
      </c>
      <c r="M306" t="s">
        <v>54</v>
      </c>
      <c r="N306" s="1" t="s">
        <v>20</v>
      </c>
      <c r="P306" t="str">
        <f t="shared" si="15"/>
        <v>MIDDLE AGE</v>
      </c>
      <c r="AG306" s="11"/>
      <c r="AH306" s="1">
        <v>35511</v>
      </c>
      <c r="AI306" s="2">
        <v>67683</v>
      </c>
      <c r="AJ306" s="13" t="s">
        <v>14</v>
      </c>
      <c r="AK306" s="1">
        <v>35511</v>
      </c>
      <c r="AL306" s="3">
        <v>0</v>
      </c>
      <c r="AO306" s="11"/>
    </row>
    <row r="307" spans="1:41" x14ac:dyDescent="0.25">
      <c r="A307" t="s">
        <v>89</v>
      </c>
      <c r="B307" t="s">
        <v>1400</v>
      </c>
      <c r="C307" t="s">
        <v>13</v>
      </c>
      <c r="D307" t="s">
        <v>14</v>
      </c>
      <c r="E307" t="s">
        <v>35</v>
      </c>
      <c r="F307" t="s">
        <v>16</v>
      </c>
      <c r="G307" t="s">
        <v>23</v>
      </c>
      <c r="H307">
        <v>41</v>
      </c>
      <c r="I307" s="1">
        <v>43402</v>
      </c>
      <c r="J307" s="2">
        <v>238155</v>
      </c>
      <c r="K307" s="3">
        <v>0.38</v>
      </c>
      <c r="L307" t="s">
        <v>32</v>
      </c>
      <c r="M307" t="s">
        <v>63</v>
      </c>
      <c r="N307" s="1" t="s">
        <v>20</v>
      </c>
      <c r="P307" t="str">
        <f t="shared" si="15"/>
        <v>MIDDLE AGE</v>
      </c>
      <c r="AG307" s="11"/>
      <c r="AH307" s="1">
        <v>43402</v>
      </c>
      <c r="AI307" s="2">
        <v>238155</v>
      </c>
      <c r="AJ307" s="13" t="s">
        <v>45</v>
      </c>
      <c r="AK307" s="1">
        <v>43402</v>
      </c>
      <c r="AL307" s="3">
        <v>0.38</v>
      </c>
      <c r="AO307" s="11"/>
    </row>
    <row r="308" spans="1:41" x14ac:dyDescent="0.25">
      <c r="A308" t="s">
        <v>532</v>
      </c>
      <c r="B308" t="s">
        <v>1401</v>
      </c>
      <c r="C308" t="s">
        <v>38</v>
      </c>
      <c r="D308" t="s">
        <v>45</v>
      </c>
      <c r="E308" t="s">
        <v>31</v>
      </c>
      <c r="F308" t="s">
        <v>27</v>
      </c>
      <c r="G308" t="s">
        <v>23</v>
      </c>
      <c r="H308">
        <v>37</v>
      </c>
      <c r="I308" s="1">
        <v>43637</v>
      </c>
      <c r="J308" s="2">
        <v>173630</v>
      </c>
      <c r="K308" s="3">
        <v>0.24</v>
      </c>
      <c r="L308" t="s">
        <v>32</v>
      </c>
      <c r="M308" t="s">
        <v>67</v>
      </c>
      <c r="N308" s="1" t="s">
        <v>20</v>
      </c>
      <c r="P308" t="str">
        <f t="shared" si="15"/>
        <v>YOUNG</v>
      </c>
      <c r="AG308" s="11"/>
      <c r="AH308" s="1">
        <v>43637</v>
      </c>
      <c r="AI308" s="2">
        <v>173630</v>
      </c>
      <c r="AJ308" s="13" t="s">
        <v>14</v>
      </c>
      <c r="AK308" s="1">
        <v>43637</v>
      </c>
      <c r="AL308" s="3">
        <v>0.24</v>
      </c>
      <c r="AO308" s="11"/>
    </row>
    <row r="309" spans="1:41" x14ac:dyDescent="0.25">
      <c r="A309" t="s">
        <v>533</v>
      </c>
      <c r="B309" t="s">
        <v>232</v>
      </c>
      <c r="C309" t="s">
        <v>40</v>
      </c>
      <c r="D309" t="s">
        <v>14</v>
      </c>
      <c r="E309" t="s">
        <v>15</v>
      </c>
      <c r="F309" t="s">
        <v>16</v>
      </c>
      <c r="G309" t="s">
        <v>43</v>
      </c>
      <c r="H309">
        <v>29</v>
      </c>
      <c r="I309" s="1">
        <v>43857</v>
      </c>
      <c r="J309" s="2">
        <v>98992</v>
      </c>
      <c r="K309" s="3">
        <v>0</v>
      </c>
      <c r="L309" t="s">
        <v>18</v>
      </c>
      <c r="M309" t="s">
        <v>42</v>
      </c>
      <c r="N309" s="1" t="s">
        <v>20</v>
      </c>
      <c r="P309" t="str">
        <f t="shared" si="15"/>
        <v>YOUNG</v>
      </c>
      <c r="AG309" s="11"/>
      <c r="AH309" s="1">
        <v>43857</v>
      </c>
      <c r="AI309" s="2">
        <v>98992</v>
      </c>
      <c r="AJ309" s="13" t="s">
        <v>26</v>
      </c>
      <c r="AK309" s="1">
        <v>43857</v>
      </c>
      <c r="AL309" s="3">
        <v>0</v>
      </c>
      <c r="AO309" s="11"/>
    </row>
    <row r="310" spans="1:41" x14ac:dyDescent="0.25">
      <c r="A310" t="s">
        <v>280</v>
      </c>
      <c r="B310" t="s">
        <v>1402</v>
      </c>
      <c r="C310" t="s">
        <v>13</v>
      </c>
      <c r="D310" t="s">
        <v>26</v>
      </c>
      <c r="E310" t="s">
        <v>31</v>
      </c>
      <c r="F310" t="s">
        <v>16</v>
      </c>
      <c r="G310" t="s">
        <v>23</v>
      </c>
      <c r="H310">
        <v>64</v>
      </c>
      <c r="I310" s="1">
        <v>42836</v>
      </c>
      <c r="J310" s="2">
        <v>253330</v>
      </c>
      <c r="K310" s="3">
        <v>0.39</v>
      </c>
      <c r="L310" t="s">
        <v>18</v>
      </c>
      <c r="M310" t="s">
        <v>24</v>
      </c>
      <c r="N310" s="1" t="s">
        <v>20</v>
      </c>
      <c r="P310" t="str">
        <f t="shared" si="15"/>
        <v>OLD</v>
      </c>
      <c r="AG310" s="11"/>
      <c r="AH310" s="1">
        <v>42836</v>
      </c>
      <c r="AI310" s="2">
        <v>253330</v>
      </c>
      <c r="AJ310" s="13" t="s">
        <v>45</v>
      </c>
      <c r="AK310" s="1">
        <v>42836</v>
      </c>
      <c r="AL310" s="3">
        <v>0.39</v>
      </c>
      <c r="AO310" s="11"/>
    </row>
    <row r="311" spans="1:41" x14ac:dyDescent="0.25">
      <c r="A311" t="s">
        <v>534</v>
      </c>
      <c r="B311" t="s">
        <v>185</v>
      </c>
      <c r="C311" t="s">
        <v>1113</v>
      </c>
      <c r="D311" t="s">
        <v>45</v>
      </c>
      <c r="E311" t="s">
        <v>31</v>
      </c>
      <c r="F311" t="s">
        <v>16</v>
      </c>
      <c r="G311" t="s">
        <v>17</v>
      </c>
      <c r="H311">
        <v>54</v>
      </c>
      <c r="I311" s="1">
        <v>40769</v>
      </c>
      <c r="J311" s="2">
        <v>158403</v>
      </c>
      <c r="K311" s="3">
        <v>0.14000000000000001</v>
      </c>
      <c r="L311" t="s">
        <v>18</v>
      </c>
      <c r="M311" t="s">
        <v>56</v>
      </c>
      <c r="N311" s="1">
        <v>43679</v>
      </c>
      <c r="P311" t="str">
        <f t="shared" si="15"/>
        <v>MIDDLE AGE</v>
      </c>
      <c r="AG311" s="11"/>
      <c r="AH311" s="1">
        <v>40769</v>
      </c>
      <c r="AI311" s="2">
        <v>158403</v>
      </c>
      <c r="AJ311" s="13" t="s">
        <v>58</v>
      </c>
      <c r="AK311" s="1">
        <v>40769</v>
      </c>
      <c r="AL311" s="3">
        <v>0.14000000000000001</v>
      </c>
      <c r="AO311" s="11"/>
    </row>
    <row r="312" spans="1:41" x14ac:dyDescent="0.25">
      <c r="A312" t="s">
        <v>535</v>
      </c>
      <c r="B312" t="s">
        <v>1403</v>
      </c>
      <c r="C312" t="s">
        <v>1113</v>
      </c>
      <c r="D312" t="s">
        <v>58</v>
      </c>
      <c r="E312" t="s">
        <v>31</v>
      </c>
      <c r="F312" t="s">
        <v>27</v>
      </c>
      <c r="G312" t="s">
        <v>17</v>
      </c>
      <c r="H312">
        <v>36</v>
      </c>
      <c r="I312" s="1">
        <v>44282</v>
      </c>
      <c r="J312" s="2">
        <v>156085</v>
      </c>
      <c r="K312" s="3">
        <v>0.12</v>
      </c>
      <c r="L312" t="s">
        <v>18</v>
      </c>
      <c r="M312" t="s">
        <v>42</v>
      </c>
      <c r="N312" s="1" t="s">
        <v>20</v>
      </c>
      <c r="P312" t="str">
        <f t="shared" si="15"/>
        <v>YOUNG</v>
      </c>
      <c r="AG312" s="11"/>
      <c r="AH312" s="1">
        <v>44282</v>
      </c>
      <c r="AI312" s="2">
        <v>156085</v>
      </c>
      <c r="AJ312" s="13" t="s">
        <v>26</v>
      </c>
      <c r="AK312" s="1">
        <v>44282</v>
      </c>
      <c r="AL312" s="3">
        <v>0.12</v>
      </c>
      <c r="AO312" s="11"/>
    </row>
    <row r="313" spans="1:41" x14ac:dyDescent="0.25">
      <c r="A313" t="s">
        <v>131</v>
      </c>
      <c r="B313" t="s">
        <v>1404</v>
      </c>
      <c r="C313" t="s">
        <v>25</v>
      </c>
      <c r="D313" t="s">
        <v>26</v>
      </c>
      <c r="E313" t="s">
        <v>1104</v>
      </c>
      <c r="F313" t="s">
        <v>16</v>
      </c>
      <c r="G313" t="s">
        <v>43</v>
      </c>
      <c r="H313">
        <v>54</v>
      </c>
      <c r="I313" s="1">
        <v>41382</v>
      </c>
      <c r="J313" s="2">
        <v>80129</v>
      </c>
      <c r="K313" s="3">
        <v>0</v>
      </c>
      <c r="L313" t="s">
        <v>18</v>
      </c>
      <c r="M313" t="s">
        <v>42</v>
      </c>
      <c r="N313" s="1" t="s">
        <v>20</v>
      </c>
      <c r="P313" t="str">
        <f t="shared" si="15"/>
        <v>MIDDLE AGE</v>
      </c>
      <c r="AG313" s="11"/>
      <c r="AH313" s="1">
        <v>41382</v>
      </c>
      <c r="AI313" s="2">
        <v>80129</v>
      </c>
      <c r="AJ313" s="13" t="s">
        <v>45</v>
      </c>
      <c r="AK313" s="1">
        <v>41382</v>
      </c>
      <c r="AL313" s="3">
        <v>0</v>
      </c>
      <c r="AO313" s="11"/>
    </row>
    <row r="314" spans="1:41" x14ac:dyDescent="0.25">
      <c r="A314" t="s">
        <v>536</v>
      </c>
      <c r="B314" t="s">
        <v>1405</v>
      </c>
      <c r="C314" t="s">
        <v>76</v>
      </c>
      <c r="D314" t="s">
        <v>45</v>
      </c>
      <c r="E314" t="s">
        <v>15</v>
      </c>
      <c r="F314" t="s">
        <v>16</v>
      </c>
      <c r="G314" t="s">
        <v>17</v>
      </c>
      <c r="H314">
        <v>56</v>
      </c>
      <c r="I314" s="1">
        <v>42744</v>
      </c>
      <c r="J314" s="2">
        <v>60517</v>
      </c>
      <c r="K314" s="3">
        <v>0</v>
      </c>
      <c r="L314" t="s">
        <v>18</v>
      </c>
      <c r="M314" t="s">
        <v>28</v>
      </c>
      <c r="N314" s="1" t="s">
        <v>20</v>
      </c>
      <c r="P314" t="str">
        <f t="shared" si="15"/>
        <v>MIDDLE AGE</v>
      </c>
      <c r="AG314" s="11"/>
      <c r="AH314" s="1">
        <v>42744</v>
      </c>
      <c r="AI314" s="2">
        <v>60517</v>
      </c>
      <c r="AJ314" s="13" t="s">
        <v>30</v>
      </c>
      <c r="AK314" s="1">
        <v>42744</v>
      </c>
      <c r="AL314" s="3">
        <v>0</v>
      </c>
      <c r="AO314" s="11"/>
    </row>
    <row r="315" spans="1:41" x14ac:dyDescent="0.25">
      <c r="A315" t="s">
        <v>537</v>
      </c>
      <c r="B315" t="s">
        <v>1406</v>
      </c>
      <c r="C315" t="s">
        <v>52</v>
      </c>
      <c r="D315" t="s">
        <v>30</v>
      </c>
      <c r="E315" t="s">
        <v>15</v>
      </c>
      <c r="F315" t="s">
        <v>27</v>
      </c>
      <c r="G315" t="s">
        <v>17</v>
      </c>
      <c r="H315">
        <v>48</v>
      </c>
      <c r="I315" s="1">
        <v>42717</v>
      </c>
      <c r="J315" s="2">
        <v>72315</v>
      </c>
      <c r="K315" s="3">
        <v>0</v>
      </c>
      <c r="L315" t="s">
        <v>18</v>
      </c>
      <c r="M315" t="s">
        <v>24</v>
      </c>
      <c r="N315" s="1">
        <v>42875</v>
      </c>
      <c r="P315" t="str">
        <f t="shared" si="15"/>
        <v>MIDDLE AGE</v>
      </c>
      <c r="AG315" s="11"/>
      <c r="AH315" s="1">
        <v>42717</v>
      </c>
      <c r="AI315" s="2">
        <v>72315</v>
      </c>
      <c r="AJ315" s="13" t="s">
        <v>22</v>
      </c>
      <c r="AK315" s="1">
        <v>42717</v>
      </c>
      <c r="AL315" s="3">
        <v>0</v>
      </c>
      <c r="AO315" s="11"/>
    </row>
    <row r="316" spans="1:41" x14ac:dyDescent="0.25">
      <c r="A316" t="s">
        <v>538</v>
      </c>
      <c r="B316" t="s">
        <v>1407</v>
      </c>
      <c r="C316" t="s">
        <v>38</v>
      </c>
      <c r="D316" t="s">
        <v>22</v>
      </c>
      <c r="E316" t="s">
        <v>35</v>
      </c>
      <c r="F316" t="s">
        <v>27</v>
      </c>
      <c r="G316" t="s">
        <v>23</v>
      </c>
      <c r="H316">
        <v>35</v>
      </c>
      <c r="I316" s="1">
        <v>42196</v>
      </c>
      <c r="J316" s="2">
        <v>153815</v>
      </c>
      <c r="K316" s="3">
        <v>0.19</v>
      </c>
      <c r="L316" t="s">
        <v>18</v>
      </c>
      <c r="M316" t="s">
        <v>42</v>
      </c>
      <c r="N316" s="1">
        <v>42521</v>
      </c>
      <c r="P316" t="str">
        <f t="shared" si="15"/>
        <v>YOUNG</v>
      </c>
      <c r="AG316" s="11"/>
      <c r="AH316" s="1">
        <v>42196</v>
      </c>
      <c r="AI316" s="2">
        <v>153815</v>
      </c>
      <c r="AJ316" s="13" t="s">
        <v>41</v>
      </c>
      <c r="AK316" s="1">
        <v>42196</v>
      </c>
      <c r="AL316" s="3">
        <v>0.19</v>
      </c>
      <c r="AO316" s="11"/>
    </row>
    <row r="317" spans="1:41" x14ac:dyDescent="0.25">
      <c r="A317" t="s">
        <v>539</v>
      </c>
      <c r="B317" t="s">
        <v>1408</v>
      </c>
      <c r="C317" t="s">
        <v>1113</v>
      </c>
      <c r="D317" t="s">
        <v>41</v>
      </c>
      <c r="E317" t="s">
        <v>1104</v>
      </c>
      <c r="F317" t="s">
        <v>16</v>
      </c>
      <c r="G317" t="s">
        <v>43</v>
      </c>
      <c r="H317">
        <v>32</v>
      </c>
      <c r="I317" s="1">
        <v>43328</v>
      </c>
      <c r="J317" s="2">
        <v>139552</v>
      </c>
      <c r="K317" s="3">
        <v>0.15</v>
      </c>
      <c r="L317" t="s">
        <v>18</v>
      </c>
      <c r="M317" t="s">
        <v>42</v>
      </c>
      <c r="N317" s="1" t="s">
        <v>20</v>
      </c>
      <c r="P317" t="str">
        <f t="shared" si="15"/>
        <v>YOUNG</v>
      </c>
      <c r="AG317" s="11"/>
      <c r="AH317" s="1">
        <v>43328</v>
      </c>
      <c r="AI317" s="2">
        <v>139552</v>
      </c>
      <c r="AJ317" s="13" t="s">
        <v>41</v>
      </c>
      <c r="AK317" s="1">
        <v>43328</v>
      </c>
      <c r="AL317" s="3">
        <v>0.15</v>
      </c>
      <c r="AO317" s="11"/>
    </row>
    <row r="318" spans="1:41" x14ac:dyDescent="0.25">
      <c r="A318" t="s">
        <v>540</v>
      </c>
      <c r="B318" t="s">
        <v>1409</v>
      </c>
      <c r="C318" t="s">
        <v>13</v>
      </c>
      <c r="D318" t="s">
        <v>41</v>
      </c>
      <c r="E318" t="s">
        <v>31</v>
      </c>
      <c r="F318" t="s">
        <v>27</v>
      </c>
      <c r="G318" t="s">
        <v>23</v>
      </c>
      <c r="H318">
        <v>25</v>
      </c>
      <c r="I318" s="1">
        <v>44854</v>
      </c>
      <c r="J318" s="2">
        <v>257296</v>
      </c>
      <c r="K318" s="3">
        <v>0.35</v>
      </c>
      <c r="L318" t="s">
        <v>18</v>
      </c>
      <c r="M318" t="s">
        <v>24</v>
      </c>
      <c r="N318" s="1" t="s">
        <v>20</v>
      </c>
      <c r="P318" t="str">
        <f t="shared" si="15"/>
        <v>YOUNG</v>
      </c>
      <c r="AG318" s="11"/>
      <c r="AH318" s="1">
        <v>44854</v>
      </c>
      <c r="AI318" s="2">
        <v>257296</v>
      </c>
      <c r="AJ318" s="13" t="s">
        <v>14</v>
      </c>
      <c r="AK318" s="1">
        <v>44854</v>
      </c>
      <c r="AL318" s="3">
        <v>0.35</v>
      </c>
      <c r="AO318" s="11"/>
    </row>
    <row r="319" spans="1:41" x14ac:dyDescent="0.25">
      <c r="A319" t="s">
        <v>541</v>
      </c>
      <c r="B319" t="s">
        <v>1410</v>
      </c>
      <c r="C319" t="s">
        <v>40</v>
      </c>
      <c r="D319" t="s">
        <v>14</v>
      </c>
      <c r="E319" t="s">
        <v>35</v>
      </c>
      <c r="F319" t="s">
        <v>27</v>
      </c>
      <c r="G319" t="s">
        <v>23</v>
      </c>
      <c r="H319">
        <v>26</v>
      </c>
      <c r="I319" s="1">
        <v>43955</v>
      </c>
      <c r="J319" s="2">
        <v>91372</v>
      </c>
      <c r="K319" s="3">
        <v>0</v>
      </c>
      <c r="L319" t="s">
        <v>18</v>
      </c>
      <c r="M319" t="s">
        <v>42</v>
      </c>
      <c r="N319" s="1" t="s">
        <v>20</v>
      </c>
      <c r="P319" t="str">
        <f t="shared" si="15"/>
        <v>YOUNG</v>
      </c>
      <c r="AG319" s="11"/>
      <c r="AH319" s="1">
        <v>43955</v>
      </c>
      <c r="AI319" s="2">
        <v>91372</v>
      </c>
      <c r="AJ319" s="13" t="s">
        <v>22</v>
      </c>
      <c r="AK319" s="1">
        <v>43955</v>
      </c>
      <c r="AL319" s="3">
        <v>0</v>
      </c>
      <c r="AO319" s="11"/>
    </row>
    <row r="320" spans="1:41" x14ac:dyDescent="0.25">
      <c r="A320" t="s">
        <v>542</v>
      </c>
      <c r="B320" t="s">
        <v>1411</v>
      </c>
      <c r="C320" t="s">
        <v>65</v>
      </c>
      <c r="D320" t="s">
        <v>22</v>
      </c>
      <c r="E320" t="s">
        <v>31</v>
      </c>
      <c r="F320" t="s">
        <v>27</v>
      </c>
      <c r="G320" t="s">
        <v>23</v>
      </c>
      <c r="H320">
        <v>53</v>
      </c>
      <c r="I320" s="1">
        <v>42891</v>
      </c>
      <c r="J320" s="2">
        <v>73601</v>
      </c>
      <c r="K320" s="3">
        <v>0</v>
      </c>
      <c r="L320" t="s">
        <v>32</v>
      </c>
      <c r="M320" t="s">
        <v>33</v>
      </c>
      <c r="N320" s="1" t="s">
        <v>20</v>
      </c>
      <c r="P320" t="str">
        <f t="shared" si="15"/>
        <v>MIDDLE AGE</v>
      </c>
      <c r="AG320" s="11"/>
      <c r="AH320" s="1">
        <v>42891</v>
      </c>
      <c r="AI320" s="2">
        <v>73601</v>
      </c>
      <c r="AJ320" s="13" t="s">
        <v>26</v>
      </c>
      <c r="AK320" s="1">
        <v>42891</v>
      </c>
      <c r="AL320" s="3">
        <v>0</v>
      </c>
      <c r="AO320" s="11"/>
    </row>
    <row r="321" spans="1:41" x14ac:dyDescent="0.25">
      <c r="A321" t="s">
        <v>543</v>
      </c>
      <c r="B321" t="s">
        <v>1412</v>
      </c>
      <c r="C321" t="s">
        <v>75</v>
      </c>
      <c r="D321" t="s">
        <v>26</v>
      </c>
      <c r="E321" t="s">
        <v>31</v>
      </c>
      <c r="F321" t="s">
        <v>16</v>
      </c>
      <c r="G321" t="s">
        <v>23</v>
      </c>
      <c r="H321">
        <v>37</v>
      </c>
      <c r="I321" s="1">
        <v>41393</v>
      </c>
      <c r="J321" s="2">
        <v>71871</v>
      </c>
      <c r="K321" s="3">
        <v>0</v>
      </c>
      <c r="L321" t="s">
        <v>32</v>
      </c>
      <c r="M321" t="s">
        <v>33</v>
      </c>
      <c r="N321" s="1" t="s">
        <v>20</v>
      </c>
      <c r="P321" t="str">
        <f t="shared" si="15"/>
        <v>YOUNG</v>
      </c>
      <c r="AG321" s="11"/>
      <c r="AH321" s="1">
        <v>41393</v>
      </c>
      <c r="AI321" s="2">
        <v>71871</v>
      </c>
      <c r="AJ321" s="13" t="s">
        <v>45</v>
      </c>
      <c r="AK321" s="1">
        <v>41393</v>
      </c>
      <c r="AL321" s="3">
        <v>0</v>
      </c>
      <c r="AO321" s="11"/>
    </row>
    <row r="322" spans="1:41" x14ac:dyDescent="0.25">
      <c r="A322" t="s">
        <v>544</v>
      </c>
      <c r="B322" t="s">
        <v>1413</v>
      </c>
      <c r="C322" t="s">
        <v>44</v>
      </c>
      <c r="D322" t="s">
        <v>45</v>
      </c>
      <c r="E322" t="s">
        <v>1104</v>
      </c>
      <c r="F322" t="s">
        <v>16</v>
      </c>
      <c r="G322" t="s">
        <v>17</v>
      </c>
      <c r="H322">
        <v>31</v>
      </c>
      <c r="I322" s="1">
        <v>42407</v>
      </c>
      <c r="J322" s="2">
        <v>84925</v>
      </c>
      <c r="K322" s="3">
        <v>0</v>
      </c>
      <c r="L322" t="s">
        <v>18</v>
      </c>
      <c r="M322" t="s">
        <v>24</v>
      </c>
      <c r="N322" s="1" t="s">
        <v>20</v>
      </c>
      <c r="P322" t="str">
        <f t="shared" ref="P322:P385" si="16">IF(AND(H322&gt;=20,H322&lt;=40),"YOUNG",IF(AND(H322&gt;40,H322&lt;=60),"MIDDLE AGE",IF(H322&gt;60,"OLD"," ")))</f>
        <v>YOUNG</v>
      </c>
      <c r="AG322" s="11"/>
      <c r="AH322" s="1">
        <v>42407</v>
      </c>
      <c r="AI322" s="2">
        <v>84925</v>
      </c>
      <c r="AJ322" s="13" t="s">
        <v>26</v>
      </c>
      <c r="AK322" s="1">
        <v>42407</v>
      </c>
      <c r="AL322" s="3">
        <v>0</v>
      </c>
      <c r="AO322" s="11"/>
    </row>
    <row r="323" spans="1:41" x14ac:dyDescent="0.25">
      <c r="A323" t="s">
        <v>545</v>
      </c>
      <c r="B323" t="s">
        <v>1414</v>
      </c>
      <c r="C323" t="s">
        <v>1113</v>
      </c>
      <c r="D323" t="s">
        <v>26</v>
      </c>
      <c r="E323" t="s">
        <v>35</v>
      </c>
      <c r="F323" t="s">
        <v>16</v>
      </c>
      <c r="G323" t="s">
        <v>23</v>
      </c>
      <c r="H323">
        <v>47</v>
      </c>
      <c r="I323" s="1">
        <v>40185</v>
      </c>
      <c r="J323" s="2">
        <v>155600</v>
      </c>
      <c r="K323" s="3">
        <v>0.14000000000000001</v>
      </c>
      <c r="L323" t="s">
        <v>32</v>
      </c>
      <c r="M323" t="s">
        <v>67</v>
      </c>
      <c r="N323" s="1" t="s">
        <v>20</v>
      </c>
      <c r="P323" t="str">
        <f t="shared" si="16"/>
        <v>MIDDLE AGE</v>
      </c>
      <c r="AG323" s="11"/>
      <c r="AH323" s="1">
        <v>40185</v>
      </c>
      <c r="AI323" s="2">
        <v>155600</v>
      </c>
      <c r="AJ323" s="13" t="s">
        <v>45</v>
      </c>
      <c r="AK323" s="1">
        <v>40185</v>
      </c>
      <c r="AL323" s="3">
        <v>0.14000000000000001</v>
      </c>
      <c r="AO323" s="11"/>
    </row>
    <row r="324" spans="1:41" x14ac:dyDescent="0.25">
      <c r="A324" t="s">
        <v>546</v>
      </c>
      <c r="B324" t="s">
        <v>1415</v>
      </c>
      <c r="C324" t="s">
        <v>55</v>
      </c>
      <c r="D324" t="s">
        <v>45</v>
      </c>
      <c r="E324" t="s">
        <v>15</v>
      </c>
      <c r="F324" t="s">
        <v>27</v>
      </c>
      <c r="G324" t="s">
        <v>43</v>
      </c>
      <c r="H324">
        <v>32</v>
      </c>
      <c r="I324" s="1">
        <v>43449</v>
      </c>
      <c r="J324" s="2">
        <v>101564</v>
      </c>
      <c r="K324" s="3">
        <v>0.06</v>
      </c>
      <c r="L324" t="s">
        <v>18</v>
      </c>
      <c r="M324" t="s">
        <v>24</v>
      </c>
      <c r="N324" s="1" t="s">
        <v>20</v>
      </c>
      <c r="P324" t="str">
        <f t="shared" si="16"/>
        <v>YOUNG</v>
      </c>
      <c r="AG324" s="11"/>
      <c r="AH324" s="1">
        <v>43449</v>
      </c>
      <c r="AI324" s="2">
        <v>101564</v>
      </c>
      <c r="AJ324" s="13" t="s">
        <v>30</v>
      </c>
      <c r="AK324" s="1">
        <v>43449</v>
      </c>
      <c r="AL324" s="3">
        <v>0.06</v>
      </c>
      <c r="AO324" s="11"/>
    </row>
    <row r="325" spans="1:41" x14ac:dyDescent="0.25">
      <c r="A325" t="s">
        <v>547</v>
      </c>
      <c r="B325" t="s">
        <v>1416</v>
      </c>
      <c r="C325" t="s">
        <v>71</v>
      </c>
      <c r="D325" t="s">
        <v>30</v>
      </c>
      <c r="E325" t="s">
        <v>15</v>
      </c>
      <c r="F325" t="s">
        <v>27</v>
      </c>
      <c r="G325" t="s">
        <v>23</v>
      </c>
      <c r="H325">
        <v>40</v>
      </c>
      <c r="I325" s="1">
        <v>40098</v>
      </c>
      <c r="J325" s="2">
        <v>80150</v>
      </c>
      <c r="K325" s="3">
        <v>0</v>
      </c>
      <c r="L325" t="s">
        <v>18</v>
      </c>
      <c r="M325" t="s">
        <v>37</v>
      </c>
      <c r="N325" s="1" t="s">
        <v>20</v>
      </c>
      <c r="P325" t="str">
        <f t="shared" si="16"/>
        <v>YOUNG</v>
      </c>
      <c r="AG325" s="11"/>
      <c r="AH325" s="1">
        <v>40098</v>
      </c>
      <c r="AI325" s="2">
        <v>80150</v>
      </c>
      <c r="AJ325" s="13" t="s">
        <v>22</v>
      </c>
      <c r="AK325" s="1">
        <v>40098</v>
      </c>
      <c r="AL325" s="3">
        <v>0</v>
      </c>
      <c r="AO325" s="11"/>
    </row>
    <row r="326" spans="1:41" x14ac:dyDescent="0.25">
      <c r="A326" t="s">
        <v>548</v>
      </c>
      <c r="B326" t="s">
        <v>1417</v>
      </c>
      <c r="C326" t="s">
        <v>21</v>
      </c>
      <c r="D326" t="s">
        <v>22</v>
      </c>
      <c r="E326" t="s">
        <v>31</v>
      </c>
      <c r="F326" t="s">
        <v>27</v>
      </c>
      <c r="G326" t="s">
        <v>23</v>
      </c>
      <c r="H326">
        <v>65</v>
      </c>
      <c r="I326" s="1">
        <v>44478</v>
      </c>
      <c r="J326" s="2">
        <v>73996</v>
      </c>
      <c r="K326" s="3">
        <v>0</v>
      </c>
      <c r="L326" t="s">
        <v>32</v>
      </c>
      <c r="M326" t="s">
        <v>33</v>
      </c>
      <c r="N326" s="1">
        <v>44808</v>
      </c>
      <c r="P326" t="str">
        <f t="shared" si="16"/>
        <v>OLD</v>
      </c>
      <c r="AG326" s="11"/>
      <c r="AH326" s="1">
        <v>44478</v>
      </c>
      <c r="AI326" s="2">
        <v>73996</v>
      </c>
      <c r="AJ326" s="13" t="s">
        <v>26</v>
      </c>
      <c r="AK326" s="1">
        <v>44478</v>
      </c>
      <c r="AL326" s="3">
        <v>0</v>
      </c>
      <c r="AO326" s="11"/>
    </row>
    <row r="327" spans="1:41" x14ac:dyDescent="0.25">
      <c r="A327" t="s">
        <v>549</v>
      </c>
      <c r="B327" t="s">
        <v>1418</v>
      </c>
      <c r="C327" t="s">
        <v>61</v>
      </c>
      <c r="D327" t="s">
        <v>26</v>
      </c>
      <c r="E327" t="s">
        <v>35</v>
      </c>
      <c r="F327" t="s">
        <v>16</v>
      </c>
      <c r="G327" t="s">
        <v>46</v>
      </c>
      <c r="H327">
        <v>25</v>
      </c>
      <c r="I327" s="1">
        <v>44579</v>
      </c>
      <c r="J327" s="2">
        <v>90109</v>
      </c>
      <c r="K327" s="3">
        <v>0</v>
      </c>
      <c r="L327" t="s">
        <v>18</v>
      </c>
      <c r="M327" t="s">
        <v>56</v>
      </c>
      <c r="N327" s="1" t="s">
        <v>20</v>
      </c>
      <c r="P327" t="str">
        <f t="shared" si="16"/>
        <v>YOUNG</v>
      </c>
      <c r="AG327" s="11"/>
      <c r="AH327" s="1">
        <v>44579</v>
      </c>
      <c r="AI327" s="2">
        <v>90109</v>
      </c>
      <c r="AJ327" s="13" t="s">
        <v>30</v>
      </c>
      <c r="AK327" s="1">
        <v>44579</v>
      </c>
      <c r="AL327" s="3">
        <v>0</v>
      </c>
      <c r="AO327" s="11"/>
    </row>
    <row r="328" spans="1:41" x14ac:dyDescent="0.25">
      <c r="A328" t="s">
        <v>550</v>
      </c>
      <c r="B328" t="s">
        <v>1419</v>
      </c>
      <c r="C328" t="s">
        <v>85</v>
      </c>
      <c r="D328" t="s">
        <v>30</v>
      </c>
      <c r="E328" t="s">
        <v>31</v>
      </c>
      <c r="F328" t="s">
        <v>27</v>
      </c>
      <c r="G328" t="s">
        <v>17</v>
      </c>
      <c r="H328">
        <v>39</v>
      </c>
      <c r="I328" s="1">
        <v>44739</v>
      </c>
      <c r="J328" s="2">
        <v>67216</v>
      </c>
      <c r="K328" s="3">
        <v>0</v>
      </c>
      <c r="L328" t="s">
        <v>18</v>
      </c>
      <c r="M328" t="s">
        <v>37</v>
      </c>
      <c r="N328" s="1" t="s">
        <v>20</v>
      </c>
      <c r="P328" t="str">
        <f t="shared" si="16"/>
        <v>YOUNG</v>
      </c>
      <c r="AG328" s="11"/>
      <c r="AH328" s="1">
        <v>44739</v>
      </c>
      <c r="AI328" s="2">
        <v>67216</v>
      </c>
      <c r="AJ328" s="13" t="s">
        <v>26</v>
      </c>
      <c r="AK328" s="1">
        <v>44739</v>
      </c>
      <c r="AL328" s="3">
        <v>0</v>
      </c>
      <c r="AO328" s="11"/>
    </row>
    <row r="329" spans="1:41" x14ac:dyDescent="0.25">
      <c r="A329" t="s">
        <v>551</v>
      </c>
      <c r="B329" t="s">
        <v>1420</v>
      </c>
      <c r="C329" t="s">
        <v>34</v>
      </c>
      <c r="D329" t="s">
        <v>26</v>
      </c>
      <c r="E329" t="s">
        <v>15</v>
      </c>
      <c r="F329" t="s">
        <v>16</v>
      </c>
      <c r="G329" t="s">
        <v>17</v>
      </c>
      <c r="H329">
        <v>52</v>
      </c>
      <c r="I329" s="1">
        <v>35953</v>
      </c>
      <c r="J329" s="2">
        <v>75402</v>
      </c>
      <c r="K329" s="3">
        <v>0</v>
      </c>
      <c r="L329" t="s">
        <v>18</v>
      </c>
      <c r="M329" t="s">
        <v>37</v>
      </c>
      <c r="N329" s="1" t="s">
        <v>20</v>
      </c>
      <c r="P329" t="str">
        <f t="shared" si="16"/>
        <v>MIDDLE AGE</v>
      </c>
      <c r="AG329" s="11"/>
      <c r="AH329" s="1">
        <v>35953</v>
      </c>
      <c r="AI329" s="2">
        <v>75402</v>
      </c>
      <c r="AJ329" s="13" t="s">
        <v>30</v>
      </c>
      <c r="AK329" s="1">
        <v>35953</v>
      </c>
      <c r="AL329" s="3">
        <v>0</v>
      </c>
      <c r="AO329" s="11"/>
    </row>
    <row r="330" spans="1:41" x14ac:dyDescent="0.25">
      <c r="A330" t="s">
        <v>552</v>
      </c>
      <c r="B330" t="s">
        <v>1421</v>
      </c>
      <c r="C330" t="s">
        <v>53</v>
      </c>
      <c r="D330" t="s">
        <v>30</v>
      </c>
      <c r="E330" t="s">
        <v>35</v>
      </c>
      <c r="F330" t="s">
        <v>16</v>
      </c>
      <c r="G330" t="s">
        <v>46</v>
      </c>
      <c r="H330">
        <v>38</v>
      </c>
      <c r="I330" s="1">
        <v>44725</v>
      </c>
      <c r="J330" s="2">
        <v>120795</v>
      </c>
      <c r="K330" s="3">
        <v>0</v>
      </c>
      <c r="L330" t="s">
        <v>47</v>
      </c>
      <c r="M330" t="s">
        <v>48</v>
      </c>
      <c r="N330" s="1" t="s">
        <v>20</v>
      </c>
      <c r="P330" t="str">
        <f t="shared" si="16"/>
        <v>YOUNG</v>
      </c>
      <c r="AG330" s="11"/>
      <c r="AH330" s="1">
        <v>44725</v>
      </c>
      <c r="AI330" s="2">
        <v>120795</v>
      </c>
      <c r="AJ330" s="13" t="s">
        <v>26</v>
      </c>
      <c r="AK330" s="1">
        <v>44725</v>
      </c>
      <c r="AL330" s="3">
        <v>0</v>
      </c>
      <c r="AO330" s="11"/>
    </row>
    <row r="331" spans="1:41" x14ac:dyDescent="0.25">
      <c r="A331" t="s">
        <v>153</v>
      </c>
      <c r="B331" t="s">
        <v>1422</v>
      </c>
      <c r="C331" t="s">
        <v>64</v>
      </c>
      <c r="D331" t="s">
        <v>26</v>
      </c>
      <c r="E331" t="s">
        <v>1104</v>
      </c>
      <c r="F331" t="s">
        <v>27</v>
      </c>
      <c r="G331" t="s">
        <v>46</v>
      </c>
      <c r="H331">
        <v>33</v>
      </c>
      <c r="I331" s="1">
        <v>42212</v>
      </c>
      <c r="J331" s="2">
        <v>44012</v>
      </c>
      <c r="K331" s="3">
        <v>0</v>
      </c>
      <c r="L331" t="s">
        <v>47</v>
      </c>
      <c r="M331" t="s">
        <v>68</v>
      </c>
      <c r="N331" s="1" t="s">
        <v>20</v>
      </c>
      <c r="P331" t="str">
        <f t="shared" si="16"/>
        <v>YOUNG</v>
      </c>
      <c r="AG331" s="11"/>
      <c r="AH331" s="1">
        <v>42212</v>
      </c>
      <c r="AI331" s="2">
        <v>44012</v>
      </c>
      <c r="AJ331" s="13" t="s">
        <v>14</v>
      </c>
      <c r="AK331" s="1">
        <v>42212</v>
      </c>
      <c r="AL331" s="3">
        <v>0</v>
      </c>
      <c r="AO331" s="11"/>
    </row>
    <row r="332" spans="1:41" x14ac:dyDescent="0.25">
      <c r="A332" t="s">
        <v>553</v>
      </c>
      <c r="B332" t="s">
        <v>1423</v>
      </c>
      <c r="C332" t="s">
        <v>13</v>
      </c>
      <c r="D332" t="s">
        <v>14</v>
      </c>
      <c r="E332" t="s">
        <v>15</v>
      </c>
      <c r="F332" t="s">
        <v>16</v>
      </c>
      <c r="G332" t="s">
        <v>23</v>
      </c>
      <c r="H332">
        <v>28</v>
      </c>
      <c r="I332" s="1">
        <v>44289</v>
      </c>
      <c r="J332" s="2">
        <v>219180</v>
      </c>
      <c r="K332" s="3">
        <v>0.33</v>
      </c>
      <c r="L332" t="s">
        <v>32</v>
      </c>
      <c r="M332" t="s">
        <v>67</v>
      </c>
      <c r="N332" s="1" t="s">
        <v>20</v>
      </c>
      <c r="P332" t="str">
        <f t="shared" si="16"/>
        <v>YOUNG</v>
      </c>
      <c r="AG332" s="11"/>
      <c r="AH332" s="1">
        <v>44289</v>
      </c>
      <c r="AI332" s="2">
        <v>219180</v>
      </c>
      <c r="AJ332" s="13" t="s">
        <v>30</v>
      </c>
      <c r="AK332" s="1">
        <v>44289</v>
      </c>
      <c r="AL332" s="3">
        <v>0.33</v>
      </c>
      <c r="AO332" s="11"/>
    </row>
    <row r="333" spans="1:41" x14ac:dyDescent="0.25">
      <c r="A333" t="s">
        <v>161</v>
      </c>
      <c r="B333" t="s">
        <v>1424</v>
      </c>
      <c r="C333" t="s">
        <v>13</v>
      </c>
      <c r="D333" t="s">
        <v>30</v>
      </c>
      <c r="E333" t="s">
        <v>15</v>
      </c>
      <c r="F333" t="s">
        <v>27</v>
      </c>
      <c r="G333" t="s">
        <v>23</v>
      </c>
      <c r="H333">
        <v>61</v>
      </c>
      <c r="I333" s="1">
        <v>38652</v>
      </c>
      <c r="J333" s="2">
        <v>258700</v>
      </c>
      <c r="K333" s="3">
        <v>0.32</v>
      </c>
      <c r="L333" t="s">
        <v>18</v>
      </c>
      <c r="M333" t="s">
        <v>24</v>
      </c>
      <c r="N333" s="1" t="s">
        <v>20</v>
      </c>
      <c r="P333" t="str">
        <f t="shared" si="16"/>
        <v>OLD</v>
      </c>
      <c r="AG333" s="11"/>
      <c r="AH333" s="1">
        <v>38652</v>
      </c>
      <c r="AI333" s="2">
        <v>258700</v>
      </c>
      <c r="AJ333" s="13" t="s">
        <v>30</v>
      </c>
      <c r="AK333" s="1">
        <v>38652</v>
      </c>
      <c r="AL333" s="3">
        <v>0.32</v>
      </c>
      <c r="AO333" s="11"/>
    </row>
    <row r="334" spans="1:41" x14ac:dyDescent="0.25">
      <c r="A334" t="s">
        <v>554</v>
      </c>
      <c r="B334" t="s">
        <v>1425</v>
      </c>
      <c r="C334" t="s">
        <v>52</v>
      </c>
      <c r="D334" t="s">
        <v>30</v>
      </c>
      <c r="E334" t="s">
        <v>1104</v>
      </c>
      <c r="F334" t="s">
        <v>27</v>
      </c>
      <c r="G334" t="s">
        <v>23</v>
      </c>
      <c r="H334">
        <v>32</v>
      </c>
      <c r="I334" s="1">
        <v>43107</v>
      </c>
      <c r="J334" s="2">
        <v>97496</v>
      </c>
      <c r="K334" s="3">
        <v>0</v>
      </c>
      <c r="L334" t="s">
        <v>18</v>
      </c>
      <c r="M334" t="s">
        <v>42</v>
      </c>
      <c r="N334" s="1" t="s">
        <v>20</v>
      </c>
      <c r="P334" t="str">
        <f t="shared" si="16"/>
        <v>YOUNG</v>
      </c>
      <c r="AG334" s="11"/>
      <c r="AH334" s="1">
        <v>43107</v>
      </c>
      <c r="AI334" s="2">
        <v>97496</v>
      </c>
      <c r="AJ334" s="13" t="s">
        <v>22</v>
      </c>
      <c r="AK334" s="1">
        <v>43107</v>
      </c>
      <c r="AL334" s="3">
        <v>0</v>
      </c>
      <c r="AO334" s="11"/>
    </row>
    <row r="335" spans="1:41" x14ac:dyDescent="0.25">
      <c r="A335" t="s">
        <v>555</v>
      </c>
      <c r="B335" t="s">
        <v>1426</v>
      </c>
      <c r="C335" t="s">
        <v>13</v>
      </c>
      <c r="D335" t="s">
        <v>22</v>
      </c>
      <c r="E335" t="s">
        <v>15</v>
      </c>
      <c r="F335" t="s">
        <v>27</v>
      </c>
      <c r="G335" t="s">
        <v>46</v>
      </c>
      <c r="H335">
        <v>28</v>
      </c>
      <c r="I335" s="1">
        <v>44044</v>
      </c>
      <c r="J335" s="2">
        <v>239270</v>
      </c>
      <c r="K335" s="3">
        <v>0.38</v>
      </c>
      <c r="L335" t="s">
        <v>47</v>
      </c>
      <c r="M335" t="s">
        <v>68</v>
      </c>
      <c r="N335" s="1" t="s">
        <v>20</v>
      </c>
      <c r="P335" t="str">
        <f t="shared" si="16"/>
        <v>YOUNG</v>
      </c>
      <c r="AG335" s="11"/>
      <c r="AH335" s="1">
        <v>44044</v>
      </c>
      <c r="AI335" s="2">
        <v>239270</v>
      </c>
      <c r="AJ335" s="13" t="s">
        <v>26</v>
      </c>
      <c r="AK335" s="1">
        <v>44044</v>
      </c>
      <c r="AL335" s="3">
        <v>0.38</v>
      </c>
      <c r="AO335" s="11"/>
    </row>
    <row r="336" spans="1:41" x14ac:dyDescent="0.25">
      <c r="A336" t="s">
        <v>556</v>
      </c>
      <c r="B336" t="s">
        <v>1427</v>
      </c>
      <c r="C336" t="s">
        <v>55</v>
      </c>
      <c r="D336" t="s">
        <v>26</v>
      </c>
      <c r="E336" t="s">
        <v>1104</v>
      </c>
      <c r="F336" t="s">
        <v>27</v>
      </c>
      <c r="G336" t="s">
        <v>17</v>
      </c>
      <c r="H336">
        <v>39</v>
      </c>
      <c r="I336" s="1">
        <v>40970</v>
      </c>
      <c r="J336" s="2">
        <v>103466</v>
      </c>
      <c r="K336" s="3">
        <v>0.05</v>
      </c>
      <c r="L336" t="s">
        <v>18</v>
      </c>
      <c r="M336" t="s">
        <v>19</v>
      </c>
      <c r="N336" s="1" t="s">
        <v>20</v>
      </c>
      <c r="P336" t="str">
        <f t="shared" si="16"/>
        <v>YOUNG</v>
      </c>
      <c r="AG336" s="11"/>
      <c r="AH336" s="1">
        <v>40970</v>
      </c>
      <c r="AI336" s="2">
        <v>103466</v>
      </c>
      <c r="AJ336" s="13" t="s">
        <v>58</v>
      </c>
      <c r="AK336" s="1">
        <v>40970</v>
      </c>
      <c r="AL336" s="3">
        <v>0.05</v>
      </c>
      <c r="AO336" s="11"/>
    </row>
    <row r="337" spans="1:41" x14ac:dyDescent="0.25">
      <c r="A337" t="s">
        <v>201</v>
      </c>
      <c r="B337" t="s">
        <v>1428</v>
      </c>
      <c r="C337" t="s">
        <v>40</v>
      </c>
      <c r="D337" t="s">
        <v>58</v>
      </c>
      <c r="E337" t="s">
        <v>31</v>
      </c>
      <c r="F337" t="s">
        <v>27</v>
      </c>
      <c r="G337" t="s">
        <v>46</v>
      </c>
      <c r="H337">
        <v>57</v>
      </c>
      <c r="I337" s="1">
        <v>37069</v>
      </c>
      <c r="J337" s="2">
        <v>74662</v>
      </c>
      <c r="K337" s="3">
        <v>0</v>
      </c>
      <c r="L337" t="s">
        <v>47</v>
      </c>
      <c r="M337" t="s">
        <v>48</v>
      </c>
      <c r="N337" s="1" t="s">
        <v>20</v>
      </c>
      <c r="P337" t="str">
        <f t="shared" si="16"/>
        <v>MIDDLE AGE</v>
      </c>
      <c r="AG337" s="11"/>
      <c r="AH337" s="1">
        <v>37069</v>
      </c>
      <c r="AI337" s="2">
        <v>74662</v>
      </c>
      <c r="AJ337" s="13" t="s">
        <v>22</v>
      </c>
      <c r="AK337" s="1">
        <v>37069</v>
      </c>
      <c r="AL337" s="3">
        <v>0</v>
      </c>
      <c r="AO337" s="11"/>
    </row>
    <row r="338" spans="1:41" x14ac:dyDescent="0.25">
      <c r="A338" t="s">
        <v>557</v>
      </c>
      <c r="B338" t="s">
        <v>1429</v>
      </c>
      <c r="C338" t="s">
        <v>13</v>
      </c>
      <c r="D338" t="s">
        <v>22</v>
      </c>
      <c r="E338" t="s">
        <v>15</v>
      </c>
      <c r="F338" t="s">
        <v>27</v>
      </c>
      <c r="G338" t="s">
        <v>23</v>
      </c>
      <c r="H338">
        <v>40</v>
      </c>
      <c r="I338" s="1">
        <v>42114</v>
      </c>
      <c r="J338" s="2">
        <v>227816</v>
      </c>
      <c r="K338" s="3">
        <v>0.33</v>
      </c>
      <c r="L338" t="s">
        <v>18</v>
      </c>
      <c r="M338" t="s">
        <v>19</v>
      </c>
      <c r="N338" s="1" t="s">
        <v>20</v>
      </c>
      <c r="P338" t="str">
        <f t="shared" si="16"/>
        <v>YOUNG</v>
      </c>
      <c r="AG338" s="11"/>
      <c r="AH338" s="1">
        <v>42114</v>
      </c>
      <c r="AI338" s="2">
        <v>227816</v>
      </c>
      <c r="AJ338" s="13" t="s">
        <v>45</v>
      </c>
      <c r="AK338" s="1">
        <v>42114</v>
      </c>
      <c r="AL338" s="3">
        <v>0.33</v>
      </c>
      <c r="AO338" s="11"/>
    </row>
    <row r="339" spans="1:41" x14ac:dyDescent="0.25">
      <c r="A339" t="s">
        <v>558</v>
      </c>
      <c r="B339" t="s">
        <v>1430</v>
      </c>
      <c r="C339" t="s">
        <v>13</v>
      </c>
      <c r="D339" t="s">
        <v>45</v>
      </c>
      <c r="E339" t="s">
        <v>35</v>
      </c>
      <c r="F339" t="s">
        <v>27</v>
      </c>
      <c r="G339" t="s">
        <v>23</v>
      </c>
      <c r="H339">
        <v>47</v>
      </c>
      <c r="I339" s="1">
        <v>41616</v>
      </c>
      <c r="J339" s="2">
        <v>246680</v>
      </c>
      <c r="K339" s="3">
        <v>0.39</v>
      </c>
      <c r="L339" t="s">
        <v>32</v>
      </c>
      <c r="M339" t="s">
        <v>54</v>
      </c>
      <c r="N339" s="1" t="s">
        <v>20</v>
      </c>
      <c r="P339" t="str">
        <f t="shared" si="16"/>
        <v>MIDDLE AGE</v>
      </c>
      <c r="AG339" s="11"/>
      <c r="AH339" s="1">
        <v>41616</v>
      </c>
      <c r="AI339" s="2">
        <v>246680</v>
      </c>
      <c r="AJ339" s="13" t="s">
        <v>26</v>
      </c>
      <c r="AK339" s="1">
        <v>41616</v>
      </c>
      <c r="AL339" s="3">
        <v>0.39</v>
      </c>
      <c r="AO339" s="11"/>
    </row>
    <row r="340" spans="1:41" x14ac:dyDescent="0.25">
      <c r="A340" t="s">
        <v>559</v>
      </c>
      <c r="B340" t="s">
        <v>1431</v>
      </c>
      <c r="C340" t="s">
        <v>25</v>
      </c>
      <c r="D340" t="s">
        <v>26</v>
      </c>
      <c r="E340" t="s">
        <v>35</v>
      </c>
      <c r="F340" t="s">
        <v>16</v>
      </c>
      <c r="G340" t="s">
        <v>46</v>
      </c>
      <c r="H340">
        <v>43</v>
      </c>
      <c r="I340" s="1">
        <v>40355</v>
      </c>
      <c r="J340" s="2">
        <v>85164</v>
      </c>
      <c r="K340" s="3">
        <v>0</v>
      </c>
      <c r="L340" t="s">
        <v>47</v>
      </c>
      <c r="M340" t="s">
        <v>48</v>
      </c>
      <c r="N340" s="1" t="s">
        <v>20</v>
      </c>
      <c r="P340" t="str">
        <f t="shared" si="16"/>
        <v>MIDDLE AGE</v>
      </c>
      <c r="AG340" s="11"/>
      <c r="AH340" s="1">
        <v>40355</v>
      </c>
      <c r="AI340" s="2">
        <v>85164</v>
      </c>
      <c r="AJ340" s="13" t="s">
        <v>14</v>
      </c>
      <c r="AK340" s="1">
        <v>40355</v>
      </c>
      <c r="AL340" s="3">
        <v>0</v>
      </c>
      <c r="AO340" s="11"/>
    </row>
    <row r="341" spans="1:41" x14ac:dyDescent="0.25">
      <c r="A341" t="s">
        <v>560</v>
      </c>
      <c r="B341" t="s">
        <v>1432</v>
      </c>
      <c r="C341" t="s">
        <v>1113</v>
      </c>
      <c r="D341" t="s">
        <v>14</v>
      </c>
      <c r="E341" t="s">
        <v>35</v>
      </c>
      <c r="F341" t="s">
        <v>16</v>
      </c>
      <c r="G341" t="s">
        <v>43</v>
      </c>
      <c r="H341">
        <v>33</v>
      </c>
      <c r="I341" s="1">
        <v>41869</v>
      </c>
      <c r="J341" s="2">
        <v>135215</v>
      </c>
      <c r="K341" s="3">
        <v>0.12</v>
      </c>
      <c r="L341" t="s">
        <v>18</v>
      </c>
      <c r="M341" t="s">
        <v>42</v>
      </c>
      <c r="N341" s="1" t="s">
        <v>20</v>
      </c>
      <c r="P341" t="str">
        <f t="shared" si="16"/>
        <v>YOUNG</v>
      </c>
      <c r="AG341" s="11"/>
      <c r="AH341" s="1">
        <v>41869</v>
      </c>
      <c r="AI341" s="2">
        <v>135215</v>
      </c>
      <c r="AJ341" s="13" t="s">
        <v>22</v>
      </c>
      <c r="AK341" s="1">
        <v>41869</v>
      </c>
      <c r="AL341" s="3">
        <v>0.12</v>
      </c>
      <c r="AO341" s="11"/>
    </row>
    <row r="342" spans="1:41" x14ac:dyDescent="0.25">
      <c r="A342" t="s">
        <v>561</v>
      </c>
      <c r="B342" t="s">
        <v>1433</v>
      </c>
      <c r="C342" t="s">
        <v>21</v>
      </c>
      <c r="D342" t="s">
        <v>22</v>
      </c>
      <c r="E342" t="s">
        <v>31</v>
      </c>
      <c r="F342" t="s">
        <v>27</v>
      </c>
      <c r="G342" t="s">
        <v>46</v>
      </c>
      <c r="H342">
        <v>31</v>
      </c>
      <c r="I342" s="1">
        <v>43479</v>
      </c>
      <c r="J342" s="2">
        <v>72542</v>
      </c>
      <c r="K342" s="3">
        <v>0</v>
      </c>
      <c r="L342" t="s">
        <v>18</v>
      </c>
      <c r="M342" t="s">
        <v>19</v>
      </c>
      <c r="N342" s="1" t="s">
        <v>20</v>
      </c>
      <c r="P342" t="str">
        <f t="shared" si="16"/>
        <v>YOUNG</v>
      </c>
      <c r="AG342" s="11"/>
      <c r="AH342" s="1">
        <v>43479</v>
      </c>
      <c r="AI342" s="2">
        <v>72542</v>
      </c>
      <c r="AJ342" s="13" t="s">
        <v>26</v>
      </c>
      <c r="AK342" s="1">
        <v>43479</v>
      </c>
      <c r="AL342" s="3">
        <v>0</v>
      </c>
      <c r="AO342" s="11"/>
    </row>
    <row r="343" spans="1:41" x14ac:dyDescent="0.25">
      <c r="A343" t="s">
        <v>562</v>
      </c>
      <c r="B343" t="s">
        <v>1434</v>
      </c>
      <c r="C343" t="s">
        <v>13</v>
      </c>
      <c r="D343" t="s">
        <v>26</v>
      </c>
      <c r="E343" t="s">
        <v>15</v>
      </c>
      <c r="F343" t="s">
        <v>16</v>
      </c>
      <c r="G343" t="s">
        <v>17</v>
      </c>
      <c r="H343">
        <v>47</v>
      </c>
      <c r="I343" s="1">
        <v>43138</v>
      </c>
      <c r="J343" s="2">
        <v>246303</v>
      </c>
      <c r="K343" s="3">
        <v>0.34</v>
      </c>
      <c r="L343" t="s">
        <v>18</v>
      </c>
      <c r="M343" t="s">
        <v>28</v>
      </c>
      <c r="N343" s="1" t="s">
        <v>20</v>
      </c>
      <c r="P343" t="str">
        <f t="shared" si="16"/>
        <v>MIDDLE AGE</v>
      </c>
      <c r="AG343" s="11"/>
      <c r="AH343" s="1">
        <v>43138</v>
      </c>
      <c r="AI343" s="2">
        <v>246303</v>
      </c>
      <c r="AJ343" s="13" t="s">
        <v>30</v>
      </c>
      <c r="AK343" s="1">
        <v>43138</v>
      </c>
      <c r="AL343" s="3">
        <v>0.34</v>
      </c>
      <c r="AO343" s="11"/>
    </row>
    <row r="344" spans="1:41" x14ac:dyDescent="0.25">
      <c r="A344" t="s">
        <v>563</v>
      </c>
      <c r="B344" t="s">
        <v>1435</v>
      </c>
      <c r="C344" t="s">
        <v>13</v>
      </c>
      <c r="D344" t="s">
        <v>30</v>
      </c>
      <c r="E344" t="s">
        <v>31</v>
      </c>
      <c r="F344" t="s">
        <v>16</v>
      </c>
      <c r="G344" t="s">
        <v>17</v>
      </c>
      <c r="H344">
        <v>60</v>
      </c>
      <c r="I344" s="1">
        <v>44327</v>
      </c>
      <c r="J344" s="2">
        <v>186400</v>
      </c>
      <c r="K344" s="3">
        <v>0.4</v>
      </c>
      <c r="L344" t="s">
        <v>18</v>
      </c>
      <c r="M344" t="s">
        <v>19</v>
      </c>
      <c r="N344" s="1" t="s">
        <v>20</v>
      </c>
      <c r="P344" t="str">
        <f t="shared" si="16"/>
        <v>MIDDLE AGE</v>
      </c>
      <c r="AG344" s="11"/>
      <c r="AH344" s="1">
        <v>44327</v>
      </c>
      <c r="AI344" s="2">
        <v>186400</v>
      </c>
      <c r="AJ344" s="13" t="s">
        <v>26</v>
      </c>
      <c r="AK344" s="1">
        <v>44327</v>
      </c>
      <c r="AL344" s="3">
        <v>0.4</v>
      </c>
      <c r="AO344" s="11"/>
    </row>
    <row r="345" spans="1:41" x14ac:dyDescent="0.25">
      <c r="A345" t="s">
        <v>564</v>
      </c>
      <c r="B345" t="s">
        <v>1436</v>
      </c>
      <c r="C345" t="s">
        <v>73</v>
      </c>
      <c r="D345" t="s">
        <v>26</v>
      </c>
      <c r="E345" t="s">
        <v>31</v>
      </c>
      <c r="F345" t="s">
        <v>16</v>
      </c>
      <c r="G345" t="s">
        <v>23</v>
      </c>
      <c r="H345">
        <v>50</v>
      </c>
      <c r="I345" s="1">
        <v>44901</v>
      </c>
      <c r="J345" s="2">
        <v>91004</v>
      </c>
      <c r="K345" s="3">
        <v>0</v>
      </c>
      <c r="L345" t="s">
        <v>32</v>
      </c>
      <c r="M345" t="s">
        <v>63</v>
      </c>
      <c r="N345" s="1" t="s">
        <v>20</v>
      </c>
      <c r="P345" t="str">
        <f t="shared" si="16"/>
        <v>MIDDLE AGE</v>
      </c>
      <c r="AG345" s="11"/>
      <c r="AH345" s="1">
        <v>44901</v>
      </c>
      <c r="AI345" s="2">
        <v>91004</v>
      </c>
      <c r="AJ345" s="13" t="s">
        <v>45</v>
      </c>
      <c r="AK345" s="1">
        <v>44901</v>
      </c>
      <c r="AL345" s="3">
        <v>0</v>
      </c>
      <c r="AO345" s="11"/>
    </row>
    <row r="346" spans="1:41" x14ac:dyDescent="0.25">
      <c r="A346" t="s">
        <v>565</v>
      </c>
      <c r="B346" t="s">
        <v>1437</v>
      </c>
      <c r="C346" t="s">
        <v>55</v>
      </c>
      <c r="D346" t="s">
        <v>45</v>
      </c>
      <c r="E346" t="s">
        <v>15</v>
      </c>
      <c r="F346" t="s">
        <v>27</v>
      </c>
      <c r="G346" t="s">
        <v>17</v>
      </c>
      <c r="H346">
        <v>41</v>
      </c>
      <c r="I346" s="1">
        <v>42718</v>
      </c>
      <c r="J346" s="2">
        <v>101411</v>
      </c>
      <c r="K346" s="3">
        <v>0.08</v>
      </c>
      <c r="L346" t="s">
        <v>18</v>
      </c>
      <c r="M346" t="s">
        <v>56</v>
      </c>
      <c r="N346" s="1" t="s">
        <v>20</v>
      </c>
      <c r="P346" t="str">
        <f t="shared" si="16"/>
        <v>MIDDLE AGE</v>
      </c>
      <c r="AG346" s="11"/>
      <c r="AH346" s="1">
        <v>42718</v>
      </c>
      <c r="AI346" s="2">
        <v>101411</v>
      </c>
      <c r="AJ346" s="13" t="s">
        <v>30</v>
      </c>
      <c r="AK346" s="1">
        <v>42718</v>
      </c>
      <c r="AL346" s="3">
        <v>0.08</v>
      </c>
      <c r="AO346" s="11"/>
    </row>
    <row r="347" spans="1:41" x14ac:dyDescent="0.25">
      <c r="A347" t="s">
        <v>566</v>
      </c>
      <c r="B347" t="s">
        <v>1438</v>
      </c>
      <c r="C347" t="s">
        <v>71</v>
      </c>
      <c r="D347" t="s">
        <v>30</v>
      </c>
      <c r="E347" t="s">
        <v>1104</v>
      </c>
      <c r="F347" t="s">
        <v>16</v>
      </c>
      <c r="G347" t="s">
        <v>46</v>
      </c>
      <c r="H347">
        <v>28</v>
      </c>
      <c r="I347" s="1">
        <v>44052</v>
      </c>
      <c r="J347" s="2">
        <v>111779</v>
      </c>
      <c r="K347" s="3">
        <v>0</v>
      </c>
      <c r="L347" t="s">
        <v>18</v>
      </c>
      <c r="M347" t="s">
        <v>19</v>
      </c>
      <c r="N347" s="1" t="s">
        <v>20</v>
      </c>
      <c r="P347" t="str">
        <f t="shared" si="16"/>
        <v>YOUNG</v>
      </c>
      <c r="AG347" s="11"/>
      <c r="AH347" s="1">
        <v>44052</v>
      </c>
      <c r="AI347" s="2">
        <v>111779</v>
      </c>
      <c r="AJ347" s="13" t="s">
        <v>26</v>
      </c>
      <c r="AK347" s="1">
        <v>44052</v>
      </c>
      <c r="AL347" s="3">
        <v>0</v>
      </c>
      <c r="AO347" s="11"/>
    </row>
    <row r="348" spans="1:41" x14ac:dyDescent="0.25">
      <c r="A348" t="s">
        <v>567</v>
      </c>
      <c r="B348" t="s">
        <v>1439</v>
      </c>
      <c r="C348" t="s">
        <v>49</v>
      </c>
      <c r="D348" t="s">
        <v>26</v>
      </c>
      <c r="E348" t="s">
        <v>35</v>
      </c>
      <c r="F348" t="s">
        <v>16</v>
      </c>
      <c r="G348" t="s">
        <v>17</v>
      </c>
      <c r="H348">
        <v>25</v>
      </c>
      <c r="I348" s="1">
        <v>44580</v>
      </c>
      <c r="J348" s="2">
        <v>86075</v>
      </c>
      <c r="K348" s="3">
        <v>0</v>
      </c>
      <c r="L348" t="s">
        <v>18</v>
      </c>
      <c r="M348" t="s">
        <v>42</v>
      </c>
      <c r="N348" s="1" t="s">
        <v>20</v>
      </c>
      <c r="P348" t="str">
        <f t="shared" si="16"/>
        <v>YOUNG</v>
      </c>
      <c r="AG348" s="11"/>
      <c r="AH348" s="1">
        <v>44580</v>
      </c>
      <c r="AI348" s="2">
        <v>86075</v>
      </c>
      <c r="AJ348" s="13" t="s">
        <v>14</v>
      </c>
      <c r="AK348" s="1">
        <v>44580</v>
      </c>
      <c r="AL348" s="3">
        <v>0</v>
      </c>
      <c r="AO348" s="11"/>
    </row>
    <row r="349" spans="1:41" x14ac:dyDescent="0.25">
      <c r="A349" t="s">
        <v>568</v>
      </c>
      <c r="B349" t="s">
        <v>1440</v>
      </c>
      <c r="C349" t="s">
        <v>59</v>
      </c>
      <c r="D349" t="s">
        <v>14</v>
      </c>
      <c r="E349" t="s">
        <v>1104</v>
      </c>
      <c r="F349" t="s">
        <v>27</v>
      </c>
      <c r="G349" t="s">
        <v>46</v>
      </c>
      <c r="H349">
        <v>45</v>
      </c>
      <c r="I349" s="1">
        <v>42229</v>
      </c>
      <c r="J349" s="2">
        <v>52798</v>
      </c>
      <c r="K349" s="3">
        <v>0</v>
      </c>
      <c r="L349" t="s">
        <v>18</v>
      </c>
      <c r="M349" t="s">
        <v>42</v>
      </c>
      <c r="N349" s="1">
        <v>43130</v>
      </c>
      <c r="P349" t="str">
        <f t="shared" si="16"/>
        <v>MIDDLE AGE</v>
      </c>
      <c r="AG349" s="11"/>
      <c r="AH349" s="1">
        <v>42229</v>
      </c>
      <c r="AI349" s="2">
        <v>52798</v>
      </c>
      <c r="AJ349" s="13" t="s">
        <v>26</v>
      </c>
      <c r="AK349" s="1">
        <v>42229</v>
      </c>
      <c r="AL349" s="3">
        <v>0</v>
      </c>
      <c r="AO349" s="11"/>
    </row>
    <row r="350" spans="1:41" x14ac:dyDescent="0.25">
      <c r="A350" t="s">
        <v>569</v>
      </c>
      <c r="B350" t="s">
        <v>1441</v>
      </c>
      <c r="C350" t="s">
        <v>61</v>
      </c>
      <c r="D350" t="s">
        <v>26</v>
      </c>
      <c r="E350" t="s">
        <v>1104</v>
      </c>
      <c r="F350" t="s">
        <v>16</v>
      </c>
      <c r="G350" t="s">
        <v>23</v>
      </c>
      <c r="H350">
        <v>63</v>
      </c>
      <c r="I350" s="1">
        <v>44182</v>
      </c>
      <c r="J350" s="2">
        <v>96136</v>
      </c>
      <c r="K350" s="3">
        <v>0</v>
      </c>
      <c r="L350" t="s">
        <v>32</v>
      </c>
      <c r="M350" t="s">
        <v>63</v>
      </c>
      <c r="N350" s="1" t="s">
        <v>20</v>
      </c>
      <c r="P350" t="str">
        <f t="shared" si="16"/>
        <v>OLD</v>
      </c>
      <c r="AG350" s="11"/>
      <c r="AH350" s="1">
        <v>44182</v>
      </c>
      <c r="AI350" s="2">
        <v>96136</v>
      </c>
      <c r="AJ350" s="13" t="s">
        <v>41</v>
      </c>
      <c r="AK350" s="1">
        <v>44182</v>
      </c>
      <c r="AL350" s="3">
        <v>0</v>
      </c>
      <c r="AO350" s="11"/>
    </row>
    <row r="351" spans="1:41" x14ac:dyDescent="0.25">
      <c r="A351" t="s">
        <v>570</v>
      </c>
      <c r="B351" t="s">
        <v>1442</v>
      </c>
      <c r="C351" t="s">
        <v>40</v>
      </c>
      <c r="D351" t="s">
        <v>41</v>
      </c>
      <c r="E351" t="s">
        <v>15</v>
      </c>
      <c r="F351" t="s">
        <v>27</v>
      </c>
      <c r="G351" t="s">
        <v>46</v>
      </c>
      <c r="H351">
        <v>52</v>
      </c>
      <c r="I351" s="1">
        <v>37479</v>
      </c>
      <c r="J351" s="2">
        <v>95682</v>
      </c>
      <c r="K351" s="3">
        <v>0</v>
      </c>
      <c r="L351" t="s">
        <v>18</v>
      </c>
      <c r="M351" t="s">
        <v>56</v>
      </c>
      <c r="N351" s="1">
        <v>41046</v>
      </c>
      <c r="P351" t="str">
        <f t="shared" si="16"/>
        <v>MIDDLE AGE</v>
      </c>
      <c r="AG351" s="11"/>
      <c r="AH351" s="1">
        <v>37479</v>
      </c>
      <c r="AI351" s="2">
        <v>95682</v>
      </c>
      <c r="AJ351" s="13" t="s">
        <v>41</v>
      </c>
      <c r="AK351" s="1">
        <v>37479</v>
      </c>
      <c r="AL351" s="3">
        <v>0</v>
      </c>
      <c r="AO351" s="11"/>
    </row>
    <row r="352" spans="1:41" x14ac:dyDescent="0.25">
      <c r="A352" t="s">
        <v>571</v>
      </c>
      <c r="B352" t="s">
        <v>1443</v>
      </c>
      <c r="C352" t="s">
        <v>57</v>
      </c>
      <c r="D352" t="s">
        <v>41</v>
      </c>
      <c r="E352" t="s">
        <v>35</v>
      </c>
      <c r="F352" t="s">
        <v>16</v>
      </c>
      <c r="G352" t="s">
        <v>23</v>
      </c>
      <c r="H352">
        <v>59</v>
      </c>
      <c r="I352" s="1">
        <v>34118</v>
      </c>
      <c r="J352" s="2">
        <v>55476</v>
      </c>
      <c r="K352" s="3">
        <v>0</v>
      </c>
      <c r="L352" t="s">
        <v>32</v>
      </c>
      <c r="M352" t="s">
        <v>67</v>
      </c>
      <c r="N352" s="1" t="s">
        <v>20</v>
      </c>
      <c r="P352" t="str">
        <f t="shared" si="16"/>
        <v>MIDDLE AGE</v>
      </c>
      <c r="AG352" s="11"/>
      <c r="AH352" s="1">
        <v>34118</v>
      </c>
      <c r="AI352" s="2">
        <v>55476</v>
      </c>
      <c r="AJ352" s="13" t="s">
        <v>14</v>
      </c>
      <c r="AK352" s="1">
        <v>34118</v>
      </c>
      <c r="AL352" s="3">
        <v>0</v>
      </c>
      <c r="AO352" s="11"/>
    </row>
    <row r="353" spans="1:41" x14ac:dyDescent="0.25">
      <c r="A353" t="s">
        <v>572</v>
      </c>
      <c r="B353" t="s">
        <v>1444</v>
      </c>
      <c r="C353" t="s">
        <v>13</v>
      </c>
      <c r="D353" t="s">
        <v>14</v>
      </c>
      <c r="E353" t="s">
        <v>35</v>
      </c>
      <c r="F353" t="s">
        <v>27</v>
      </c>
      <c r="G353" t="s">
        <v>17</v>
      </c>
      <c r="H353">
        <v>30</v>
      </c>
      <c r="I353" s="1">
        <v>43114</v>
      </c>
      <c r="J353" s="2">
        <v>197792</v>
      </c>
      <c r="K353" s="3">
        <v>0.34</v>
      </c>
      <c r="L353" t="s">
        <v>18</v>
      </c>
      <c r="M353" t="s">
        <v>24</v>
      </c>
      <c r="N353" s="1" t="s">
        <v>20</v>
      </c>
      <c r="P353" t="str">
        <f t="shared" si="16"/>
        <v>YOUNG</v>
      </c>
      <c r="AG353" s="11"/>
      <c r="AH353" s="1">
        <v>43114</v>
      </c>
      <c r="AI353" s="2">
        <v>197792</v>
      </c>
      <c r="AJ353" s="13" t="s">
        <v>30</v>
      </c>
      <c r="AK353" s="1">
        <v>43114</v>
      </c>
      <c r="AL353" s="3">
        <v>0.34</v>
      </c>
      <c r="AO353" s="11"/>
    </row>
    <row r="354" spans="1:41" x14ac:dyDescent="0.25">
      <c r="A354" t="s">
        <v>573</v>
      </c>
      <c r="B354" t="s">
        <v>1445</v>
      </c>
      <c r="C354" t="s">
        <v>85</v>
      </c>
      <c r="D354" t="s">
        <v>30</v>
      </c>
      <c r="E354" t="s">
        <v>15</v>
      </c>
      <c r="F354" t="s">
        <v>16</v>
      </c>
      <c r="G354" t="s">
        <v>17</v>
      </c>
      <c r="H354">
        <v>55</v>
      </c>
      <c r="I354" s="1">
        <v>40004</v>
      </c>
      <c r="J354" s="2">
        <v>82271</v>
      </c>
      <c r="K354" s="3">
        <v>0</v>
      </c>
      <c r="L354" t="s">
        <v>18</v>
      </c>
      <c r="M354" t="s">
        <v>19</v>
      </c>
      <c r="N354" s="1" t="s">
        <v>20</v>
      </c>
      <c r="P354" t="str">
        <f t="shared" si="16"/>
        <v>MIDDLE AGE</v>
      </c>
      <c r="AG354" s="11"/>
      <c r="AH354" s="1">
        <v>40004</v>
      </c>
      <c r="AI354" s="2">
        <v>82271</v>
      </c>
      <c r="AJ354" s="13" t="s">
        <v>58</v>
      </c>
      <c r="AK354" s="1">
        <v>40004</v>
      </c>
      <c r="AL354" s="3">
        <v>0</v>
      </c>
      <c r="AO354" s="11"/>
    </row>
    <row r="355" spans="1:41" x14ac:dyDescent="0.25">
      <c r="A355" t="s">
        <v>574</v>
      </c>
      <c r="B355" t="s">
        <v>1446</v>
      </c>
      <c r="C355" t="s">
        <v>1113</v>
      </c>
      <c r="D355" t="s">
        <v>58</v>
      </c>
      <c r="E355" t="s">
        <v>1104</v>
      </c>
      <c r="F355" t="s">
        <v>27</v>
      </c>
      <c r="G355" t="s">
        <v>23</v>
      </c>
      <c r="H355">
        <v>65</v>
      </c>
      <c r="I355" s="1">
        <v>39926</v>
      </c>
      <c r="J355" s="2">
        <v>155716</v>
      </c>
      <c r="K355" s="3">
        <v>0.12</v>
      </c>
      <c r="L355" t="s">
        <v>18</v>
      </c>
      <c r="M355" t="s">
        <v>56</v>
      </c>
      <c r="N355" s="1" t="s">
        <v>20</v>
      </c>
      <c r="P355" t="str">
        <f t="shared" si="16"/>
        <v>OLD</v>
      </c>
      <c r="AG355" s="11"/>
      <c r="AH355" s="1">
        <v>39926</v>
      </c>
      <c r="AI355" s="2">
        <v>155716</v>
      </c>
      <c r="AJ355" s="13" t="s">
        <v>22</v>
      </c>
      <c r="AK355" s="1">
        <v>39926</v>
      </c>
      <c r="AL355" s="3">
        <v>0.12</v>
      </c>
      <c r="AO355" s="11"/>
    </row>
    <row r="356" spans="1:41" x14ac:dyDescent="0.25">
      <c r="A356" t="s">
        <v>575</v>
      </c>
      <c r="B356" t="s">
        <v>1447</v>
      </c>
      <c r="C356" t="s">
        <v>21</v>
      </c>
      <c r="D356" t="s">
        <v>22</v>
      </c>
      <c r="E356" t="s">
        <v>31</v>
      </c>
      <c r="F356" t="s">
        <v>16</v>
      </c>
      <c r="G356" t="s">
        <v>17</v>
      </c>
      <c r="H356">
        <v>34</v>
      </c>
      <c r="I356" s="1">
        <v>41809</v>
      </c>
      <c r="J356" s="2">
        <v>71699</v>
      </c>
      <c r="K356" s="3">
        <v>0</v>
      </c>
      <c r="L356" t="s">
        <v>18</v>
      </c>
      <c r="M356" t="s">
        <v>37</v>
      </c>
      <c r="N356" s="1" t="s">
        <v>20</v>
      </c>
      <c r="P356" t="str">
        <f t="shared" si="16"/>
        <v>YOUNG</v>
      </c>
      <c r="AG356" s="11"/>
      <c r="AH356" s="1">
        <v>41809</v>
      </c>
      <c r="AI356" s="2">
        <v>71699</v>
      </c>
      <c r="AJ356" s="13" t="s">
        <v>22</v>
      </c>
      <c r="AK356" s="1">
        <v>41809</v>
      </c>
      <c r="AL356" s="3">
        <v>0</v>
      </c>
      <c r="AO356" s="11"/>
    </row>
    <row r="357" spans="1:41" x14ac:dyDescent="0.25">
      <c r="A357" t="s">
        <v>576</v>
      </c>
      <c r="B357" t="s">
        <v>1448</v>
      </c>
      <c r="C357" t="s">
        <v>1113</v>
      </c>
      <c r="D357" t="s">
        <v>22</v>
      </c>
      <c r="E357" t="s">
        <v>35</v>
      </c>
      <c r="F357" t="s">
        <v>16</v>
      </c>
      <c r="G357" t="s">
        <v>23</v>
      </c>
      <c r="H357">
        <v>51</v>
      </c>
      <c r="I357" s="1">
        <v>38824</v>
      </c>
      <c r="J357" s="2">
        <v>147436</v>
      </c>
      <c r="K357" s="3">
        <v>0.11</v>
      </c>
      <c r="L357" t="s">
        <v>18</v>
      </c>
      <c r="M357" t="s">
        <v>24</v>
      </c>
      <c r="N357" s="1" t="s">
        <v>20</v>
      </c>
      <c r="P357" t="str">
        <f t="shared" si="16"/>
        <v>MIDDLE AGE</v>
      </c>
      <c r="AG357" s="11"/>
      <c r="AH357" s="1">
        <v>38824</v>
      </c>
      <c r="AI357" s="2">
        <v>147436</v>
      </c>
      <c r="AJ357" s="13" t="s">
        <v>22</v>
      </c>
      <c r="AK357" s="1">
        <v>38824</v>
      </c>
      <c r="AL357" s="3">
        <v>0.11</v>
      </c>
      <c r="AO357" s="11"/>
    </row>
    <row r="358" spans="1:41" x14ac:dyDescent="0.25">
      <c r="A358" t="s">
        <v>577</v>
      </c>
      <c r="B358" t="s">
        <v>1449</v>
      </c>
      <c r="C358" t="s">
        <v>65</v>
      </c>
      <c r="D358" t="s">
        <v>22</v>
      </c>
      <c r="E358" t="s">
        <v>35</v>
      </c>
      <c r="F358" t="s">
        <v>16</v>
      </c>
      <c r="G358" t="s">
        <v>23</v>
      </c>
      <c r="H358">
        <v>52</v>
      </c>
      <c r="I358" s="1">
        <v>43667</v>
      </c>
      <c r="J358" s="2">
        <v>88220</v>
      </c>
      <c r="K358" s="3">
        <v>0</v>
      </c>
      <c r="L358" t="s">
        <v>32</v>
      </c>
      <c r="M358" t="s">
        <v>63</v>
      </c>
      <c r="N358" s="1" t="s">
        <v>20</v>
      </c>
      <c r="P358" t="str">
        <f t="shared" si="16"/>
        <v>MIDDLE AGE</v>
      </c>
      <c r="AG358" s="11"/>
      <c r="AH358" s="1">
        <v>43667</v>
      </c>
      <c r="AI358" s="2">
        <v>88220</v>
      </c>
      <c r="AJ358" s="13" t="s">
        <v>45</v>
      </c>
      <c r="AK358" s="1">
        <v>43667</v>
      </c>
      <c r="AL358" s="3">
        <v>0</v>
      </c>
      <c r="AO358" s="11"/>
    </row>
    <row r="359" spans="1:41" x14ac:dyDescent="0.25">
      <c r="A359" t="s">
        <v>578</v>
      </c>
      <c r="B359" t="s">
        <v>1450</v>
      </c>
      <c r="C359" t="s">
        <v>76</v>
      </c>
      <c r="D359" t="s">
        <v>45</v>
      </c>
      <c r="E359" t="s">
        <v>1104</v>
      </c>
      <c r="F359" t="s">
        <v>16</v>
      </c>
      <c r="G359" t="s">
        <v>46</v>
      </c>
      <c r="H359">
        <v>44</v>
      </c>
      <c r="I359" s="1">
        <v>43927</v>
      </c>
      <c r="J359" s="2">
        <v>54295</v>
      </c>
      <c r="K359" s="3">
        <v>0</v>
      </c>
      <c r="L359" t="s">
        <v>18</v>
      </c>
      <c r="M359" t="s">
        <v>28</v>
      </c>
      <c r="N359" s="1" t="s">
        <v>20</v>
      </c>
      <c r="P359" t="str">
        <f t="shared" si="16"/>
        <v>MIDDLE AGE</v>
      </c>
      <c r="AG359" s="11"/>
      <c r="AH359" s="1">
        <v>43927</v>
      </c>
      <c r="AI359" s="2">
        <v>54295</v>
      </c>
      <c r="AJ359" s="13" t="s">
        <v>22</v>
      </c>
      <c r="AK359" s="1">
        <v>43927</v>
      </c>
      <c r="AL359" s="3">
        <v>0</v>
      </c>
      <c r="AO359" s="11"/>
    </row>
    <row r="360" spans="1:41" x14ac:dyDescent="0.25">
      <c r="A360" t="s">
        <v>579</v>
      </c>
      <c r="B360" t="s">
        <v>1451</v>
      </c>
      <c r="C360" t="s">
        <v>13</v>
      </c>
      <c r="D360" t="s">
        <v>22</v>
      </c>
      <c r="E360" t="s">
        <v>31</v>
      </c>
      <c r="F360" t="s">
        <v>16</v>
      </c>
      <c r="G360" t="s">
        <v>46</v>
      </c>
      <c r="H360">
        <v>44</v>
      </c>
      <c r="I360" s="1">
        <v>38150</v>
      </c>
      <c r="J360" s="2">
        <v>246538</v>
      </c>
      <c r="K360" s="3">
        <v>0.35</v>
      </c>
      <c r="L360" t="s">
        <v>18</v>
      </c>
      <c r="M360" t="s">
        <v>42</v>
      </c>
      <c r="N360" s="1" t="s">
        <v>20</v>
      </c>
      <c r="P360" t="str">
        <f t="shared" si="16"/>
        <v>MIDDLE AGE</v>
      </c>
      <c r="AG360" s="11"/>
      <c r="AH360" s="1">
        <v>38150</v>
      </c>
      <c r="AI360" s="2">
        <v>246538</v>
      </c>
      <c r="AJ360" s="13" t="s">
        <v>26</v>
      </c>
      <c r="AK360" s="1">
        <v>38150</v>
      </c>
      <c r="AL360" s="3">
        <v>0.35</v>
      </c>
      <c r="AO360" s="11"/>
    </row>
    <row r="361" spans="1:41" x14ac:dyDescent="0.25">
      <c r="A361" t="s">
        <v>580</v>
      </c>
      <c r="B361" t="s">
        <v>1452</v>
      </c>
      <c r="C361" t="s">
        <v>62</v>
      </c>
      <c r="D361" t="s">
        <v>26</v>
      </c>
      <c r="E361" t="s">
        <v>1104</v>
      </c>
      <c r="F361" t="s">
        <v>27</v>
      </c>
      <c r="G361" t="s">
        <v>46</v>
      </c>
      <c r="H361">
        <v>40</v>
      </c>
      <c r="I361" s="1">
        <v>38822</v>
      </c>
      <c r="J361" s="2">
        <v>43645</v>
      </c>
      <c r="K361" s="3">
        <v>0</v>
      </c>
      <c r="L361" t="s">
        <v>18</v>
      </c>
      <c r="M361" t="s">
        <v>24</v>
      </c>
      <c r="N361" s="1">
        <v>39577</v>
      </c>
      <c r="P361" t="str">
        <f t="shared" si="16"/>
        <v>YOUNG</v>
      </c>
      <c r="AG361" s="11"/>
      <c r="AH361" s="1">
        <v>38822</v>
      </c>
      <c r="AI361" s="2">
        <v>43645</v>
      </c>
      <c r="AJ361" s="13" t="s">
        <v>22</v>
      </c>
      <c r="AK361" s="1">
        <v>38822</v>
      </c>
      <c r="AL361" s="3">
        <v>0</v>
      </c>
      <c r="AO361" s="11"/>
    </row>
    <row r="362" spans="1:41" x14ac:dyDescent="0.25">
      <c r="A362" t="s">
        <v>581</v>
      </c>
      <c r="B362" t="s">
        <v>1453</v>
      </c>
      <c r="C362" t="s">
        <v>55</v>
      </c>
      <c r="D362" t="s">
        <v>22</v>
      </c>
      <c r="E362" t="s">
        <v>35</v>
      </c>
      <c r="F362" t="s">
        <v>27</v>
      </c>
      <c r="G362" t="s">
        <v>23</v>
      </c>
      <c r="H362">
        <v>25</v>
      </c>
      <c r="I362" s="1">
        <v>44662</v>
      </c>
      <c r="J362" s="2">
        <v>125644</v>
      </c>
      <c r="K362" s="3">
        <v>7.0000000000000007E-2</v>
      </c>
      <c r="L362" t="s">
        <v>18</v>
      </c>
      <c r="M362" t="s">
        <v>56</v>
      </c>
      <c r="N362" s="1" t="s">
        <v>20</v>
      </c>
      <c r="P362" t="str">
        <f t="shared" si="16"/>
        <v>YOUNG</v>
      </c>
      <c r="AG362" s="11"/>
      <c r="AH362" s="1">
        <v>44662</v>
      </c>
      <c r="AI362" s="2">
        <v>125644</v>
      </c>
      <c r="AJ362" s="13" t="s">
        <v>26</v>
      </c>
      <c r="AK362" s="1">
        <v>44662</v>
      </c>
      <c r="AL362" s="3">
        <v>7.0000000000000007E-2</v>
      </c>
      <c r="AO362" s="11"/>
    </row>
    <row r="363" spans="1:41" x14ac:dyDescent="0.25">
      <c r="A363" t="s">
        <v>137</v>
      </c>
      <c r="B363" t="s">
        <v>1454</v>
      </c>
      <c r="C363" t="s">
        <v>69</v>
      </c>
      <c r="D363" t="s">
        <v>26</v>
      </c>
      <c r="E363" t="s">
        <v>15</v>
      </c>
      <c r="F363" t="s">
        <v>16</v>
      </c>
      <c r="G363" t="s">
        <v>46</v>
      </c>
      <c r="H363">
        <v>32</v>
      </c>
      <c r="I363" s="1">
        <v>43114</v>
      </c>
      <c r="J363" s="2">
        <v>78414</v>
      </c>
      <c r="K363" s="3">
        <v>0</v>
      </c>
      <c r="L363" t="s">
        <v>18</v>
      </c>
      <c r="M363" t="s">
        <v>56</v>
      </c>
      <c r="N363" s="1" t="s">
        <v>20</v>
      </c>
      <c r="P363" t="str">
        <f t="shared" si="16"/>
        <v>YOUNG</v>
      </c>
      <c r="AG363" s="11"/>
      <c r="AH363" s="1">
        <v>43114</v>
      </c>
      <c r="AI363" s="2">
        <v>78414</v>
      </c>
      <c r="AJ363" s="13" t="s">
        <v>41</v>
      </c>
      <c r="AK363" s="1">
        <v>43114</v>
      </c>
      <c r="AL363" s="3">
        <v>0</v>
      </c>
      <c r="AO363" s="11"/>
    </row>
    <row r="364" spans="1:41" x14ac:dyDescent="0.25">
      <c r="A364" t="s">
        <v>582</v>
      </c>
      <c r="B364" t="s">
        <v>1455</v>
      </c>
      <c r="C364" t="s">
        <v>40</v>
      </c>
      <c r="D364" t="s">
        <v>41</v>
      </c>
      <c r="E364" t="s">
        <v>1104</v>
      </c>
      <c r="F364" t="s">
        <v>16</v>
      </c>
      <c r="G364" t="s">
        <v>46</v>
      </c>
      <c r="H364">
        <v>45</v>
      </c>
      <c r="I364" s="1">
        <v>41299</v>
      </c>
      <c r="J364" s="2">
        <v>88016</v>
      </c>
      <c r="K364" s="3">
        <v>0</v>
      </c>
      <c r="L364" t="s">
        <v>47</v>
      </c>
      <c r="M364" t="s">
        <v>1136</v>
      </c>
      <c r="N364" s="1" t="s">
        <v>20</v>
      </c>
      <c r="P364" t="str">
        <f t="shared" si="16"/>
        <v>MIDDLE AGE</v>
      </c>
      <c r="AG364" s="11"/>
      <c r="AH364" s="1">
        <v>41299</v>
      </c>
      <c r="AI364" s="2">
        <v>88016</v>
      </c>
      <c r="AJ364" s="13" t="s">
        <v>26</v>
      </c>
      <c r="AK364" s="1">
        <v>41299</v>
      </c>
      <c r="AL364" s="3">
        <v>0</v>
      </c>
      <c r="AO364" s="11"/>
    </row>
    <row r="365" spans="1:41" x14ac:dyDescent="0.25">
      <c r="A365" t="s">
        <v>583</v>
      </c>
      <c r="B365" t="s">
        <v>1456</v>
      </c>
      <c r="C365" t="s">
        <v>50</v>
      </c>
      <c r="D365" t="s">
        <v>26</v>
      </c>
      <c r="E365" t="s">
        <v>31</v>
      </c>
      <c r="F365" t="s">
        <v>16</v>
      </c>
      <c r="G365" t="s">
        <v>17</v>
      </c>
      <c r="H365">
        <v>56</v>
      </c>
      <c r="I365" s="1">
        <v>44446</v>
      </c>
      <c r="J365" s="2">
        <v>66561</v>
      </c>
      <c r="K365" s="3">
        <v>0.06</v>
      </c>
      <c r="L365" t="s">
        <v>18</v>
      </c>
      <c r="M365" t="s">
        <v>19</v>
      </c>
      <c r="N365" s="1" t="s">
        <v>20</v>
      </c>
      <c r="P365" t="str">
        <f t="shared" si="16"/>
        <v>MIDDLE AGE</v>
      </c>
      <c r="AG365" s="11"/>
      <c r="AH365" s="1">
        <v>44446</v>
      </c>
      <c r="AI365" s="2">
        <v>66561</v>
      </c>
      <c r="AJ365" s="13" t="s">
        <v>30</v>
      </c>
      <c r="AK365" s="1">
        <v>44446</v>
      </c>
      <c r="AL365" s="3">
        <v>0.06</v>
      </c>
      <c r="AO365" s="11"/>
    </row>
    <row r="366" spans="1:41" x14ac:dyDescent="0.25">
      <c r="A366" t="s">
        <v>584</v>
      </c>
      <c r="B366" t="s">
        <v>1457</v>
      </c>
      <c r="C366" t="s">
        <v>72</v>
      </c>
      <c r="D366" t="s">
        <v>30</v>
      </c>
      <c r="E366" t="s">
        <v>15</v>
      </c>
      <c r="F366" t="s">
        <v>16</v>
      </c>
      <c r="G366" t="s">
        <v>46</v>
      </c>
      <c r="H366">
        <v>52</v>
      </c>
      <c r="I366" s="1">
        <v>37188</v>
      </c>
      <c r="J366" s="2">
        <v>89811</v>
      </c>
      <c r="K366" s="3">
        <v>0</v>
      </c>
      <c r="L366" t="s">
        <v>47</v>
      </c>
      <c r="M366" t="s">
        <v>1136</v>
      </c>
      <c r="N366" s="1">
        <v>44793</v>
      </c>
      <c r="P366" t="str">
        <f t="shared" si="16"/>
        <v>MIDDLE AGE</v>
      </c>
      <c r="AG366" s="11"/>
      <c r="AH366" s="1">
        <v>37188</v>
      </c>
      <c r="AI366" s="2">
        <v>89811</v>
      </c>
      <c r="AJ366" s="13" t="s">
        <v>26</v>
      </c>
      <c r="AK366" s="1">
        <v>37188</v>
      </c>
      <c r="AL366" s="3">
        <v>0</v>
      </c>
      <c r="AO366" s="11"/>
    </row>
    <row r="367" spans="1:41" x14ac:dyDescent="0.25">
      <c r="A367" t="s">
        <v>585</v>
      </c>
      <c r="B367" t="s">
        <v>1458</v>
      </c>
      <c r="C367" t="s">
        <v>55</v>
      </c>
      <c r="D367" t="s">
        <v>26</v>
      </c>
      <c r="E367" t="s">
        <v>35</v>
      </c>
      <c r="F367" t="s">
        <v>27</v>
      </c>
      <c r="G367" t="s">
        <v>23</v>
      </c>
      <c r="H367">
        <v>49</v>
      </c>
      <c r="I367" s="1">
        <v>40324</v>
      </c>
      <c r="J367" s="2">
        <v>125506</v>
      </c>
      <c r="K367" s="3">
        <v>0.09</v>
      </c>
      <c r="L367" t="s">
        <v>18</v>
      </c>
      <c r="M367" t="s">
        <v>56</v>
      </c>
      <c r="N367" s="1" t="s">
        <v>20</v>
      </c>
      <c r="P367" t="str">
        <f t="shared" si="16"/>
        <v>MIDDLE AGE</v>
      </c>
      <c r="AG367" s="11"/>
      <c r="AH367" s="1">
        <v>40324</v>
      </c>
      <c r="AI367" s="2">
        <v>125506</v>
      </c>
      <c r="AJ367" s="13" t="s">
        <v>14</v>
      </c>
      <c r="AK367" s="1">
        <v>40324</v>
      </c>
      <c r="AL367" s="3">
        <v>0.09</v>
      </c>
      <c r="AO367" s="11"/>
    </row>
    <row r="368" spans="1:41" x14ac:dyDescent="0.25">
      <c r="A368" t="s">
        <v>586</v>
      </c>
      <c r="B368" t="s">
        <v>1459</v>
      </c>
      <c r="C368" t="s">
        <v>57</v>
      </c>
      <c r="D368" t="s">
        <v>14</v>
      </c>
      <c r="E368" t="s">
        <v>35</v>
      </c>
      <c r="F368" t="s">
        <v>16</v>
      </c>
      <c r="G368" t="s">
        <v>23</v>
      </c>
      <c r="H368">
        <v>46</v>
      </c>
      <c r="I368" s="1">
        <v>40050</v>
      </c>
      <c r="J368" s="2">
        <v>56409</v>
      </c>
      <c r="K368" s="3">
        <v>0</v>
      </c>
      <c r="L368" t="s">
        <v>18</v>
      </c>
      <c r="M368" t="s">
        <v>28</v>
      </c>
      <c r="N368" s="1" t="s">
        <v>20</v>
      </c>
      <c r="P368" t="str">
        <f t="shared" si="16"/>
        <v>MIDDLE AGE</v>
      </c>
      <c r="AG368" s="11"/>
      <c r="AH368" s="1">
        <v>40050</v>
      </c>
      <c r="AI368" s="2">
        <v>56409</v>
      </c>
      <c r="AJ368" s="13" t="s">
        <v>45</v>
      </c>
      <c r="AK368" s="1">
        <v>40050</v>
      </c>
      <c r="AL368" s="3">
        <v>0</v>
      </c>
      <c r="AO368" s="11"/>
    </row>
    <row r="369" spans="1:41" x14ac:dyDescent="0.25">
      <c r="A369" t="s">
        <v>587</v>
      </c>
      <c r="B369" t="s">
        <v>1460</v>
      </c>
      <c r="C369" t="s">
        <v>1113</v>
      </c>
      <c r="D369" t="s">
        <v>45</v>
      </c>
      <c r="E369" t="s">
        <v>15</v>
      </c>
      <c r="F369" t="s">
        <v>16</v>
      </c>
      <c r="G369" t="s">
        <v>23</v>
      </c>
      <c r="H369">
        <v>39</v>
      </c>
      <c r="I369" s="1">
        <v>40961</v>
      </c>
      <c r="J369" s="2">
        <v>122058</v>
      </c>
      <c r="K369" s="3">
        <v>0.14000000000000001</v>
      </c>
      <c r="L369" t="s">
        <v>32</v>
      </c>
      <c r="M369" t="s">
        <v>54</v>
      </c>
      <c r="N369" s="1" t="s">
        <v>20</v>
      </c>
      <c r="P369" t="str">
        <f t="shared" si="16"/>
        <v>YOUNG</v>
      </c>
      <c r="AG369" s="11"/>
      <c r="AH369" s="1">
        <v>40961</v>
      </c>
      <c r="AI369" s="2">
        <v>122058</v>
      </c>
      <c r="AJ369" s="13" t="s">
        <v>45</v>
      </c>
      <c r="AK369" s="1">
        <v>40961</v>
      </c>
      <c r="AL369" s="3">
        <v>0.14000000000000001</v>
      </c>
      <c r="AO369" s="11"/>
    </row>
    <row r="370" spans="1:41" x14ac:dyDescent="0.25">
      <c r="A370" t="s">
        <v>588</v>
      </c>
      <c r="B370" t="s">
        <v>1461</v>
      </c>
      <c r="C370" t="s">
        <v>40</v>
      </c>
      <c r="D370" t="s">
        <v>45</v>
      </c>
      <c r="E370" t="s">
        <v>35</v>
      </c>
      <c r="F370" t="s">
        <v>16</v>
      </c>
      <c r="G370" t="s">
        <v>46</v>
      </c>
      <c r="H370">
        <v>55</v>
      </c>
      <c r="I370" s="1">
        <v>35883</v>
      </c>
      <c r="J370" s="2">
        <v>82550</v>
      </c>
      <c r="K370" s="3">
        <v>0</v>
      </c>
      <c r="L370" t="s">
        <v>18</v>
      </c>
      <c r="M370" t="s">
        <v>19</v>
      </c>
      <c r="N370" s="1" t="s">
        <v>20</v>
      </c>
      <c r="P370" t="str">
        <f t="shared" si="16"/>
        <v>MIDDLE AGE</v>
      </c>
      <c r="AG370" s="11"/>
      <c r="AH370" s="1">
        <v>35883</v>
      </c>
      <c r="AI370" s="2">
        <v>82550</v>
      </c>
      <c r="AJ370" s="13" t="s">
        <v>26</v>
      </c>
      <c r="AK370" s="1">
        <v>35883</v>
      </c>
      <c r="AL370" s="3">
        <v>0</v>
      </c>
      <c r="AO370" s="11"/>
    </row>
    <row r="371" spans="1:41" x14ac:dyDescent="0.25">
      <c r="A371" t="s">
        <v>589</v>
      </c>
      <c r="B371" t="s">
        <v>1462</v>
      </c>
      <c r="C371" t="s">
        <v>79</v>
      </c>
      <c r="D371" t="s">
        <v>26</v>
      </c>
      <c r="E371" t="s">
        <v>35</v>
      </c>
      <c r="F371" t="s">
        <v>27</v>
      </c>
      <c r="G371" t="s">
        <v>23</v>
      </c>
      <c r="H371">
        <v>34</v>
      </c>
      <c r="I371" s="1">
        <v>41167</v>
      </c>
      <c r="J371" s="2">
        <v>93760</v>
      </c>
      <c r="K371" s="3">
        <v>0</v>
      </c>
      <c r="L371" t="s">
        <v>18</v>
      </c>
      <c r="M371" t="s">
        <v>42</v>
      </c>
      <c r="N371" s="1" t="s">
        <v>20</v>
      </c>
      <c r="P371" t="str">
        <f t="shared" si="16"/>
        <v>YOUNG</v>
      </c>
      <c r="AG371" s="11"/>
      <c r="AH371" s="1">
        <v>41167</v>
      </c>
      <c r="AI371" s="2">
        <v>93760</v>
      </c>
      <c r="AJ371" s="13" t="s">
        <v>45</v>
      </c>
      <c r="AK371" s="1">
        <v>41167</v>
      </c>
      <c r="AL371" s="3">
        <v>0</v>
      </c>
      <c r="AO371" s="11"/>
    </row>
    <row r="372" spans="1:41" x14ac:dyDescent="0.25">
      <c r="A372" t="s">
        <v>590</v>
      </c>
      <c r="B372" t="s">
        <v>1463</v>
      </c>
      <c r="C372" t="s">
        <v>59</v>
      </c>
      <c r="D372" t="s">
        <v>45</v>
      </c>
      <c r="E372" t="s">
        <v>15</v>
      </c>
      <c r="F372" t="s">
        <v>16</v>
      </c>
      <c r="G372" t="s">
        <v>43</v>
      </c>
      <c r="H372">
        <v>56</v>
      </c>
      <c r="I372" s="1">
        <v>41079</v>
      </c>
      <c r="J372" s="2">
        <v>55008</v>
      </c>
      <c r="K372" s="3">
        <v>0</v>
      </c>
      <c r="L372" t="s">
        <v>18</v>
      </c>
      <c r="M372" t="s">
        <v>24</v>
      </c>
      <c r="N372" s="1" t="s">
        <v>20</v>
      </c>
      <c r="P372" t="str">
        <f t="shared" si="16"/>
        <v>MIDDLE AGE</v>
      </c>
      <c r="AG372" s="11"/>
      <c r="AH372" s="1">
        <v>41079</v>
      </c>
      <c r="AI372" s="2">
        <v>55008</v>
      </c>
      <c r="AJ372" s="13" t="s">
        <v>41</v>
      </c>
      <c r="AK372" s="1">
        <v>41079</v>
      </c>
      <c r="AL372" s="3">
        <v>0</v>
      </c>
      <c r="AO372" s="11"/>
    </row>
    <row r="373" spans="1:41" x14ac:dyDescent="0.25">
      <c r="A373" t="s">
        <v>591</v>
      </c>
      <c r="B373" t="s">
        <v>1464</v>
      </c>
      <c r="C373" t="s">
        <v>57</v>
      </c>
      <c r="D373" t="s">
        <v>41</v>
      </c>
      <c r="E373" t="s">
        <v>15</v>
      </c>
      <c r="F373" t="s">
        <v>27</v>
      </c>
      <c r="G373" t="s">
        <v>46</v>
      </c>
      <c r="H373">
        <v>56</v>
      </c>
      <c r="I373" s="1">
        <v>41180</v>
      </c>
      <c r="J373" s="2">
        <v>65368</v>
      </c>
      <c r="K373" s="3">
        <v>0</v>
      </c>
      <c r="L373" t="s">
        <v>18</v>
      </c>
      <c r="M373" t="s">
        <v>56</v>
      </c>
      <c r="N373" s="1" t="s">
        <v>20</v>
      </c>
      <c r="P373" t="str">
        <f t="shared" si="16"/>
        <v>MIDDLE AGE</v>
      </c>
      <c r="AG373" s="11"/>
      <c r="AH373" s="1">
        <v>41180</v>
      </c>
      <c r="AI373" s="2">
        <v>65368</v>
      </c>
      <c r="AJ373" s="13" t="s">
        <v>30</v>
      </c>
      <c r="AK373" s="1">
        <v>41180</v>
      </c>
      <c r="AL373" s="3">
        <v>0</v>
      </c>
      <c r="AO373" s="11"/>
    </row>
    <row r="374" spans="1:41" x14ac:dyDescent="0.25">
      <c r="A374" t="s">
        <v>592</v>
      </c>
      <c r="B374" t="s">
        <v>1465</v>
      </c>
      <c r="C374" t="s">
        <v>52</v>
      </c>
      <c r="D374" t="s">
        <v>30</v>
      </c>
      <c r="E374" t="s">
        <v>15</v>
      </c>
      <c r="F374" t="s">
        <v>27</v>
      </c>
      <c r="G374" t="s">
        <v>23</v>
      </c>
      <c r="H374">
        <v>62</v>
      </c>
      <c r="I374" s="1">
        <v>42845</v>
      </c>
      <c r="J374" s="2">
        <v>83955</v>
      </c>
      <c r="K374" s="3">
        <v>0</v>
      </c>
      <c r="L374" t="s">
        <v>18</v>
      </c>
      <c r="M374" t="s">
        <v>37</v>
      </c>
      <c r="N374" s="1" t="s">
        <v>20</v>
      </c>
      <c r="P374" t="str">
        <f t="shared" si="16"/>
        <v>OLD</v>
      </c>
      <c r="AG374" s="11"/>
      <c r="AH374" s="1">
        <v>42845</v>
      </c>
      <c r="AI374" s="2">
        <v>83955</v>
      </c>
      <c r="AJ374" s="13" t="s">
        <v>41</v>
      </c>
      <c r="AK374" s="1">
        <v>42845</v>
      </c>
      <c r="AL374" s="3">
        <v>0</v>
      </c>
      <c r="AO374" s="11"/>
    </row>
    <row r="375" spans="1:41" x14ac:dyDescent="0.25">
      <c r="A375" t="s">
        <v>103</v>
      </c>
      <c r="B375" t="s">
        <v>1466</v>
      </c>
      <c r="C375" t="s">
        <v>13</v>
      </c>
      <c r="D375" t="s">
        <v>41</v>
      </c>
      <c r="E375" t="s">
        <v>1104</v>
      </c>
      <c r="F375" t="s">
        <v>16</v>
      </c>
      <c r="G375" t="s">
        <v>46</v>
      </c>
      <c r="H375">
        <v>60</v>
      </c>
      <c r="I375" s="1">
        <v>35788</v>
      </c>
      <c r="J375" s="2">
        <v>231907</v>
      </c>
      <c r="K375" s="3">
        <v>0.38</v>
      </c>
      <c r="L375" t="s">
        <v>18</v>
      </c>
      <c r="M375" t="s">
        <v>24</v>
      </c>
      <c r="N375" s="1" t="s">
        <v>20</v>
      </c>
      <c r="P375" t="str">
        <f t="shared" si="16"/>
        <v>MIDDLE AGE</v>
      </c>
      <c r="AG375" s="11"/>
      <c r="AH375" s="1">
        <v>35788</v>
      </c>
      <c r="AI375" s="2">
        <v>231907</v>
      </c>
      <c r="AJ375" s="13" t="s">
        <v>26</v>
      </c>
      <c r="AK375" s="1">
        <v>35788</v>
      </c>
      <c r="AL375" s="3">
        <v>0.38</v>
      </c>
      <c r="AO375" s="11"/>
    </row>
    <row r="376" spans="1:41" x14ac:dyDescent="0.25">
      <c r="A376" t="s">
        <v>593</v>
      </c>
      <c r="B376" t="s">
        <v>1467</v>
      </c>
      <c r="C376" t="s">
        <v>75</v>
      </c>
      <c r="D376" t="s">
        <v>26</v>
      </c>
      <c r="E376" t="s">
        <v>35</v>
      </c>
      <c r="F376" t="s">
        <v>27</v>
      </c>
      <c r="G376" t="s">
        <v>17</v>
      </c>
      <c r="H376">
        <v>42</v>
      </c>
      <c r="I376" s="1">
        <v>40072</v>
      </c>
      <c r="J376" s="2">
        <v>97628</v>
      </c>
      <c r="K376" s="3">
        <v>0</v>
      </c>
      <c r="L376" t="s">
        <v>18</v>
      </c>
      <c r="M376" t="s">
        <v>37</v>
      </c>
      <c r="N376" s="1" t="s">
        <v>20</v>
      </c>
      <c r="P376" t="str">
        <f t="shared" si="16"/>
        <v>MIDDLE AGE</v>
      </c>
      <c r="AG376" s="11"/>
      <c r="AH376" s="1">
        <v>40072</v>
      </c>
      <c r="AI376" s="2">
        <v>97628</v>
      </c>
      <c r="AJ376" s="13" t="s">
        <v>26</v>
      </c>
      <c r="AK376" s="1">
        <v>40072</v>
      </c>
      <c r="AL376" s="3">
        <v>0</v>
      </c>
      <c r="AO376" s="11"/>
    </row>
    <row r="377" spans="1:41" x14ac:dyDescent="0.25">
      <c r="A377" t="s">
        <v>594</v>
      </c>
      <c r="B377" t="s">
        <v>1468</v>
      </c>
      <c r="C377" t="s">
        <v>75</v>
      </c>
      <c r="D377" t="s">
        <v>26</v>
      </c>
      <c r="E377" t="s">
        <v>35</v>
      </c>
      <c r="F377" t="s">
        <v>27</v>
      </c>
      <c r="G377" t="s">
        <v>46</v>
      </c>
      <c r="H377">
        <v>27</v>
      </c>
      <c r="I377" s="1">
        <v>44096</v>
      </c>
      <c r="J377" s="2">
        <v>88142</v>
      </c>
      <c r="K377" s="3">
        <v>0</v>
      </c>
      <c r="L377" t="s">
        <v>18</v>
      </c>
      <c r="M377" t="s">
        <v>28</v>
      </c>
      <c r="N377" s="1" t="s">
        <v>20</v>
      </c>
      <c r="P377" t="str">
        <f t="shared" si="16"/>
        <v>YOUNG</v>
      </c>
      <c r="AG377" s="11"/>
      <c r="AH377" s="1">
        <v>44096</v>
      </c>
      <c r="AI377" s="2">
        <v>88142</v>
      </c>
      <c r="AJ377" s="13" t="s">
        <v>30</v>
      </c>
      <c r="AK377" s="1">
        <v>44096</v>
      </c>
      <c r="AL377" s="3">
        <v>0</v>
      </c>
      <c r="AO377" s="11"/>
    </row>
    <row r="378" spans="1:41" x14ac:dyDescent="0.25">
      <c r="A378" t="s">
        <v>121</v>
      </c>
      <c r="B378" t="s">
        <v>1469</v>
      </c>
      <c r="C378" t="s">
        <v>52</v>
      </c>
      <c r="D378" t="s">
        <v>30</v>
      </c>
      <c r="E378" t="s">
        <v>31</v>
      </c>
      <c r="F378" t="s">
        <v>16</v>
      </c>
      <c r="G378" t="s">
        <v>23</v>
      </c>
      <c r="H378">
        <v>37</v>
      </c>
      <c r="I378" s="1">
        <v>43892</v>
      </c>
      <c r="J378" s="2">
        <v>83465</v>
      </c>
      <c r="K378" s="3">
        <v>0</v>
      </c>
      <c r="L378" t="s">
        <v>32</v>
      </c>
      <c r="M378" t="s">
        <v>54</v>
      </c>
      <c r="N378" s="1" t="s">
        <v>20</v>
      </c>
      <c r="P378" t="str">
        <f t="shared" si="16"/>
        <v>YOUNG</v>
      </c>
      <c r="AG378" s="11"/>
      <c r="AH378" s="1">
        <v>43892</v>
      </c>
      <c r="AI378" s="2">
        <v>83465</v>
      </c>
      <c r="AJ378" s="13" t="s">
        <v>26</v>
      </c>
      <c r="AK378" s="1">
        <v>43892</v>
      </c>
      <c r="AL378" s="3">
        <v>0</v>
      </c>
      <c r="AO378" s="11"/>
    </row>
    <row r="379" spans="1:41" x14ac:dyDescent="0.25">
      <c r="A379" t="s">
        <v>595</v>
      </c>
      <c r="B379" t="s">
        <v>1470</v>
      </c>
      <c r="C379" t="s">
        <v>38</v>
      </c>
      <c r="D379" t="s">
        <v>26</v>
      </c>
      <c r="E379" t="s">
        <v>35</v>
      </c>
      <c r="F379" t="s">
        <v>27</v>
      </c>
      <c r="G379" t="s">
        <v>46</v>
      </c>
      <c r="H379">
        <v>29</v>
      </c>
      <c r="I379" s="1">
        <v>44570</v>
      </c>
      <c r="J379" s="2">
        <v>197731</v>
      </c>
      <c r="K379" s="3">
        <v>0.15</v>
      </c>
      <c r="L379" t="s">
        <v>18</v>
      </c>
      <c r="M379" t="s">
        <v>56</v>
      </c>
      <c r="N379" s="1" t="s">
        <v>20</v>
      </c>
      <c r="P379" t="str">
        <f t="shared" si="16"/>
        <v>YOUNG</v>
      </c>
      <c r="AG379" s="11"/>
      <c r="AH379" s="1">
        <v>44570</v>
      </c>
      <c r="AI379" s="2">
        <v>197731</v>
      </c>
      <c r="AJ379" s="13" t="s">
        <v>58</v>
      </c>
      <c r="AK379" s="1">
        <v>44570</v>
      </c>
      <c r="AL379" s="3">
        <v>0.15</v>
      </c>
      <c r="AO379" s="11"/>
    </row>
    <row r="380" spans="1:41" x14ac:dyDescent="0.25">
      <c r="A380" t="s">
        <v>596</v>
      </c>
      <c r="B380" t="s">
        <v>1471</v>
      </c>
      <c r="C380" t="s">
        <v>1113</v>
      </c>
      <c r="D380" t="s">
        <v>58</v>
      </c>
      <c r="E380" t="s">
        <v>15</v>
      </c>
      <c r="F380" t="s">
        <v>27</v>
      </c>
      <c r="G380" t="s">
        <v>23</v>
      </c>
      <c r="H380">
        <v>32</v>
      </c>
      <c r="I380" s="1">
        <v>41988</v>
      </c>
      <c r="J380" s="2">
        <v>151758</v>
      </c>
      <c r="K380" s="3">
        <v>0.12</v>
      </c>
      <c r="L380" t="s">
        <v>32</v>
      </c>
      <c r="M380" t="s">
        <v>54</v>
      </c>
      <c r="N380" s="1" t="s">
        <v>20</v>
      </c>
      <c r="P380" t="str">
        <f t="shared" si="16"/>
        <v>YOUNG</v>
      </c>
      <c r="AG380" s="11"/>
      <c r="AH380" s="1">
        <v>41988</v>
      </c>
      <c r="AI380" s="2">
        <v>151758</v>
      </c>
      <c r="AJ380" s="13" t="s">
        <v>14</v>
      </c>
      <c r="AK380" s="1">
        <v>41988</v>
      </c>
      <c r="AL380" s="3">
        <v>0.12</v>
      </c>
      <c r="AO380" s="11"/>
    </row>
    <row r="381" spans="1:41" x14ac:dyDescent="0.25">
      <c r="A381" t="s">
        <v>597</v>
      </c>
      <c r="B381" t="s">
        <v>1472</v>
      </c>
      <c r="C381" t="s">
        <v>38</v>
      </c>
      <c r="D381" t="s">
        <v>14</v>
      </c>
      <c r="E381" t="s">
        <v>15</v>
      </c>
      <c r="F381" t="s">
        <v>27</v>
      </c>
      <c r="G381" t="s">
        <v>23</v>
      </c>
      <c r="H381">
        <v>33</v>
      </c>
      <c r="I381" s="1">
        <v>41525</v>
      </c>
      <c r="J381" s="2">
        <v>164340</v>
      </c>
      <c r="K381" s="3">
        <v>0.15</v>
      </c>
      <c r="L381" t="s">
        <v>18</v>
      </c>
      <c r="M381" t="s">
        <v>19</v>
      </c>
      <c r="N381" s="1" t="s">
        <v>20</v>
      </c>
      <c r="P381" t="str">
        <f t="shared" si="16"/>
        <v>YOUNG</v>
      </c>
      <c r="AG381" s="11"/>
      <c r="AH381" s="1">
        <v>41525</v>
      </c>
      <c r="AI381" s="2">
        <v>164340</v>
      </c>
      <c r="AJ381" s="13" t="s">
        <v>30</v>
      </c>
      <c r="AK381" s="1">
        <v>41525</v>
      </c>
      <c r="AL381" s="3">
        <v>0.15</v>
      </c>
      <c r="AO381" s="11"/>
    </row>
    <row r="382" spans="1:41" x14ac:dyDescent="0.25">
      <c r="A382" t="s">
        <v>598</v>
      </c>
      <c r="B382" t="s">
        <v>1473</v>
      </c>
      <c r="C382" t="s">
        <v>71</v>
      </c>
      <c r="D382" t="s">
        <v>30</v>
      </c>
      <c r="E382" t="s">
        <v>1104</v>
      </c>
      <c r="F382" t="s">
        <v>16</v>
      </c>
      <c r="G382" t="s">
        <v>46</v>
      </c>
      <c r="H382">
        <v>42</v>
      </c>
      <c r="I382" s="1">
        <v>38802</v>
      </c>
      <c r="J382" s="2">
        <v>104916</v>
      </c>
      <c r="K382" s="3">
        <v>0</v>
      </c>
      <c r="L382" t="s">
        <v>47</v>
      </c>
      <c r="M382" t="s">
        <v>68</v>
      </c>
      <c r="N382" s="1" t="s">
        <v>20</v>
      </c>
      <c r="P382" t="str">
        <f t="shared" si="16"/>
        <v>MIDDLE AGE</v>
      </c>
      <c r="AG382" s="11"/>
      <c r="AH382" s="1">
        <v>38802</v>
      </c>
      <c r="AI382" s="2">
        <v>104916</v>
      </c>
      <c r="AJ382" s="13" t="s">
        <v>14</v>
      </c>
      <c r="AK382" s="1">
        <v>38802</v>
      </c>
      <c r="AL382" s="3">
        <v>0</v>
      </c>
      <c r="AO382" s="11"/>
    </row>
    <row r="383" spans="1:41" x14ac:dyDescent="0.25">
      <c r="A383" t="s">
        <v>599</v>
      </c>
      <c r="B383" t="s">
        <v>1474</v>
      </c>
      <c r="C383" t="s">
        <v>59</v>
      </c>
      <c r="D383" t="s">
        <v>14</v>
      </c>
      <c r="E383" t="s">
        <v>1104</v>
      </c>
      <c r="F383" t="s">
        <v>27</v>
      </c>
      <c r="G383" t="s">
        <v>23</v>
      </c>
      <c r="H383">
        <v>60</v>
      </c>
      <c r="I383" s="1">
        <v>35452</v>
      </c>
      <c r="J383" s="2">
        <v>42536</v>
      </c>
      <c r="K383" s="3">
        <v>0</v>
      </c>
      <c r="L383" t="s">
        <v>18</v>
      </c>
      <c r="M383" t="s">
        <v>28</v>
      </c>
      <c r="N383" s="1" t="s">
        <v>20</v>
      </c>
      <c r="P383" t="str">
        <f t="shared" si="16"/>
        <v>MIDDLE AGE</v>
      </c>
      <c r="AG383" s="11"/>
      <c r="AH383" s="1">
        <v>35452</v>
      </c>
      <c r="AI383" s="2">
        <v>42536</v>
      </c>
      <c r="AJ383" s="13" t="s">
        <v>14</v>
      </c>
      <c r="AK383" s="1">
        <v>35452</v>
      </c>
      <c r="AL383" s="3">
        <v>0</v>
      </c>
      <c r="AO383" s="11"/>
    </row>
    <row r="384" spans="1:41" x14ac:dyDescent="0.25">
      <c r="A384" t="s">
        <v>600</v>
      </c>
      <c r="B384" t="s">
        <v>1475</v>
      </c>
      <c r="C384" t="s">
        <v>13</v>
      </c>
      <c r="D384" t="s">
        <v>14</v>
      </c>
      <c r="E384" t="s">
        <v>15</v>
      </c>
      <c r="F384" t="s">
        <v>16</v>
      </c>
      <c r="G384" t="s">
        <v>23</v>
      </c>
      <c r="H384">
        <v>51</v>
      </c>
      <c r="I384" s="1">
        <v>39908</v>
      </c>
      <c r="J384" s="2">
        <v>195171</v>
      </c>
      <c r="K384" s="3">
        <v>0.33</v>
      </c>
      <c r="L384" t="s">
        <v>18</v>
      </c>
      <c r="M384" t="s">
        <v>56</v>
      </c>
      <c r="N384" s="1" t="s">
        <v>20</v>
      </c>
      <c r="P384" t="str">
        <f t="shared" si="16"/>
        <v>MIDDLE AGE</v>
      </c>
      <c r="AG384" s="11"/>
      <c r="AH384" s="1">
        <v>39908</v>
      </c>
      <c r="AI384" s="2">
        <v>195171</v>
      </c>
      <c r="AJ384" s="13" t="s">
        <v>22</v>
      </c>
      <c r="AK384" s="1">
        <v>39908</v>
      </c>
      <c r="AL384" s="3">
        <v>0.33</v>
      </c>
      <c r="AO384" s="11"/>
    </row>
    <row r="385" spans="1:41" x14ac:dyDescent="0.25">
      <c r="A385" t="s">
        <v>601</v>
      </c>
      <c r="B385" t="s">
        <v>1476</v>
      </c>
      <c r="C385" t="s">
        <v>70</v>
      </c>
      <c r="D385" t="s">
        <v>22</v>
      </c>
      <c r="E385" t="s">
        <v>35</v>
      </c>
      <c r="F385" t="s">
        <v>16</v>
      </c>
      <c r="G385" t="s">
        <v>23</v>
      </c>
      <c r="H385">
        <v>50</v>
      </c>
      <c r="I385" s="1">
        <v>43977</v>
      </c>
      <c r="J385" s="2">
        <v>45290</v>
      </c>
      <c r="K385" s="3">
        <v>0</v>
      </c>
      <c r="L385" t="s">
        <v>32</v>
      </c>
      <c r="M385" t="s">
        <v>67</v>
      </c>
      <c r="N385" s="1">
        <v>44412</v>
      </c>
      <c r="P385" t="str">
        <f t="shared" si="16"/>
        <v>MIDDLE AGE</v>
      </c>
      <c r="AG385" s="11"/>
      <c r="AH385" s="1">
        <v>43977</v>
      </c>
      <c r="AI385" s="2">
        <v>45290</v>
      </c>
      <c r="AJ385" s="13" t="s">
        <v>14</v>
      </c>
      <c r="AK385" s="1">
        <v>43977</v>
      </c>
      <c r="AL385" s="3">
        <v>0</v>
      </c>
      <c r="AO385" s="11"/>
    </row>
    <row r="386" spans="1:41" x14ac:dyDescent="0.25">
      <c r="A386" t="s">
        <v>602</v>
      </c>
      <c r="B386" t="s">
        <v>1477</v>
      </c>
      <c r="C386" t="s">
        <v>13</v>
      </c>
      <c r="D386" t="s">
        <v>14</v>
      </c>
      <c r="E386" t="s">
        <v>1104</v>
      </c>
      <c r="F386" t="s">
        <v>27</v>
      </c>
      <c r="G386" t="s">
        <v>46</v>
      </c>
      <c r="H386">
        <v>50</v>
      </c>
      <c r="I386" s="1">
        <v>40158</v>
      </c>
      <c r="J386" s="2">
        <v>203306</v>
      </c>
      <c r="K386" s="3">
        <v>0.38</v>
      </c>
      <c r="L386" t="s">
        <v>18</v>
      </c>
      <c r="M386" t="s">
        <v>56</v>
      </c>
      <c r="N386" s="1" t="s">
        <v>20</v>
      </c>
      <c r="P386" t="str">
        <f t="shared" ref="P386:P449" si="17">IF(AND(H386&gt;=20,H386&lt;=40),"YOUNG",IF(AND(H386&gt;40,H386&lt;=60),"MIDDLE AGE",IF(H386&gt;60,"OLD"," ")))</f>
        <v>MIDDLE AGE</v>
      </c>
      <c r="AG386" s="11"/>
      <c r="AH386" s="1">
        <v>40158</v>
      </c>
      <c r="AI386" s="2">
        <v>203306</v>
      </c>
      <c r="AJ386" s="13" t="s">
        <v>45</v>
      </c>
      <c r="AK386" s="1">
        <v>40158</v>
      </c>
      <c r="AL386" s="3">
        <v>0.38</v>
      </c>
      <c r="AO386" s="11"/>
    </row>
    <row r="387" spans="1:41" x14ac:dyDescent="0.25">
      <c r="A387" t="s">
        <v>138</v>
      </c>
      <c r="B387" t="s">
        <v>1478</v>
      </c>
      <c r="C387" t="s">
        <v>57</v>
      </c>
      <c r="D387" t="s">
        <v>45</v>
      </c>
      <c r="E387" t="s">
        <v>1104</v>
      </c>
      <c r="F387" t="s">
        <v>27</v>
      </c>
      <c r="G387" t="s">
        <v>46</v>
      </c>
      <c r="H387">
        <v>26</v>
      </c>
      <c r="I387" s="1">
        <v>44728</v>
      </c>
      <c r="J387" s="2">
        <v>66865</v>
      </c>
      <c r="K387" s="3">
        <v>0</v>
      </c>
      <c r="L387" t="s">
        <v>47</v>
      </c>
      <c r="M387" t="s">
        <v>1136</v>
      </c>
      <c r="N387" s="1" t="s">
        <v>20</v>
      </c>
      <c r="P387" t="str">
        <f t="shared" si="17"/>
        <v>YOUNG</v>
      </c>
      <c r="AG387" s="11"/>
      <c r="AH387" s="1">
        <v>44728</v>
      </c>
      <c r="AI387" s="2">
        <v>66865</v>
      </c>
      <c r="AJ387" s="13" t="s">
        <v>26</v>
      </c>
      <c r="AK387" s="1">
        <v>44728</v>
      </c>
      <c r="AL387" s="3">
        <v>0</v>
      </c>
      <c r="AO387" s="11"/>
    </row>
    <row r="388" spans="1:41" x14ac:dyDescent="0.25">
      <c r="A388" t="s">
        <v>603</v>
      </c>
      <c r="B388" t="s">
        <v>1479</v>
      </c>
      <c r="C388" t="s">
        <v>61</v>
      </c>
      <c r="D388" t="s">
        <v>26</v>
      </c>
      <c r="E388" t="s">
        <v>31</v>
      </c>
      <c r="F388" t="s">
        <v>27</v>
      </c>
      <c r="G388" t="s">
        <v>23</v>
      </c>
      <c r="H388">
        <v>30</v>
      </c>
      <c r="I388" s="1">
        <v>44851</v>
      </c>
      <c r="J388" s="2">
        <v>89164</v>
      </c>
      <c r="K388" s="3">
        <v>0</v>
      </c>
      <c r="L388" t="s">
        <v>18</v>
      </c>
      <c r="M388" t="s">
        <v>37</v>
      </c>
      <c r="N388" s="1" t="s">
        <v>20</v>
      </c>
      <c r="P388" t="str">
        <f t="shared" si="17"/>
        <v>YOUNG</v>
      </c>
      <c r="AG388" s="11"/>
      <c r="AH388" s="1">
        <v>44851</v>
      </c>
      <c r="AI388" s="2">
        <v>89164</v>
      </c>
      <c r="AJ388" s="13" t="s">
        <v>45</v>
      </c>
      <c r="AK388" s="1">
        <v>44851</v>
      </c>
      <c r="AL388" s="3">
        <v>0</v>
      </c>
      <c r="AO388" s="11"/>
    </row>
    <row r="389" spans="1:41" x14ac:dyDescent="0.25">
      <c r="A389" t="s">
        <v>604</v>
      </c>
      <c r="B389" t="s">
        <v>1480</v>
      </c>
      <c r="C389" t="s">
        <v>40</v>
      </c>
      <c r="D389" t="s">
        <v>45</v>
      </c>
      <c r="E389" t="s">
        <v>35</v>
      </c>
      <c r="F389" t="s">
        <v>16</v>
      </c>
      <c r="G389" t="s">
        <v>23</v>
      </c>
      <c r="H389">
        <v>35</v>
      </c>
      <c r="I389" s="1">
        <v>44497</v>
      </c>
      <c r="J389" s="2">
        <v>75602</v>
      </c>
      <c r="K389" s="3">
        <v>0</v>
      </c>
      <c r="L389" t="s">
        <v>18</v>
      </c>
      <c r="M389" t="s">
        <v>42</v>
      </c>
      <c r="N389" s="1" t="s">
        <v>20</v>
      </c>
      <c r="P389" t="str">
        <f t="shared" si="17"/>
        <v>YOUNG</v>
      </c>
      <c r="AG389" s="11"/>
      <c r="AH389" s="1">
        <v>44497</v>
      </c>
      <c r="AI389" s="2">
        <v>75602</v>
      </c>
      <c r="AJ389" s="13" t="s">
        <v>26</v>
      </c>
      <c r="AK389" s="1">
        <v>44497</v>
      </c>
      <c r="AL389" s="3">
        <v>0</v>
      </c>
      <c r="AO389" s="11"/>
    </row>
    <row r="390" spans="1:41" x14ac:dyDescent="0.25">
      <c r="A390" t="s">
        <v>605</v>
      </c>
      <c r="B390" t="s">
        <v>1481</v>
      </c>
      <c r="C390" t="s">
        <v>74</v>
      </c>
      <c r="D390" t="s">
        <v>26</v>
      </c>
      <c r="E390" t="s">
        <v>1104</v>
      </c>
      <c r="F390" t="s">
        <v>27</v>
      </c>
      <c r="G390" t="s">
        <v>17</v>
      </c>
      <c r="H390">
        <v>44</v>
      </c>
      <c r="I390" s="1">
        <v>44240</v>
      </c>
      <c r="J390" s="2">
        <v>92939</v>
      </c>
      <c r="K390" s="3">
        <v>0</v>
      </c>
      <c r="L390" t="s">
        <v>18</v>
      </c>
      <c r="M390" t="s">
        <v>24</v>
      </c>
      <c r="N390" s="1" t="s">
        <v>20</v>
      </c>
      <c r="P390" t="str">
        <f t="shared" si="17"/>
        <v>MIDDLE AGE</v>
      </c>
      <c r="AG390" s="11"/>
      <c r="AH390" s="1">
        <v>44240</v>
      </c>
      <c r="AI390" s="2">
        <v>92939</v>
      </c>
      <c r="AJ390" s="13" t="s">
        <v>41</v>
      </c>
      <c r="AK390" s="1">
        <v>44240</v>
      </c>
      <c r="AL390" s="3">
        <v>0</v>
      </c>
      <c r="AO390" s="11"/>
    </row>
    <row r="391" spans="1:41" x14ac:dyDescent="0.25">
      <c r="A391" t="s">
        <v>248</v>
      </c>
      <c r="B391" t="s">
        <v>1482</v>
      </c>
      <c r="C391" t="s">
        <v>57</v>
      </c>
      <c r="D391" t="s">
        <v>41</v>
      </c>
      <c r="E391" t="s">
        <v>1104</v>
      </c>
      <c r="F391" t="s">
        <v>16</v>
      </c>
      <c r="G391" t="s">
        <v>43</v>
      </c>
      <c r="H391">
        <v>26</v>
      </c>
      <c r="I391" s="1">
        <v>43979</v>
      </c>
      <c r="J391" s="2">
        <v>64278</v>
      </c>
      <c r="K391" s="3">
        <v>0</v>
      </c>
      <c r="L391" t="s">
        <v>18</v>
      </c>
      <c r="M391" t="s">
        <v>28</v>
      </c>
      <c r="N391" s="1" t="s">
        <v>20</v>
      </c>
      <c r="P391" t="str">
        <f t="shared" si="17"/>
        <v>YOUNG</v>
      </c>
      <c r="AG391" s="11"/>
      <c r="AH391" s="1">
        <v>43979</v>
      </c>
      <c r="AI391" s="2">
        <v>64278</v>
      </c>
      <c r="AJ391" s="13" t="s">
        <v>26</v>
      </c>
      <c r="AK391" s="1">
        <v>43979</v>
      </c>
      <c r="AL391" s="3">
        <v>0</v>
      </c>
      <c r="AO391" s="11"/>
    </row>
    <row r="392" spans="1:41" x14ac:dyDescent="0.25">
      <c r="A392" t="s">
        <v>606</v>
      </c>
      <c r="B392" t="s">
        <v>1483</v>
      </c>
      <c r="C392" t="s">
        <v>73</v>
      </c>
      <c r="D392" t="s">
        <v>26</v>
      </c>
      <c r="E392" t="s">
        <v>15</v>
      </c>
      <c r="F392" t="s">
        <v>16</v>
      </c>
      <c r="G392" t="s">
        <v>46</v>
      </c>
      <c r="H392">
        <v>44</v>
      </c>
      <c r="I392" s="1">
        <v>41551</v>
      </c>
      <c r="J392" s="2">
        <v>72176</v>
      </c>
      <c r="K392" s="3">
        <v>0</v>
      </c>
      <c r="L392" t="s">
        <v>47</v>
      </c>
      <c r="M392" t="s">
        <v>1136</v>
      </c>
      <c r="N392" s="1" t="s">
        <v>20</v>
      </c>
      <c r="P392" t="str">
        <f t="shared" si="17"/>
        <v>MIDDLE AGE</v>
      </c>
      <c r="AG392" s="11"/>
      <c r="AH392" s="1">
        <v>41551</v>
      </c>
      <c r="AI392" s="2">
        <v>72176</v>
      </c>
      <c r="AJ392" s="13" t="s">
        <v>26</v>
      </c>
      <c r="AK392" s="1">
        <v>41551</v>
      </c>
      <c r="AL392" s="3">
        <v>0</v>
      </c>
      <c r="AO392" s="11"/>
    </row>
    <row r="393" spans="1:41" x14ac:dyDescent="0.25">
      <c r="A393" t="s">
        <v>607</v>
      </c>
      <c r="B393" t="s">
        <v>1484</v>
      </c>
      <c r="C393" t="s">
        <v>50</v>
      </c>
      <c r="D393" t="s">
        <v>26</v>
      </c>
      <c r="E393" t="s">
        <v>31</v>
      </c>
      <c r="F393" t="s">
        <v>16</v>
      </c>
      <c r="G393" t="s">
        <v>17</v>
      </c>
      <c r="H393">
        <v>61</v>
      </c>
      <c r="I393" s="1">
        <v>40214</v>
      </c>
      <c r="J393" s="2">
        <v>87758</v>
      </c>
      <c r="K393" s="3">
        <v>0.09</v>
      </c>
      <c r="L393" t="s">
        <v>18</v>
      </c>
      <c r="M393" t="s">
        <v>56</v>
      </c>
      <c r="N393" s="1" t="s">
        <v>20</v>
      </c>
      <c r="P393" t="str">
        <f t="shared" si="17"/>
        <v>OLD</v>
      </c>
      <c r="AG393" s="11"/>
      <c r="AH393" s="1">
        <v>40214</v>
      </c>
      <c r="AI393" s="2">
        <v>87758</v>
      </c>
      <c r="AJ393" s="13" t="s">
        <v>58</v>
      </c>
      <c r="AK393" s="1">
        <v>40214</v>
      </c>
      <c r="AL393" s="3">
        <v>0.09</v>
      </c>
      <c r="AO393" s="11"/>
    </row>
    <row r="394" spans="1:41" x14ac:dyDescent="0.25">
      <c r="A394" t="s">
        <v>608</v>
      </c>
      <c r="B394" t="s">
        <v>1485</v>
      </c>
      <c r="C394" t="s">
        <v>57</v>
      </c>
      <c r="D394" t="s">
        <v>58</v>
      </c>
      <c r="E394" t="s">
        <v>31</v>
      </c>
      <c r="F394" t="s">
        <v>27</v>
      </c>
      <c r="G394" t="s">
        <v>23</v>
      </c>
      <c r="H394">
        <v>50</v>
      </c>
      <c r="I394" s="1">
        <v>37408</v>
      </c>
      <c r="J394" s="2">
        <v>54646</v>
      </c>
      <c r="K394" s="3">
        <v>0</v>
      </c>
      <c r="L394" t="s">
        <v>18</v>
      </c>
      <c r="M394" t="s">
        <v>56</v>
      </c>
      <c r="N394" s="1" t="s">
        <v>20</v>
      </c>
      <c r="P394" t="str">
        <f t="shared" si="17"/>
        <v>MIDDLE AGE</v>
      </c>
      <c r="AG394" s="11"/>
      <c r="AH394" s="1">
        <v>37408</v>
      </c>
      <c r="AI394" s="2">
        <v>54646</v>
      </c>
      <c r="AJ394" s="13" t="s">
        <v>22</v>
      </c>
      <c r="AK394" s="1">
        <v>37408</v>
      </c>
      <c r="AL394" s="3">
        <v>0</v>
      </c>
      <c r="AO394" s="11"/>
    </row>
    <row r="395" spans="1:41" x14ac:dyDescent="0.25">
      <c r="A395" t="s">
        <v>609</v>
      </c>
      <c r="B395" t="s">
        <v>1486</v>
      </c>
      <c r="C395" t="s">
        <v>21</v>
      </c>
      <c r="D395" t="s">
        <v>22</v>
      </c>
      <c r="E395" t="s">
        <v>31</v>
      </c>
      <c r="F395" t="s">
        <v>27</v>
      </c>
      <c r="G395" t="s">
        <v>46</v>
      </c>
      <c r="H395">
        <v>61</v>
      </c>
      <c r="I395" s="1">
        <v>40569</v>
      </c>
      <c r="J395" s="2">
        <v>73323</v>
      </c>
      <c r="K395" s="3">
        <v>0</v>
      </c>
      <c r="L395" t="s">
        <v>18</v>
      </c>
      <c r="M395" t="s">
        <v>24</v>
      </c>
      <c r="N395" s="1" t="s">
        <v>20</v>
      </c>
      <c r="P395" t="str">
        <f t="shared" si="17"/>
        <v>OLD</v>
      </c>
      <c r="AG395" s="11"/>
      <c r="AH395" s="1">
        <v>40569</v>
      </c>
      <c r="AI395" s="2">
        <v>73323</v>
      </c>
      <c r="AJ395" s="13" t="s">
        <v>41</v>
      </c>
      <c r="AK395" s="1">
        <v>40569</v>
      </c>
      <c r="AL395" s="3">
        <v>0</v>
      </c>
      <c r="AO395" s="11"/>
    </row>
    <row r="396" spans="1:41" x14ac:dyDescent="0.25">
      <c r="A396" t="s">
        <v>610</v>
      </c>
      <c r="B396" t="s">
        <v>1487</v>
      </c>
      <c r="C396" t="s">
        <v>38</v>
      </c>
      <c r="D396" t="s">
        <v>41</v>
      </c>
      <c r="E396" t="s">
        <v>1104</v>
      </c>
      <c r="F396" t="s">
        <v>16</v>
      </c>
      <c r="G396" t="s">
        <v>17</v>
      </c>
      <c r="H396">
        <v>29</v>
      </c>
      <c r="I396" s="1">
        <v>44203</v>
      </c>
      <c r="J396" s="2">
        <v>151492</v>
      </c>
      <c r="K396" s="3">
        <v>0.21</v>
      </c>
      <c r="L396" t="s">
        <v>18</v>
      </c>
      <c r="M396" t="s">
        <v>28</v>
      </c>
      <c r="N396" s="1" t="s">
        <v>20</v>
      </c>
      <c r="P396" t="str">
        <f t="shared" si="17"/>
        <v>YOUNG</v>
      </c>
      <c r="AG396" s="11"/>
      <c r="AH396" s="1">
        <v>44203</v>
      </c>
      <c r="AI396" s="2">
        <v>151492</v>
      </c>
      <c r="AJ396" s="13" t="s">
        <v>14</v>
      </c>
      <c r="AK396" s="1">
        <v>44203</v>
      </c>
      <c r="AL396" s="3">
        <v>0.21</v>
      </c>
      <c r="AO396" s="11"/>
    </row>
    <row r="397" spans="1:41" x14ac:dyDescent="0.25">
      <c r="A397" t="s">
        <v>611</v>
      </c>
      <c r="B397" t="s">
        <v>1488</v>
      </c>
      <c r="C397" t="s">
        <v>1113</v>
      </c>
      <c r="D397" t="s">
        <v>14</v>
      </c>
      <c r="E397" t="s">
        <v>31</v>
      </c>
      <c r="F397" t="s">
        <v>27</v>
      </c>
      <c r="G397" t="s">
        <v>46</v>
      </c>
      <c r="H397">
        <v>42</v>
      </c>
      <c r="I397" s="1">
        <v>38712</v>
      </c>
      <c r="J397" s="2">
        <v>138215</v>
      </c>
      <c r="K397" s="3">
        <v>0.12</v>
      </c>
      <c r="L397" t="s">
        <v>47</v>
      </c>
      <c r="M397" t="s">
        <v>68</v>
      </c>
      <c r="N397" s="1" t="s">
        <v>20</v>
      </c>
      <c r="P397" t="str">
        <f t="shared" si="17"/>
        <v>MIDDLE AGE</v>
      </c>
      <c r="AG397" s="11"/>
      <c r="AH397" s="1">
        <v>38712</v>
      </c>
      <c r="AI397" s="2">
        <v>138215</v>
      </c>
      <c r="AJ397" s="13" t="s">
        <v>14</v>
      </c>
      <c r="AK397" s="1">
        <v>38712</v>
      </c>
      <c r="AL397" s="3">
        <v>0.12</v>
      </c>
      <c r="AO397" s="11"/>
    </row>
    <row r="398" spans="1:41" x14ac:dyDescent="0.25">
      <c r="A398" t="s">
        <v>612</v>
      </c>
      <c r="B398" t="s">
        <v>1489</v>
      </c>
      <c r="C398" t="s">
        <v>1113</v>
      </c>
      <c r="D398" t="s">
        <v>14</v>
      </c>
      <c r="E398" t="s">
        <v>1104</v>
      </c>
      <c r="F398" t="s">
        <v>16</v>
      </c>
      <c r="G398" t="s">
        <v>43</v>
      </c>
      <c r="H398">
        <v>51</v>
      </c>
      <c r="I398" s="1">
        <v>41458</v>
      </c>
      <c r="J398" s="2">
        <v>135578</v>
      </c>
      <c r="K398" s="3">
        <v>0.1</v>
      </c>
      <c r="L398" t="s">
        <v>18</v>
      </c>
      <c r="M398" t="s">
        <v>42</v>
      </c>
      <c r="N398" s="1">
        <v>43287</v>
      </c>
      <c r="P398" t="str">
        <f t="shared" si="17"/>
        <v>MIDDLE AGE</v>
      </c>
      <c r="AG398" s="11"/>
      <c r="AH398" s="1">
        <v>41458</v>
      </c>
      <c r="AI398" s="2">
        <v>135578</v>
      </c>
      <c r="AJ398" s="13" t="s">
        <v>30</v>
      </c>
      <c r="AK398" s="1">
        <v>41458</v>
      </c>
      <c r="AL398" s="3">
        <v>0.1</v>
      </c>
      <c r="AO398" s="11"/>
    </row>
    <row r="399" spans="1:41" x14ac:dyDescent="0.25">
      <c r="A399" t="s">
        <v>613</v>
      </c>
      <c r="B399" t="s">
        <v>1490</v>
      </c>
      <c r="C399" t="s">
        <v>52</v>
      </c>
      <c r="D399" t="s">
        <v>30</v>
      </c>
      <c r="E399" t="s">
        <v>15</v>
      </c>
      <c r="F399" t="s">
        <v>16</v>
      </c>
      <c r="G399" t="s">
        <v>46</v>
      </c>
      <c r="H399">
        <v>27</v>
      </c>
      <c r="I399" s="1">
        <v>43801</v>
      </c>
      <c r="J399" s="2">
        <v>64297</v>
      </c>
      <c r="K399" s="3">
        <v>0</v>
      </c>
      <c r="L399" t="s">
        <v>47</v>
      </c>
      <c r="M399" t="s">
        <v>68</v>
      </c>
      <c r="N399" s="1" t="s">
        <v>20</v>
      </c>
      <c r="P399" t="str">
        <f t="shared" si="17"/>
        <v>YOUNG</v>
      </c>
      <c r="AG399" s="11"/>
      <c r="AH399" s="1">
        <v>43801</v>
      </c>
      <c r="AI399" s="2">
        <v>64297</v>
      </c>
      <c r="AJ399" s="13" t="s">
        <v>30</v>
      </c>
      <c r="AK399" s="1">
        <v>43801</v>
      </c>
      <c r="AL399" s="3">
        <v>0</v>
      </c>
      <c r="AO399" s="11"/>
    </row>
    <row r="400" spans="1:41" x14ac:dyDescent="0.25">
      <c r="A400" t="s">
        <v>614</v>
      </c>
      <c r="B400" t="s">
        <v>1491</v>
      </c>
      <c r="C400" t="s">
        <v>72</v>
      </c>
      <c r="D400" t="s">
        <v>30</v>
      </c>
      <c r="E400" t="s">
        <v>31</v>
      </c>
      <c r="F400" t="s">
        <v>27</v>
      </c>
      <c r="G400" t="s">
        <v>17</v>
      </c>
      <c r="H400">
        <v>52</v>
      </c>
      <c r="I400" s="1">
        <v>44375</v>
      </c>
      <c r="J400" s="2">
        <v>94857</v>
      </c>
      <c r="K400" s="3">
        <v>0</v>
      </c>
      <c r="L400" t="s">
        <v>18</v>
      </c>
      <c r="M400" t="s">
        <v>42</v>
      </c>
      <c r="N400" s="1">
        <v>44969</v>
      </c>
      <c r="P400" t="str">
        <f t="shared" si="17"/>
        <v>MIDDLE AGE</v>
      </c>
      <c r="AG400" s="11"/>
      <c r="AH400" s="1">
        <v>44375</v>
      </c>
      <c r="AI400" s="2">
        <v>94857</v>
      </c>
      <c r="AJ400" s="13" t="s">
        <v>30</v>
      </c>
      <c r="AK400" s="1">
        <v>44375</v>
      </c>
      <c r="AL400" s="3">
        <v>0</v>
      </c>
      <c r="AO400" s="11"/>
    </row>
    <row r="401" spans="1:41" x14ac:dyDescent="0.25">
      <c r="A401" t="s">
        <v>615</v>
      </c>
      <c r="B401" t="s">
        <v>1492</v>
      </c>
      <c r="C401" t="s">
        <v>72</v>
      </c>
      <c r="D401" t="s">
        <v>30</v>
      </c>
      <c r="E401" t="s">
        <v>15</v>
      </c>
      <c r="F401" t="s">
        <v>27</v>
      </c>
      <c r="G401" t="s">
        <v>23</v>
      </c>
      <c r="H401">
        <v>58</v>
      </c>
      <c r="I401" s="1">
        <v>40110</v>
      </c>
      <c r="J401" s="2">
        <v>77196</v>
      </c>
      <c r="K401" s="3">
        <v>0</v>
      </c>
      <c r="L401" t="s">
        <v>18</v>
      </c>
      <c r="M401" t="s">
        <v>24</v>
      </c>
      <c r="N401" s="1" t="s">
        <v>20</v>
      </c>
      <c r="P401" t="str">
        <f t="shared" si="17"/>
        <v>MIDDLE AGE</v>
      </c>
      <c r="AG401" s="11"/>
      <c r="AH401" s="1">
        <v>40110</v>
      </c>
      <c r="AI401" s="2">
        <v>77196</v>
      </c>
      <c r="AJ401" s="13" t="s">
        <v>45</v>
      </c>
      <c r="AK401" s="1">
        <v>40110</v>
      </c>
      <c r="AL401" s="3">
        <v>0</v>
      </c>
      <c r="AO401" s="11"/>
    </row>
    <row r="402" spans="1:41" x14ac:dyDescent="0.25">
      <c r="A402" t="s">
        <v>616</v>
      </c>
      <c r="B402" t="s">
        <v>1493</v>
      </c>
      <c r="C402" t="s">
        <v>38</v>
      </c>
      <c r="D402" t="s">
        <v>45</v>
      </c>
      <c r="E402" t="s">
        <v>15</v>
      </c>
      <c r="F402" t="s">
        <v>16</v>
      </c>
      <c r="G402" t="s">
        <v>46</v>
      </c>
      <c r="H402">
        <v>45</v>
      </c>
      <c r="I402" s="1">
        <v>37615</v>
      </c>
      <c r="J402" s="2">
        <v>193154</v>
      </c>
      <c r="K402" s="3">
        <v>0.18</v>
      </c>
      <c r="L402" t="s">
        <v>47</v>
      </c>
      <c r="M402" t="s">
        <v>48</v>
      </c>
      <c r="N402" s="1" t="s">
        <v>20</v>
      </c>
      <c r="P402" t="str">
        <f t="shared" si="17"/>
        <v>MIDDLE AGE</v>
      </c>
      <c r="AG402" s="11"/>
      <c r="AH402" s="1">
        <v>37615</v>
      </c>
      <c r="AI402" s="2">
        <v>193154</v>
      </c>
      <c r="AJ402" s="13" t="s">
        <v>22</v>
      </c>
      <c r="AK402" s="1">
        <v>37615</v>
      </c>
      <c r="AL402" s="3">
        <v>0.18</v>
      </c>
      <c r="AO402" s="11"/>
    </row>
    <row r="403" spans="1:41" x14ac:dyDescent="0.25">
      <c r="A403" t="s">
        <v>617</v>
      </c>
      <c r="B403" t="s">
        <v>1494</v>
      </c>
      <c r="C403" t="s">
        <v>55</v>
      </c>
      <c r="D403" t="s">
        <v>22</v>
      </c>
      <c r="E403" t="s">
        <v>1104</v>
      </c>
      <c r="F403" t="s">
        <v>27</v>
      </c>
      <c r="G403" t="s">
        <v>43</v>
      </c>
      <c r="H403">
        <v>28</v>
      </c>
      <c r="I403" s="1">
        <v>43828</v>
      </c>
      <c r="J403" s="2">
        <v>115916</v>
      </c>
      <c r="K403" s="3">
        <v>0.09</v>
      </c>
      <c r="L403" t="s">
        <v>18</v>
      </c>
      <c r="M403" t="s">
        <v>19</v>
      </c>
      <c r="N403" s="1" t="s">
        <v>20</v>
      </c>
      <c r="P403" t="str">
        <f t="shared" si="17"/>
        <v>YOUNG</v>
      </c>
      <c r="AG403" s="11"/>
      <c r="AH403" s="1">
        <v>43828</v>
      </c>
      <c r="AI403" s="2">
        <v>115916</v>
      </c>
      <c r="AJ403" s="13" t="s">
        <v>58</v>
      </c>
      <c r="AK403" s="1">
        <v>43828</v>
      </c>
      <c r="AL403" s="3">
        <v>0.09</v>
      </c>
      <c r="AO403" s="11"/>
    </row>
    <row r="404" spans="1:41" x14ac:dyDescent="0.25">
      <c r="A404" t="s">
        <v>618</v>
      </c>
      <c r="B404" t="s">
        <v>1495</v>
      </c>
      <c r="C404" t="s">
        <v>13</v>
      </c>
      <c r="D404" t="s">
        <v>58</v>
      </c>
      <c r="E404" t="s">
        <v>35</v>
      </c>
      <c r="F404" t="s">
        <v>27</v>
      </c>
      <c r="G404" t="s">
        <v>17</v>
      </c>
      <c r="H404">
        <v>56</v>
      </c>
      <c r="I404" s="1">
        <v>42449</v>
      </c>
      <c r="J404" s="2">
        <v>192374</v>
      </c>
      <c r="K404" s="3">
        <v>0.3</v>
      </c>
      <c r="L404" t="s">
        <v>18</v>
      </c>
      <c r="M404" t="s">
        <v>19</v>
      </c>
      <c r="N404" s="1" t="s">
        <v>20</v>
      </c>
      <c r="P404" t="str">
        <f t="shared" si="17"/>
        <v>MIDDLE AGE</v>
      </c>
      <c r="AG404" s="11"/>
      <c r="AH404" s="1">
        <v>42449</v>
      </c>
      <c r="AI404" s="2">
        <v>192374</v>
      </c>
      <c r="AJ404" s="13" t="s">
        <v>22</v>
      </c>
      <c r="AK404" s="1">
        <v>42449</v>
      </c>
      <c r="AL404" s="3">
        <v>0.3</v>
      </c>
      <c r="AO404" s="11"/>
    </row>
    <row r="405" spans="1:41" x14ac:dyDescent="0.25">
      <c r="A405" t="s">
        <v>619</v>
      </c>
      <c r="B405" t="s">
        <v>1496</v>
      </c>
      <c r="C405" t="s">
        <v>38</v>
      </c>
      <c r="D405" t="s">
        <v>22</v>
      </c>
      <c r="E405" t="s">
        <v>1104</v>
      </c>
      <c r="F405" t="s">
        <v>27</v>
      </c>
      <c r="G405" t="s">
        <v>17</v>
      </c>
      <c r="H405">
        <v>32</v>
      </c>
      <c r="I405" s="1">
        <v>43661</v>
      </c>
      <c r="J405" s="2">
        <v>186869</v>
      </c>
      <c r="K405" s="3">
        <v>0.16</v>
      </c>
      <c r="L405" t="s">
        <v>18</v>
      </c>
      <c r="M405" t="s">
        <v>42</v>
      </c>
      <c r="N405" s="1" t="s">
        <v>20</v>
      </c>
      <c r="P405" t="str">
        <f t="shared" si="17"/>
        <v>YOUNG</v>
      </c>
      <c r="AG405" s="11"/>
      <c r="AH405" s="1">
        <v>43661</v>
      </c>
      <c r="AI405" s="2">
        <v>186869</v>
      </c>
      <c r="AJ405" s="13" t="s">
        <v>22</v>
      </c>
      <c r="AK405" s="1">
        <v>43661</v>
      </c>
      <c r="AL405" s="3">
        <v>0.16</v>
      </c>
      <c r="AO405" s="11"/>
    </row>
    <row r="406" spans="1:41" x14ac:dyDescent="0.25">
      <c r="A406" t="s">
        <v>620</v>
      </c>
      <c r="B406" t="s">
        <v>1497</v>
      </c>
      <c r="C406" t="s">
        <v>70</v>
      </c>
      <c r="D406" t="s">
        <v>22</v>
      </c>
      <c r="E406" t="s">
        <v>35</v>
      </c>
      <c r="F406" t="s">
        <v>16</v>
      </c>
      <c r="G406" t="s">
        <v>46</v>
      </c>
      <c r="H406">
        <v>58</v>
      </c>
      <c r="I406" s="1">
        <v>34100</v>
      </c>
      <c r="J406" s="2">
        <v>49293</v>
      </c>
      <c r="K406" s="3">
        <v>0</v>
      </c>
      <c r="L406" t="s">
        <v>18</v>
      </c>
      <c r="M406" t="s">
        <v>28</v>
      </c>
      <c r="N406" s="1" t="s">
        <v>20</v>
      </c>
      <c r="P406" t="str">
        <f t="shared" si="17"/>
        <v>MIDDLE AGE</v>
      </c>
      <c r="AG406" s="11"/>
      <c r="AH406" s="1">
        <v>34100</v>
      </c>
      <c r="AI406" s="2">
        <v>49293</v>
      </c>
      <c r="AJ406" s="13" t="s">
        <v>22</v>
      </c>
      <c r="AK406" s="1">
        <v>34100</v>
      </c>
      <c r="AL406" s="3">
        <v>0</v>
      </c>
      <c r="AO406" s="11"/>
    </row>
    <row r="407" spans="1:41" x14ac:dyDescent="0.25">
      <c r="A407" t="s">
        <v>621</v>
      </c>
      <c r="B407" t="s">
        <v>1498</v>
      </c>
      <c r="C407" t="s">
        <v>55</v>
      </c>
      <c r="D407" t="s">
        <v>22</v>
      </c>
      <c r="E407" t="s">
        <v>15</v>
      </c>
      <c r="F407" t="s">
        <v>16</v>
      </c>
      <c r="G407" t="s">
        <v>17</v>
      </c>
      <c r="H407">
        <v>39</v>
      </c>
      <c r="I407" s="1">
        <v>41377</v>
      </c>
      <c r="J407" s="2">
        <v>129087</v>
      </c>
      <c r="K407" s="3">
        <v>0.05</v>
      </c>
      <c r="L407" t="s">
        <v>18</v>
      </c>
      <c r="M407" t="s">
        <v>56</v>
      </c>
      <c r="N407" s="1" t="s">
        <v>20</v>
      </c>
      <c r="P407" t="str">
        <f t="shared" si="17"/>
        <v>YOUNG</v>
      </c>
      <c r="AG407" s="11"/>
      <c r="AH407" s="1">
        <v>41377</v>
      </c>
      <c r="AI407" s="2">
        <v>129087</v>
      </c>
      <c r="AJ407" s="13" t="s">
        <v>14</v>
      </c>
      <c r="AK407" s="1">
        <v>41377</v>
      </c>
      <c r="AL407" s="3">
        <v>0.05</v>
      </c>
      <c r="AO407" s="11"/>
    </row>
    <row r="408" spans="1:41" x14ac:dyDescent="0.25">
      <c r="A408" t="s">
        <v>622</v>
      </c>
      <c r="B408" t="s">
        <v>1499</v>
      </c>
      <c r="C408" t="s">
        <v>59</v>
      </c>
      <c r="D408" t="s">
        <v>14</v>
      </c>
      <c r="E408" t="s">
        <v>15</v>
      </c>
      <c r="F408" t="s">
        <v>16</v>
      </c>
      <c r="G408" t="s">
        <v>46</v>
      </c>
      <c r="H408">
        <v>46</v>
      </c>
      <c r="I408" s="1">
        <v>38398</v>
      </c>
      <c r="J408" s="2">
        <v>54831</v>
      </c>
      <c r="K408" s="3">
        <v>0</v>
      </c>
      <c r="L408" t="s">
        <v>47</v>
      </c>
      <c r="M408" t="s">
        <v>48</v>
      </c>
      <c r="N408" s="1" t="s">
        <v>20</v>
      </c>
      <c r="P408" t="str">
        <f t="shared" si="17"/>
        <v>MIDDLE AGE</v>
      </c>
      <c r="AG408" s="11"/>
      <c r="AH408" s="1">
        <v>38398</v>
      </c>
      <c r="AI408" s="2">
        <v>54831</v>
      </c>
      <c r="AJ408" s="13" t="s">
        <v>41</v>
      </c>
      <c r="AK408" s="1">
        <v>38398</v>
      </c>
      <c r="AL408" s="3">
        <v>0</v>
      </c>
      <c r="AO408" s="11"/>
    </row>
    <row r="409" spans="1:41" x14ac:dyDescent="0.25">
      <c r="A409" t="s">
        <v>623</v>
      </c>
      <c r="B409" t="s">
        <v>226</v>
      </c>
      <c r="C409" t="s">
        <v>59</v>
      </c>
      <c r="D409" t="s">
        <v>41</v>
      </c>
      <c r="E409" t="s">
        <v>1104</v>
      </c>
      <c r="F409" t="s">
        <v>16</v>
      </c>
      <c r="G409" t="s">
        <v>23</v>
      </c>
      <c r="H409">
        <v>26</v>
      </c>
      <c r="I409" s="1">
        <v>44163</v>
      </c>
      <c r="J409" s="2">
        <v>51825</v>
      </c>
      <c r="K409" s="3">
        <v>0</v>
      </c>
      <c r="L409" t="s">
        <v>18</v>
      </c>
      <c r="M409" t="s">
        <v>37</v>
      </c>
      <c r="N409" s="1" t="s">
        <v>20</v>
      </c>
      <c r="P409" t="str">
        <f t="shared" si="17"/>
        <v>YOUNG</v>
      </c>
      <c r="AG409" s="11"/>
      <c r="AH409" s="1">
        <v>44163</v>
      </c>
      <c r="AI409" s="2">
        <v>51825</v>
      </c>
      <c r="AJ409" s="13" t="s">
        <v>30</v>
      </c>
      <c r="AK409" s="1">
        <v>44163</v>
      </c>
      <c r="AL409" s="3">
        <v>0</v>
      </c>
      <c r="AO409" s="11"/>
    </row>
    <row r="410" spans="1:41" x14ac:dyDescent="0.25">
      <c r="A410" t="s">
        <v>624</v>
      </c>
      <c r="B410" t="s">
        <v>1500</v>
      </c>
      <c r="C410" t="s">
        <v>85</v>
      </c>
      <c r="D410" t="s">
        <v>30</v>
      </c>
      <c r="E410" t="s">
        <v>35</v>
      </c>
      <c r="F410" t="s">
        <v>16</v>
      </c>
      <c r="G410" t="s">
        <v>23</v>
      </c>
      <c r="H410">
        <v>36</v>
      </c>
      <c r="I410" s="1">
        <v>43723</v>
      </c>
      <c r="J410" s="2">
        <v>67457</v>
      </c>
      <c r="K410" s="3">
        <v>0</v>
      </c>
      <c r="L410" t="s">
        <v>32</v>
      </c>
      <c r="M410" t="s">
        <v>63</v>
      </c>
      <c r="N410" s="1" t="s">
        <v>20</v>
      </c>
      <c r="P410" t="str">
        <f t="shared" si="17"/>
        <v>YOUNG</v>
      </c>
      <c r="AG410" s="11"/>
      <c r="AH410" s="1">
        <v>43723</v>
      </c>
      <c r="AI410" s="2">
        <v>67457</v>
      </c>
      <c r="AJ410" s="13" t="s">
        <v>26</v>
      </c>
      <c r="AK410" s="1">
        <v>43723</v>
      </c>
      <c r="AL410" s="3">
        <v>0</v>
      </c>
      <c r="AO410" s="11"/>
    </row>
    <row r="411" spans="1:41" x14ac:dyDescent="0.25">
      <c r="A411" t="s">
        <v>625</v>
      </c>
      <c r="B411" t="s">
        <v>1501</v>
      </c>
      <c r="C411" t="s">
        <v>36</v>
      </c>
      <c r="D411" t="s">
        <v>26</v>
      </c>
      <c r="E411" t="s">
        <v>31</v>
      </c>
      <c r="F411" t="s">
        <v>27</v>
      </c>
      <c r="G411" t="s">
        <v>23</v>
      </c>
      <c r="H411">
        <v>43</v>
      </c>
      <c r="I411" s="1">
        <v>43736</v>
      </c>
      <c r="J411" s="2">
        <v>94555</v>
      </c>
      <c r="K411" s="3">
        <v>0</v>
      </c>
      <c r="L411" t="s">
        <v>18</v>
      </c>
      <c r="M411" t="s">
        <v>24</v>
      </c>
      <c r="N411" s="1" t="s">
        <v>20</v>
      </c>
      <c r="P411" t="str">
        <f t="shared" si="17"/>
        <v>MIDDLE AGE</v>
      </c>
      <c r="AG411" s="11"/>
      <c r="AH411" s="1">
        <v>43736</v>
      </c>
      <c r="AI411" s="2">
        <v>94555</v>
      </c>
      <c r="AJ411" s="13" t="s">
        <v>22</v>
      </c>
      <c r="AK411" s="1">
        <v>43736</v>
      </c>
      <c r="AL411" s="3">
        <v>0</v>
      </c>
      <c r="AO411" s="11"/>
    </row>
    <row r="412" spans="1:41" x14ac:dyDescent="0.25">
      <c r="A412" t="s">
        <v>626</v>
      </c>
      <c r="B412" t="s">
        <v>1502</v>
      </c>
      <c r="C412" t="s">
        <v>38</v>
      </c>
      <c r="D412" t="s">
        <v>22</v>
      </c>
      <c r="E412" t="s">
        <v>31</v>
      </c>
      <c r="F412" t="s">
        <v>16</v>
      </c>
      <c r="G412" t="s">
        <v>23</v>
      </c>
      <c r="H412">
        <v>45</v>
      </c>
      <c r="I412" s="1">
        <v>39535</v>
      </c>
      <c r="J412" s="2">
        <v>163686</v>
      </c>
      <c r="K412" s="3">
        <v>0.25</v>
      </c>
      <c r="L412" t="s">
        <v>32</v>
      </c>
      <c r="M412" t="s">
        <v>33</v>
      </c>
      <c r="N412" s="1" t="s">
        <v>20</v>
      </c>
      <c r="P412" t="str">
        <f t="shared" si="17"/>
        <v>MIDDLE AGE</v>
      </c>
      <c r="AG412" s="11"/>
      <c r="AH412" s="1">
        <v>39535</v>
      </c>
      <c r="AI412" s="2">
        <v>163686</v>
      </c>
      <c r="AJ412" s="13" t="s">
        <v>26</v>
      </c>
      <c r="AK412" s="1">
        <v>39535</v>
      </c>
      <c r="AL412" s="3">
        <v>0.25</v>
      </c>
      <c r="AO412" s="11"/>
    </row>
    <row r="413" spans="1:41" x14ac:dyDescent="0.25">
      <c r="A413" t="s">
        <v>627</v>
      </c>
      <c r="B413" t="s">
        <v>1503</v>
      </c>
      <c r="C413" t="s">
        <v>64</v>
      </c>
      <c r="D413" t="s">
        <v>26</v>
      </c>
      <c r="E413" t="s">
        <v>31</v>
      </c>
      <c r="F413" t="s">
        <v>16</v>
      </c>
      <c r="G413" t="s">
        <v>23</v>
      </c>
      <c r="H413">
        <v>65</v>
      </c>
      <c r="I413" s="1">
        <v>37466</v>
      </c>
      <c r="J413" s="2">
        <v>47919</v>
      </c>
      <c r="K413" s="3">
        <v>0</v>
      </c>
      <c r="L413" t="s">
        <v>32</v>
      </c>
      <c r="M413" t="s">
        <v>54</v>
      </c>
      <c r="N413" s="1" t="s">
        <v>20</v>
      </c>
      <c r="P413" t="str">
        <f t="shared" si="17"/>
        <v>OLD</v>
      </c>
      <c r="AG413" s="11"/>
      <c r="AH413" s="1">
        <v>37466</v>
      </c>
      <c r="AI413" s="2">
        <v>47919</v>
      </c>
      <c r="AJ413" s="13" t="s">
        <v>26</v>
      </c>
      <c r="AK413" s="1">
        <v>37466</v>
      </c>
      <c r="AL413" s="3">
        <v>0</v>
      </c>
      <c r="AO413" s="11"/>
    </row>
    <row r="414" spans="1:41" x14ac:dyDescent="0.25">
      <c r="A414" t="s">
        <v>628</v>
      </c>
      <c r="B414" t="s">
        <v>1504</v>
      </c>
      <c r="C414" t="s">
        <v>25</v>
      </c>
      <c r="D414" t="s">
        <v>26</v>
      </c>
      <c r="E414" t="s">
        <v>35</v>
      </c>
      <c r="F414" t="s">
        <v>27</v>
      </c>
      <c r="G414" t="s">
        <v>17</v>
      </c>
      <c r="H414">
        <v>34</v>
      </c>
      <c r="I414" s="1">
        <v>44344</v>
      </c>
      <c r="J414" s="2">
        <v>68972</v>
      </c>
      <c r="K414" s="3">
        <v>0</v>
      </c>
      <c r="L414" t="s">
        <v>18</v>
      </c>
      <c r="M414" t="s">
        <v>24</v>
      </c>
      <c r="N414" s="1">
        <v>44863</v>
      </c>
      <c r="P414" t="str">
        <f t="shared" si="17"/>
        <v>YOUNG</v>
      </c>
      <c r="AG414" s="11"/>
      <c r="AH414" s="1">
        <v>44344</v>
      </c>
      <c r="AI414" s="2">
        <v>68972</v>
      </c>
      <c r="AJ414" s="13" t="s">
        <v>45</v>
      </c>
      <c r="AK414" s="1">
        <v>44344</v>
      </c>
      <c r="AL414" s="3">
        <v>0</v>
      </c>
      <c r="AO414" s="11"/>
    </row>
    <row r="415" spans="1:41" x14ac:dyDescent="0.25">
      <c r="A415" t="s">
        <v>109</v>
      </c>
      <c r="B415" t="s">
        <v>1505</v>
      </c>
      <c r="C415" t="s">
        <v>59</v>
      </c>
      <c r="D415" t="s">
        <v>45</v>
      </c>
      <c r="E415" t="s">
        <v>35</v>
      </c>
      <c r="F415" t="s">
        <v>27</v>
      </c>
      <c r="G415" t="s">
        <v>17</v>
      </c>
      <c r="H415">
        <v>52</v>
      </c>
      <c r="I415" s="1">
        <v>37347</v>
      </c>
      <c r="J415" s="2">
        <v>50775</v>
      </c>
      <c r="K415" s="3">
        <v>0</v>
      </c>
      <c r="L415" t="s">
        <v>18</v>
      </c>
      <c r="M415" t="s">
        <v>56</v>
      </c>
      <c r="N415" s="1" t="s">
        <v>20</v>
      </c>
      <c r="P415" t="str">
        <f t="shared" si="17"/>
        <v>MIDDLE AGE</v>
      </c>
      <c r="AG415" s="11"/>
      <c r="AH415" s="1">
        <v>37347</v>
      </c>
      <c r="AI415" s="2">
        <v>50775</v>
      </c>
      <c r="AJ415" s="13" t="s">
        <v>41</v>
      </c>
      <c r="AK415" s="1">
        <v>37347</v>
      </c>
      <c r="AL415" s="3">
        <v>0</v>
      </c>
      <c r="AO415" s="11"/>
    </row>
    <row r="416" spans="1:41" x14ac:dyDescent="0.25">
      <c r="A416" t="s">
        <v>629</v>
      </c>
      <c r="B416" t="s">
        <v>1506</v>
      </c>
      <c r="C416" t="s">
        <v>1113</v>
      </c>
      <c r="D416" t="s">
        <v>41</v>
      </c>
      <c r="E416" t="s">
        <v>31</v>
      </c>
      <c r="F416" t="s">
        <v>16</v>
      </c>
      <c r="G416" t="s">
        <v>46</v>
      </c>
      <c r="H416">
        <v>39</v>
      </c>
      <c r="I416" s="1">
        <v>41317</v>
      </c>
      <c r="J416" s="2">
        <v>122713</v>
      </c>
      <c r="K416" s="3">
        <v>0.13</v>
      </c>
      <c r="L416" t="s">
        <v>47</v>
      </c>
      <c r="M416" t="s">
        <v>48</v>
      </c>
      <c r="N416" s="1" t="s">
        <v>20</v>
      </c>
      <c r="P416" t="str">
        <f t="shared" si="17"/>
        <v>YOUNG</v>
      </c>
      <c r="AG416" s="11"/>
      <c r="AH416" s="1">
        <v>41317</v>
      </c>
      <c r="AI416" s="2">
        <v>122713</v>
      </c>
      <c r="AJ416" s="13" t="s">
        <v>58</v>
      </c>
      <c r="AK416" s="1">
        <v>41317</v>
      </c>
      <c r="AL416" s="3">
        <v>0.13</v>
      </c>
      <c r="AO416" s="11"/>
    </row>
    <row r="417" spans="1:41" x14ac:dyDescent="0.25">
      <c r="A417" t="s">
        <v>194</v>
      </c>
      <c r="B417" t="s">
        <v>1507</v>
      </c>
      <c r="C417" t="s">
        <v>57</v>
      </c>
      <c r="D417" t="s">
        <v>58</v>
      </c>
      <c r="E417" t="s">
        <v>31</v>
      </c>
      <c r="F417" t="s">
        <v>16</v>
      </c>
      <c r="G417" t="s">
        <v>23</v>
      </c>
      <c r="H417">
        <v>57</v>
      </c>
      <c r="I417" s="1">
        <v>34102</v>
      </c>
      <c r="J417" s="2">
        <v>57230</v>
      </c>
      <c r="K417" s="3">
        <v>0</v>
      </c>
      <c r="L417" t="s">
        <v>18</v>
      </c>
      <c r="M417" t="s">
        <v>24</v>
      </c>
      <c r="N417" s="1" t="s">
        <v>20</v>
      </c>
      <c r="P417" t="str">
        <f t="shared" si="17"/>
        <v>MIDDLE AGE</v>
      </c>
      <c r="AG417" s="11"/>
      <c r="AH417" s="1">
        <v>34102</v>
      </c>
      <c r="AI417" s="2">
        <v>57230</v>
      </c>
      <c r="AJ417" s="13" t="s">
        <v>41</v>
      </c>
      <c r="AK417" s="1">
        <v>34102</v>
      </c>
      <c r="AL417" s="3">
        <v>0</v>
      </c>
      <c r="AO417" s="11"/>
    </row>
    <row r="418" spans="1:41" x14ac:dyDescent="0.25">
      <c r="A418" t="s">
        <v>630</v>
      </c>
      <c r="B418" t="s">
        <v>1508</v>
      </c>
      <c r="C418" t="s">
        <v>1113</v>
      </c>
      <c r="D418" t="s">
        <v>41</v>
      </c>
      <c r="E418" t="s">
        <v>1104</v>
      </c>
      <c r="F418" t="s">
        <v>27</v>
      </c>
      <c r="G418" t="s">
        <v>46</v>
      </c>
      <c r="H418">
        <v>63</v>
      </c>
      <c r="I418" s="1">
        <v>35781</v>
      </c>
      <c r="J418" s="2">
        <v>148794</v>
      </c>
      <c r="K418" s="3">
        <v>0.1</v>
      </c>
      <c r="L418" t="s">
        <v>47</v>
      </c>
      <c r="M418" t="s">
        <v>68</v>
      </c>
      <c r="N418" s="1" t="s">
        <v>20</v>
      </c>
      <c r="P418" t="str">
        <f t="shared" si="17"/>
        <v>OLD</v>
      </c>
      <c r="AG418" s="11"/>
      <c r="AH418" s="1">
        <v>35781</v>
      </c>
      <c r="AI418" s="2">
        <v>148794</v>
      </c>
      <c r="AJ418" s="13" t="s">
        <v>41</v>
      </c>
      <c r="AK418" s="1">
        <v>35781</v>
      </c>
      <c r="AL418" s="3">
        <v>0.1</v>
      </c>
      <c r="AO418" s="11"/>
    </row>
    <row r="419" spans="1:41" x14ac:dyDescent="0.25">
      <c r="A419" t="s">
        <v>631</v>
      </c>
      <c r="B419" t="s">
        <v>1509</v>
      </c>
      <c r="C419" t="s">
        <v>1113</v>
      </c>
      <c r="D419" t="s">
        <v>41</v>
      </c>
      <c r="E419" t="s">
        <v>15</v>
      </c>
      <c r="F419" t="s">
        <v>16</v>
      </c>
      <c r="G419" t="s">
        <v>23</v>
      </c>
      <c r="H419">
        <v>32</v>
      </c>
      <c r="I419" s="1">
        <v>42727</v>
      </c>
      <c r="J419" s="2">
        <v>155884</v>
      </c>
      <c r="K419" s="3">
        <v>0.13</v>
      </c>
      <c r="L419" t="s">
        <v>18</v>
      </c>
      <c r="M419" t="s">
        <v>42</v>
      </c>
      <c r="N419" s="1" t="s">
        <v>20</v>
      </c>
      <c r="P419" t="str">
        <f t="shared" si="17"/>
        <v>YOUNG</v>
      </c>
      <c r="AG419" s="11"/>
      <c r="AH419" s="1">
        <v>42727</v>
      </c>
      <c r="AI419" s="2">
        <v>155884</v>
      </c>
      <c r="AJ419" s="13" t="s">
        <v>45</v>
      </c>
      <c r="AK419" s="1">
        <v>42727</v>
      </c>
      <c r="AL419" s="3">
        <v>0.13</v>
      </c>
      <c r="AO419" s="11"/>
    </row>
    <row r="420" spans="1:41" x14ac:dyDescent="0.25">
      <c r="A420" t="s">
        <v>95</v>
      </c>
      <c r="B420" t="s">
        <v>1510</v>
      </c>
      <c r="C420" t="s">
        <v>76</v>
      </c>
      <c r="D420" t="s">
        <v>45</v>
      </c>
      <c r="E420" t="s">
        <v>15</v>
      </c>
      <c r="F420" t="s">
        <v>16</v>
      </c>
      <c r="G420" t="s">
        <v>23</v>
      </c>
      <c r="H420">
        <v>51</v>
      </c>
      <c r="I420" s="1">
        <v>43378</v>
      </c>
      <c r="J420" s="2">
        <v>50975</v>
      </c>
      <c r="K420" s="3">
        <v>0</v>
      </c>
      <c r="L420" t="s">
        <v>32</v>
      </c>
      <c r="M420" t="s">
        <v>33</v>
      </c>
      <c r="N420" s="1" t="s">
        <v>20</v>
      </c>
      <c r="P420" t="str">
        <f t="shared" si="17"/>
        <v>MIDDLE AGE</v>
      </c>
      <c r="AG420" s="11"/>
      <c r="AH420" s="1">
        <v>43378</v>
      </c>
      <c r="AI420" s="2">
        <v>50975</v>
      </c>
      <c r="AJ420" s="13" t="s">
        <v>58</v>
      </c>
      <c r="AK420" s="1">
        <v>43378</v>
      </c>
      <c r="AL420" s="3">
        <v>0</v>
      </c>
      <c r="AO420" s="11"/>
    </row>
    <row r="421" spans="1:41" x14ac:dyDescent="0.25">
      <c r="A421" t="s">
        <v>164</v>
      </c>
      <c r="B421" t="s">
        <v>1511</v>
      </c>
      <c r="C421" t="s">
        <v>59</v>
      </c>
      <c r="D421" t="s">
        <v>58</v>
      </c>
      <c r="E421" t="s">
        <v>15</v>
      </c>
      <c r="F421" t="s">
        <v>27</v>
      </c>
      <c r="G421" t="s">
        <v>43</v>
      </c>
      <c r="H421">
        <v>38</v>
      </c>
      <c r="I421" s="1">
        <v>43082</v>
      </c>
      <c r="J421" s="2">
        <v>52200</v>
      </c>
      <c r="K421" s="3">
        <v>0</v>
      </c>
      <c r="L421" t="s">
        <v>18</v>
      </c>
      <c r="M421" t="s">
        <v>37</v>
      </c>
      <c r="N421" s="1" t="s">
        <v>20</v>
      </c>
      <c r="P421" t="str">
        <f t="shared" si="17"/>
        <v>YOUNG</v>
      </c>
      <c r="AG421" s="11"/>
      <c r="AH421" s="1">
        <v>43082</v>
      </c>
      <c r="AI421" s="2">
        <v>52200</v>
      </c>
      <c r="AJ421" s="13" t="s">
        <v>14</v>
      </c>
      <c r="AK421" s="1">
        <v>43082</v>
      </c>
      <c r="AL421" s="3">
        <v>0</v>
      </c>
      <c r="AO421" s="11"/>
    </row>
    <row r="422" spans="1:41" x14ac:dyDescent="0.25">
      <c r="A422" t="s">
        <v>632</v>
      </c>
      <c r="B422" t="s">
        <v>1512</v>
      </c>
      <c r="C422" t="s">
        <v>38</v>
      </c>
      <c r="D422" t="s">
        <v>14</v>
      </c>
      <c r="E422" t="s">
        <v>15</v>
      </c>
      <c r="F422" t="s">
        <v>27</v>
      </c>
      <c r="G422" t="s">
        <v>23</v>
      </c>
      <c r="H422">
        <v>53</v>
      </c>
      <c r="I422" s="1">
        <v>43207</v>
      </c>
      <c r="J422" s="2">
        <v>154141</v>
      </c>
      <c r="K422" s="3">
        <v>0.26</v>
      </c>
      <c r="L422" t="s">
        <v>32</v>
      </c>
      <c r="M422" t="s">
        <v>67</v>
      </c>
      <c r="N422" s="1" t="s">
        <v>20</v>
      </c>
      <c r="P422" t="str">
        <f t="shared" si="17"/>
        <v>MIDDLE AGE</v>
      </c>
      <c r="AG422" s="11"/>
      <c r="AH422" s="1">
        <v>43207</v>
      </c>
      <c r="AI422" s="2">
        <v>154141</v>
      </c>
      <c r="AJ422" s="13" t="s">
        <v>30</v>
      </c>
      <c r="AK422" s="1">
        <v>43207</v>
      </c>
      <c r="AL422" s="3">
        <v>0.26</v>
      </c>
      <c r="AO422" s="11"/>
    </row>
    <row r="423" spans="1:41" x14ac:dyDescent="0.25">
      <c r="A423" t="s">
        <v>633</v>
      </c>
      <c r="B423" t="s">
        <v>1513</v>
      </c>
      <c r="C423" t="s">
        <v>85</v>
      </c>
      <c r="D423" t="s">
        <v>30</v>
      </c>
      <c r="E423" t="s">
        <v>1104</v>
      </c>
      <c r="F423" t="s">
        <v>16</v>
      </c>
      <c r="G423" t="s">
        <v>46</v>
      </c>
      <c r="H423">
        <v>59</v>
      </c>
      <c r="I423" s="1">
        <v>34175</v>
      </c>
      <c r="J423" s="2">
        <v>69245</v>
      </c>
      <c r="K423" s="3">
        <v>0</v>
      </c>
      <c r="L423" t="s">
        <v>18</v>
      </c>
      <c r="M423" t="s">
        <v>37</v>
      </c>
      <c r="N423" s="1" t="s">
        <v>20</v>
      </c>
      <c r="P423" t="str">
        <f t="shared" si="17"/>
        <v>MIDDLE AGE</v>
      </c>
      <c r="AG423" s="11"/>
      <c r="AH423" s="1">
        <v>34175</v>
      </c>
      <c r="AI423" s="2">
        <v>69245</v>
      </c>
      <c r="AJ423" s="13" t="s">
        <v>30</v>
      </c>
      <c r="AK423" s="1">
        <v>34175</v>
      </c>
      <c r="AL423" s="3">
        <v>0</v>
      </c>
      <c r="AO423" s="11"/>
    </row>
    <row r="424" spans="1:41" x14ac:dyDescent="0.25">
      <c r="A424" t="s">
        <v>634</v>
      </c>
      <c r="B424" t="s">
        <v>1514</v>
      </c>
      <c r="C424" t="s">
        <v>85</v>
      </c>
      <c r="D424" t="s">
        <v>30</v>
      </c>
      <c r="E424" t="s">
        <v>1104</v>
      </c>
      <c r="F424" t="s">
        <v>27</v>
      </c>
      <c r="G424" t="s">
        <v>17</v>
      </c>
      <c r="H424">
        <v>57</v>
      </c>
      <c r="I424" s="1">
        <v>36252</v>
      </c>
      <c r="J424" s="2">
        <v>78212</v>
      </c>
      <c r="K424" s="3">
        <v>0</v>
      </c>
      <c r="L424" t="s">
        <v>18</v>
      </c>
      <c r="M424" t="s">
        <v>42</v>
      </c>
      <c r="N424" s="1">
        <v>40426</v>
      </c>
      <c r="P424" t="str">
        <f t="shared" si="17"/>
        <v>MIDDLE AGE</v>
      </c>
      <c r="AG424" s="11"/>
      <c r="AH424" s="1">
        <v>36252</v>
      </c>
      <c r="AI424" s="2">
        <v>78212</v>
      </c>
      <c r="AJ424" s="13" t="s">
        <v>58</v>
      </c>
      <c r="AK424" s="1">
        <v>36252</v>
      </c>
      <c r="AL424" s="3">
        <v>0</v>
      </c>
      <c r="AO424" s="11"/>
    </row>
    <row r="425" spans="1:41" x14ac:dyDescent="0.25">
      <c r="A425" t="s">
        <v>635</v>
      </c>
      <c r="B425" t="s">
        <v>1515</v>
      </c>
      <c r="C425" t="s">
        <v>40</v>
      </c>
      <c r="D425" t="s">
        <v>58</v>
      </c>
      <c r="E425" t="s">
        <v>31</v>
      </c>
      <c r="F425" t="s">
        <v>27</v>
      </c>
      <c r="G425" t="s">
        <v>17</v>
      </c>
      <c r="H425">
        <v>41</v>
      </c>
      <c r="I425" s="1">
        <v>43745</v>
      </c>
      <c r="J425" s="2">
        <v>72650</v>
      </c>
      <c r="K425" s="3">
        <v>0</v>
      </c>
      <c r="L425" t="s">
        <v>18</v>
      </c>
      <c r="M425" t="s">
        <v>24</v>
      </c>
      <c r="N425" s="1">
        <v>44064</v>
      </c>
      <c r="P425" t="str">
        <f t="shared" si="17"/>
        <v>MIDDLE AGE</v>
      </c>
      <c r="AG425" s="11"/>
      <c r="AH425" s="1">
        <v>43745</v>
      </c>
      <c r="AI425" s="2">
        <v>72650</v>
      </c>
      <c r="AJ425" s="13" t="s">
        <v>30</v>
      </c>
      <c r="AK425" s="1">
        <v>43745</v>
      </c>
      <c r="AL425" s="3">
        <v>0</v>
      </c>
      <c r="AO425" s="11"/>
    </row>
    <row r="426" spans="1:41" x14ac:dyDescent="0.25">
      <c r="A426" t="s">
        <v>636</v>
      </c>
      <c r="B426" t="s">
        <v>1516</v>
      </c>
      <c r="C426" t="s">
        <v>53</v>
      </c>
      <c r="D426" t="s">
        <v>30</v>
      </c>
      <c r="E426" t="s">
        <v>15</v>
      </c>
      <c r="F426" t="s">
        <v>16</v>
      </c>
      <c r="G426" t="s">
        <v>17</v>
      </c>
      <c r="H426">
        <v>33</v>
      </c>
      <c r="I426" s="1">
        <v>44145</v>
      </c>
      <c r="J426" s="2">
        <v>124681</v>
      </c>
      <c r="K426" s="3">
        <v>0</v>
      </c>
      <c r="L426" t="s">
        <v>18</v>
      </c>
      <c r="M426" t="s">
        <v>37</v>
      </c>
      <c r="N426" s="1" t="s">
        <v>20</v>
      </c>
      <c r="P426" t="str">
        <f t="shared" si="17"/>
        <v>YOUNG</v>
      </c>
      <c r="AG426" s="11"/>
      <c r="AH426" s="1">
        <v>44145</v>
      </c>
      <c r="AI426" s="2">
        <v>124681</v>
      </c>
      <c r="AJ426" s="13" t="s">
        <v>26</v>
      </c>
      <c r="AK426" s="1">
        <v>44145</v>
      </c>
      <c r="AL426" s="3">
        <v>0</v>
      </c>
      <c r="AO426" s="11"/>
    </row>
    <row r="427" spans="1:41" x14ac:dyDescent="0.25">
      <c r="A427" t="s">
        <v>251</v>
      </c>
      <c r="B427" t="s">
        <v>1517</v>
      </c>
      <c r="C427" t="s">
        <v>74</v>
      </c>
      <c r="D427" t="s">
        <v>26</v>
      </c>
      <c r="E427" t="s">
        <v>15</v>
      </c>
      <c r="F427" t="s">
        <v>27</v>
      </c>
      <c r="G427" t="s">
        <v>43</v>
      </c>
      <c r="H427">
        <v>35</v>
      </c>
      <c r="I427" s="1">
        <v>41507</v>
      </c>
      <c r="J427" s="2">
        <v>89051</v>
      </c>
      <c r="K427" s="3">
        <v>0</v>
      </c>
      <c r="L427" t="s">
        <v>18</v>
      </c>
      <c r="M427" t="s">
        <v>19</v>
      </c>
      <c r="N427" s="1" t="s">
        <v>20</v>
      </c>
      <c r="P427" t="str">
        <f t="shared" si="17"/>
        <v>YOUNG</v>
      </c>
      <c r="AG427" s="11"/>
      <c r="AH427" s="1">
        <v>41507</v>
      </c>
      <c r="AI427" s="2">
        <v>89051</v>
      </c>
      <c r="AJ427" s="13" t="s">
        <v>30</v>
      </c>
      <c r="AK427" s="1">
        <v>41507</v>
      </c>
      <c r="AL427" s="3">
        <v>0</v>
      </c>
      <c r="AO427" s="11"/>
    </row>
    <row r="428" spans="1:41" x14ac:dyDescent="0.25">
      <c r="A428" t="s">
        <v>257</v>
      </c>
      <c r="B428" t="s">
        <v>1518</v>
      </c>
      <c r="C428" t="s">
        <v>53</v>
      </c>
      <c r="D428" t="s">
        <v>30</v>
      </c>
      <c r="E428" t="s">
        <v>15</v>
      </c>
      <c r="F428" t="s">
        <v>27</v>
      </c>
      <c r="G428" t="s">
        <v>23</v>
      </c>
      <c r="H428">
        <v>36</v>
      </c>
      <c r="I428" s="1">
        <v>43801</v>
      </c>
      <c r="J428" s="2">
        <v>121049</v>
      </c>
      <c r="K428" s="3">
        <v>0</v>
      </c>
      <c r="L428" t="s">
        <v>18</v>
      </c>
      <c r="M428" t="s">
        <v>56</v>
      </c>
      <c r="N428" s="1">
        <v>44934</v>
      </c>
      <c r="P428" t="str">
        <f t="shared" si="17"/>
        <v>YOUNG</v>
      </c>
      <c r="AG428" s="11"/>
      <c r="AH428" s="1">
        <v>43801</v>
      </c>
      <c r="AI428" s="2">
        <v>121049</v>
      </c>
      <c r="AJ428" s="13" t="s">
        <v>26</v>
      </c>
      <c r="AK428" s="1">
        <v>43801</v>
      </c>
      <c r="AL428" s="3">
        <v>0</v>
      </c>
      <c r="AO428" s="11"/>
    </row>
    <row r="429" spans="1:41" x14ac:dyDescent="0.25">
      <c r="A429" t="s">
        <v>637</v>
      </c>
      <c r="B429" t="s">
        <v>1519</v>
      </c>
      <c r="C429" t="s">
        <v>34</v>
      </c>
      <c r="D429" t="s">
        <v>26</v>
      </c>
      <c r="E429" t="s">
        <v>15</v>
      </c>
      <c r="F429" t="s">
        <v>27</v>
      </c>
      <c r="G429" t="s">
        <v>17</v>
      </c>
      <c r="H429">
        <v>54</v>
      </c>
      <c r="I429" s="1">
        <v>39248</v>
      </c>
      <c r="J429" s="2">
        <v>70519</v>
      </c>
      <c r="K429" s="3">
        <v>0</v>
      </c>
      <c r="L429" t="s">
        <v>18</v>
      </c>
      <c r="M429" t="s">
        <v>28</v>
      </c>
      <c r="N429" s="1" t="s">
        <v>20</v>
      </c>
      <c r="P429" t="str">
        <f t="shared" si="17"/>
        <v>MIDDLE AGE</v>
      </c>
      <c r="AG429" s="11"/>
      <c r="AH429" s="1">
        <v>39248</v>
      </c>
      <c r="AI429" s="2">
        <v>70519</v>
      </c>
      <c r="AJ429" s="13" t="s">
        <v>26</v>
      </c>
      <c r="AK429" s="1">
        <v>39248</v>
      </c>
      <c r="AL429" s="3">
        <v>0</v>
      </c>
      <c r="AO429" s="11"/>
    </row>
    <row r="430" spans="1:41" x14ac:dyDescent="0.25">
      <c r="A430" t="s">
        <v>638</v>
      </c>
      <c r="B430" t="s">
        <v>1520</v>
      </c>
      <c r="C430" t="s">
        <v>55</v>
      </c>
      <c r="D430" t="s">
        <v>26</v>
      </c>
      <c r="E430" t="s">
        <v>15</v>
      </c>
      <c r="F430" t="s">
        <v>16</v>
      </c>
      <c r="G430" t="s">
        <v>23</v>
      </c>
      <c r="H430">
        <v>55</v>
      </c>
      <c r="I430" s="1">
        <v>39107</v>
      </c>
      <c r="J430" s="2">
        <v>106302</v>
      </c>
      <c r="K430" s="3">
        <v>0.08</v>
      </c>
      <c r="L430" t="s">
        <v>18</v>
      </c>
      <c r="M430" t="s">
        <v>24</v>
      </c>
      <c r="N430" s="1" t="s">
        <v>20</v>
      </c>
      <c r="P430" t="str">
        <f t="shared" si="17"/>
        <v>MIDDLE AGE</v>
      </c>
      <c r="AG430" s="11"/>
      <c r="AH430" s="1">
        <v>39107</v>
      </c>
      <c r="AI430" s="2">
        <v>106302</v>
      </c>
      <c r="AJ430" s="13" t="s">
        <v>30</v>
      </c>
      <c r="AK430" s="1">
        <v>39107</v>
      </c>
      <c r="AL430" s="3">
        <v>0.08</v>
      </c>
      <c r="AO430" s="11"/>
    </row>
    <row r="431" spans="1:41" x14ac:dyDescent="0.25">
      <c r="A431" t="s">
        <v>639</v>
      </c>
      <c r="B431" t="s">
        <v>1521</v>
      </c>
      <c r="C431" t="s">
        <v>78</v>
      </c>
      <c r="D431" t="s">
        <v>30</v>
      </c>
      <c r="E431" t="s">
        <v>1104</v>
      </c>
      <c r="F431" t="s">
        <v>27</v>
      </c>
      <c r="G431" t="s">
        <v>23</v>
      </c>
      <c r="H431">
        <v>38</v>
      </c>
      <c r="I431" s="1">
        <v>39685</v>
      </c>
      <c r="J431" s="2">
        <v>119960</v>
      </c>
      <c r="K431" s="3">
        <v>0.15</v>
      </c>
      <c r="L431" t="s">
        <v>18</v>
      </c>
      <c r="M431" t="s">
        <v>28</v>
      </c>
      <c r="N431" s="1" t="s">
        <v>20</v>
      </c>
      <c r="P431" t="str">
        <f t="shared" si="17"/>
        <v>YOUNG</v>
      </c>
      <c r="AG431" s="11"/>
      <c r="AH431" s="1">
        <v>39685</v>
      </c>
      <c r="AI431" s="2">
        <v>119960</v>
      </c>
      <c r="AJ431" s="13" t="s">
        <v>30</v>
      </c>
      <c r="AK431" s="1">
        <v>39685</v>
      </c>
      <c r="AL431" s="3">
        <v>0.15</v>
      </c>
      <c r="AO431" s="11"/>
    </row>
    <row r="432" spans="1:41" x14ac:dyDescent="0.25">
      <c r="A432" t="s">
        <v>640</v>
      </c>
      <c r="B432" t="s">
        <v>1522</v>
      </c>
      <c r="C432" t="s">
        <v>52</v>
      </c>
      <c r="D432" t="s">
        <v>30</v>
      </c>
      <c r="E432" t="s">
        <v>15</v>
      </c>
      <c r="F432" t="s">
        <v>27</v>
      </c>
      <c r="G432" t="s">
        <v>46</v>
      </c>
      <c r="H432">
        <v>45</v>
      </c>
      <c r="I432" s="1">
        <v>42788</v>
      </c>
      <c r="J432" s="2">
        <v>84309</v>
      </c>
      <c r="K432" s="3">
        <v>0</v>
      </c>
      <c r="L432" t="s">
        <v>47</v>
      </c>
      <c r="M432" t="s">
        <v>68</v>
      </c>
      <c r="N432" s="1" t="s">
        <v>20</v>
      </c>
      <c r="P432" t="str">
        <f t="shared" si="17"/>
        <v>MIDDLE AGE</v>
      </c>
      <c r="AG432" s="11"/>
      <c r="AH432" s="1">
        <v>42788</v>
      </c>
      <c r="AI432" s="2">
        <v>84309</v>
      </c>
      <c r="AJ432" s="13" t="s">
        <v>30</v>
      </c>
      <c r="AK432" s="1">
        <v>42788</v>
      </c>
      <c r="AL432" s="3">
        <v>0</v>
      </c>
      <c r="AO432" s="11"/>
    </row>
    <row r="433" spans="1:41" x14ac:dyDescent="0.25">
      <c r="A433" t="s">
        <v>641</v>
      </c>
      <c r="B433" t="s">
        <v>1523</v>
      </c>
      <c r="C433" t="s">
        <v>13</v>
      </c>
      <c r="D433" t="s">
        <v>30</v>
      </c>
      <c r="E433" t="s">
        <v>35</v>
      </c>
      <c r="F433" t="s">
        <v>16</v>
      </c>
      <c r="G433" t="s">
        <v>17</v>
      </c>
      <c r="H433">
        <v>53</v>
      </c>
      <c r="I433" s="1">
        <v>39314</v>
      </c>
      <c r="J433" s="2">
        <v>228494</v>
      </c>
      <c r="K433" s="3">
        <v>0.33</v>
      </c>
      <c r="L433" t="s">
        <v>18</v>
      </c>
      <c r="M433" t="s">
        <v>24</v>
      </c>
      <c r="N433" s="1" t="s">
        <v>20</v>
      </c>
      <c r="P433" t="str">
        <f t="shared" si="17"/>
        <v>MIDDLE AGE</v>
      </c>
      <c r="AG433" s="11"/>
      <c r="AH433" s="1">
        <v>39314</v>
      </c>
      <c r="AI433" s="2">
        <v>228494</v>
      </c>
      <c r="AJ433" s="13" t="s">
        <v>45</v>
      </c>
      <c r="AK433" s="1">
        <v>39314</v>
      </c>
      <c r="AL433" s="3">
        <v>0.33</v>
      </c>
      <c r="AO433" s="11"/>
    </row>
    <row r="434" spans="1:41" x14ac:dyDescent="0.25">
      <c r="A434" t="s">
        <v>642</v>
      </c>
      <c r="B434" t="s">
        <v>1524</v>
      </c>
      <c r="C434" t="s">
        <v>55</v>
      </c>
      <c r="D434" t="s">
        <v>45</v>
      </c>
      <c r="E434" t="s">
        <v>1104</v>
      </c>
      <c r="F434" t="s">
        <v>27</v>
      </c>
      <c r="G434" t="s">
        <v>23</v>
      </c>
      <c r="H434">
        <v>45</v>
      </c>
      <c r="I434" s="1">
        <v>42878</v>
      </c>
      <c r="J434" s="2">
        <v>112076</v>
      </c>
      <c r="K434" s="3">
        <v>0.06</v>
      </c>
      <c r="L434" t="s">
        <v>32</v>
      </c>
      <c r="M434" t="s">
        <v>33</v>
      </c>
      <c r="N434" s="1" t="s">
        <v>20</v>
      </c>
      <c r="P434" t="str">
        <f t="shared" si="17"/>
        <v>MIDDLE AGE</v>
      </c>
      <c r="AG434" s="11"/>
      <c r="AH434" s="1">
        <v>42878</v>
      </c>
      <c r="AI434" s="2">
        <v>112076</v>
      </c>
      <c r="AJ434" s="13" t="s">
        <v>26</v>
      </c>
      <c r="AK434" s="1">
        <v>42878</v>
      </c>
      <c r="AL434" s="3">
        <v>0.06</v>
      </c>
      <c r="AO434" s="11"/>
    </row>
    <row r="435" spans="1:41" x14ac:dyDescent="0.25">
      <c r="A435" t="s">
        <v>643</v>
      </c>
      <c r="B435" t="s">
        <v>1525</v>
      </c>
      <c r="C435" t="s">
        <v>49</v>
      </c>
      <c r="D435" t="s">
        <v>26</v>
      </c>
      <c r="E435" t="s">
        <v>1104</v>
      </c>
      <c r="F435" t="s">
        <v>27</v>
      </c>
      <c r="G435" t="s">
        <v>46</v>
      </c>
      <c r="H435">
        <v>65</v>
      </c>
      <c r="I435" s="1">
        <v>42580</v>
      </c>
      <c r="J435" s="2">
        <v>88533</v>
      </c>
      <c r="K435" s="3">
        <v>0</v>
      </c>
      <c r="L435" t="s">
        <v>47</v>
      </c>
      <c r="M435" t="s">
        <v>1136</v>
      </c>
      <c r="N435" s="1" t="s">
        <v>20</v>
      </c>
      <c r="P435" t="str">
        <f t="shared" si="17"/>
        <v>OLD</v>
      </c>
      <c r="AG435" s="11"/>
      <c r="AH435" s="1">
        <v>42580</v>
      </c>
      <c r="AI435" s="2">
        <v>88533</v>
      </c>
      <c r="AJ435" s="13" t="s">
        <v>22</v>
      </c>
      <c r="AK435" s="1">
        <v>42580</v>
      </c>
      <c r="AL435" s="3">
        <v>0</v>
      </c>
      <c r="AO435" s="11"/>
    </row>
    <row r="436" spans="1:41" x14ac:dyDescent="0.25">
      <c r="A436" t="s">
        <v>644</v>
      </c>
      <c r="B436" t="s">
        <v>1526</v>
      </c>
      <c r="C436" t="s">
        <v>21</v>
      </c>
      <c r="D436" t="s">
        <v>22</v>
      </c>
      <c r="E436" t="s">
        <v>15</v>
      </c>
      <c r="F436" t="s">
        <v>27</v>
      </c>
      <c r="G436" t="s">
        <v>46</v>
      </c>
      <c r="H436">
        <v>62</v>
      </c>
      <c r="I436" s="1">
        <v>43433</v>
      </c>
      <c r="J436" s="2">
        <v>72025</v>
      </c>
      <c r="K436" s="3">
        <v>0</v>
      </c>
      <c r="L436" t="s">
        <v>47</v>
      </c>
      <c r="M436" t="s">
        <v>68</v>
      </c>
      <c r="N436" s="1" t="s">
        <v>20</v>
      </c>
      <c r="P436" t="str">
        <f t="shared" si="17"/>
        <v>OLD</v>
      </c>
      <c r="AG436" s="11"/>
      <c r="AH436" s="1">
        <v>43433</v>
      </c>
      <c r="AI436" s="2">
        <v>72025</v>
      </c>
      <c r="AJ436" s="13" t="s">
        <v>30</v>
      </c>
      <c r="AK436" s="1">
        <v>43433</v>
      </c>
      <c r="AL436" s="3">
        <v>0</v>
      </c>
      <c r="AO436" s="11"/>
    </row>
    <row r="437" spans="1:41" x14ac:dyDescent="0.25">
      <c r="A437" t="s">
        <v>645</v>
      </c>
      <c r="B437" t="s">
        <v>1527</v>
      </c>
      <c r="C437" t="s">
        <v>85</v>
      </c>
      <c r="D437" t="s">
        <v>30</v>
      </c>
      <c r="E437" t="s">
        <v>35</v>
      </c>
      <c r="F437" t="s">
        <v>27</v>
      </c>
      <c r="G437" t="s">
        <v>23</v>
      </c>
      <c r="H437">
        <v>59</v>
      </c>
      <c r="I437" s="1">
        <v>38023</v>
      </c>
      <c r="J437" s="2">
        <v>67947</v>
      </c>
      <c r="K437" s="3">
        <v>0</v>
      </c>
      <c r="L437" t="s">
        <v>32</v>
      </c>
      <c r="M437" t="s">
        <v>63</v>
      </c>
      <c r="N437" s="1" t="s">
        <v>20</v>
      </c>
      <c r="P437" t="str">
        <f t="shared" si="17"/>
        <v>MIDDLE AGE</v>
      </c>
      <c r="AG437" s="11"/>
      <c r="AH437" s="1">
        <v>38023</v>
      </c>
      <c r="AI437" s="2">
        <v>67947</v>
      </c>
      <c r="AJ437" s="13" t="s">
        <v>26</v>
      </c>
      <c r="AK437" s="1">
        <v>38023</v>
      </c>
      <c r="AL437" s="3">
        <v>0</v>
      </c>
      <c r="AO437" s="11"/>
    </row>
    <row r="438" spans="1:41" x14ac:dyDescent="0.25">
      <c r="A438" t="s">
        <v>646</v>
      </c>
      <c r="B438" t="s">
        <v>1528</v>
      </c>
      <c r="C438" t="s">
        <v>36</v>
      </c>
      <c r="D438" t="s">
        <v>26</v>
      </c>
      <c r="E438" t="s">
        <v>35</v>
      </c>
      <c r="F438" t="s">
        <v>16</v>
      </c>
      <c r="G438" t="s">
        <v>17</v>
      </c>
      <c r="H438">
        <v>42</v>
      </c>
      <c r="I438" s="1">
        <v>44024</v>
      </c>
      <c r="J438" s="2">
        <v>79764</v>
      </c>
      <c r="K438" s="3">
        <v>0</v>
      </c>
      <c r="L438" t="s">
        <v>18</v>
      </c>
      <c r="M438" t="s">
        <v>24</v>
      </c>
      <c r="N438" s="1">
        <v>44232</v>
      </c>
      <c r="P438" t="str">
        <f t="shared" si="17"/>
        <v>MIDDLE AGE</v>
      </c>
      <c r="AG438" s="11"/>
      <c r="AH438" s="1">
        <v>44024</v>
      </c>
      <c r="AI438" s="2">
        <v>79764</v>
      </c>
      <c r="AJ438" s="13" t="s">
        <v>26</v>
      </c>
      <c r="AK438" s="1">
        <v>44024</v>
      </c>
      <c r="AL438" s="3">
        <v>0</v>
      </c>
      <c r="AO438" s="11"/>
    </row>
    <row r="439" spans="1:41" x14ac:dyDescent="0.25">
      <c r="A439" t="s">
        <v>647</v>
      </c>
      <c r="B439" t="s">
        <v>1529</v>
      </c>
      <c r="C439" t="s">
        <v>36</v>
      </c>
      <c r="D439" t="s">
        <v>26</v>
      </c>
      <c r="E439" t="s">
        <v>15</v>
      </c>
      <c r="F439" t="s">
        <v>16</v>
      </c>
      <c r="G439" t="s">
        <v>23</v>
      </c>
      <c r="H439">
        <v>33</v>
      </c>
      <c r="I439" s="1">
        <v>42081</v>
      </c>
      <c r="J439" s="2">
        <v>60690</v>
      </c>
      <c r="K439" s="3">
        <v>0</v>
      </c>
      <c r="L439" t="s">
        <v>32</v>
      </c>
      <c r="M439" t="s">
        <v>67</v>
      </c>
      <c r="N439" s="1" t="s">
        <v>20</v>
      </c>
      <c r="P439" t="str">
        <f t="shared" si="17"/>
        <v>YOUNG</v>
      </c>
      <c r="AG439" s="11"/>
      <c r="AH439" s="1">
        <v>42081</v>
      </c>
      <c r="AI439" s="2">
        <v>60690</v>
      </c>
      <c r="AJ439" s="13" t="s">
        <v>58</v>
      </c>
      <c r="AK439" s="1">
        <v>42081</v>
      </c>
      <c r="AL439" s="3">
        <v>0</v>
      </c>
      <c r="AO439" s="11"/>
    </row>
    <row r="440" spans="1:41" x14ac:dyDescent="0.25">
      <c r="A440" t="s">
        <v>244</v>
      </c>
      <c r="B440" t="s">
        <v>1530</v>
      </c>
      <c r="C440" t="s">
        <v>59</v>
      </c>
      <c r="D440" t="s">
        <v>58</v>
      </c>
      <c r="E440" t="s">
        <v>31</v>
      </c>
      <c r="F440" t="s">
        <v>27</v>
      </c>
      <c r="G440" t="s">
        <v>23</v>
      </c>
      <c r="H440">
        <v>29</v>
      </c>
      <c r="I440" s="1">
        <v>43337</v>
      </c>
      <c r="J440" s="2">
        <v>44520</v>
      </c>
      <c r="K440" s="3">
        <v>0</v>
      </c>
      <c r="L440" t="s">
        <v>18</v>
      </c>
      <c r="M440" t="s">
        <v>19</v>
      </c>
      <c r="N440" s="1" t="s">
        <v>20</v>
      </c>
      <c r="P440" t="str">
        <f t="shared" si="17"/>
        <v>YOUNG</v>
      </c>
      <c r="AG440" s="11"/>
      <c r="AH440" s="1">
        <v>43337</v>
      </c>
      <c r="AI440" s="2">
        <v>44520</v>
      </c>
      <c r="AJ440" s="13" t="s">
        <v>26</v>
      </c>
      <c r="AK440" s="1">
        <v>43337</v>
      </c>
      <c r="AL440" s="3">
        <v>0</v>
      </c>
      <c r="AO440" s="11"/>
    </row>
    <row r="441" spans="1:41" x14ac:dyDescent="0.25">
      <c r="A441" t="s">
        <v>648</v>
      </c>
      <c r="B441" t="s">
        <v>1531</v>
      </c>
      <c r="C441" t="s">
        <v>61</v>
      </c>
      <c r="D441" t="s">
        <v>26</v>
      </c>
      <c r="E441" t="s">
        <v>31</v>
      </c>
      <c r="F441" t="s">
        <v>27</v>
      </c>
      <c r="G441" t="s">
        <v>46</v>
      </c>
      <c r="H441">
        <v>33</v>
      </c>
      <c r="I441" s="1">
        <v>44736</v>
      </c>
      <c r="J441" s="2">
        <v>84317</v>
      </c>
      <c r="K441" s="3">
        <v>0</v>
      </c>
      <c r="L441" t="s">
        <v>47</v>
      </c>
      <c r="M441" t="s">
        <v>1136</v>
      </c>
      <c r="N441" s="1" t="s">
        <v>20</v>
      </c>
      <c r="P441" t="str">
        <f t="shared" si="17"/>
        <v>YOUNG</v>
      </c>
      <c r="AG441" s="11"/>
      <c r="AH441" s="1">
        <v>44736</v>
      </c>
      <c r="AI441" s="2">
        <v>84317</v>
      </c>
      <c r="AJ441" s="13" t="s">
        <v>45</v>
      </c>
      <c r="AK441" s="1">
        <v>44736</v>
      </c>
      <c r="AL441" s="3">
        <v>0</v>
      </c>
      <c r="AO441" s="11"/>
    </row>
    <row r="442" spans="1:41" x14ac:dyDescent="0.25">
      <c r="A442" t="s">
        <v>649</v>
      </c>
      <c r="B442" t="s">
        <v>1532</v>
      </c>
      <c r="C442" t="s">
        <v>38</v>
      </c>
      <c r="D442" t="s">
        <v>45</v>
      </c>
      <c r="E442" t="s">
        <v>35</v>
      </c>
      <c r="F442" t="s">
        <v>16</v>
      </c>
      <c r="G442" t="s">
        <v>23</v>
      </c>
      <c r="H442">
        <v>36</v>
      </c>
      <c r="I442" s="1">
        <v>42138</v>
      </c>
      <c r="J442" s="2">
        <v>151055</v>
      </c>
      <c r="K442" s="3">
        <v>0.19</v>
      </c>
      <c r="L442" t="s">
        <v>18</v>
      </c>
      <c r="M442" t="s">
        <v>28</v>
      </c>
      <c r="N442" s="1" t="s">
        <v>20</v>
      </c>
      <c r="P442" t="str">
        <f t="shared" si="17"/>
        <v>YOUNG</v>
      </c>
      <c r="AG442" s="11"/>
      <c r="AH442" s="1">
        <v>42138</v>
      </c>
      <c r="AI442" s="2">
        <v>151055</v>
      </c>
      <c r="AJ442" s="13" t="s">
        <v>26</v>
      </c>
      <c r="AK442" s="1">
        <v>42138</v>
      </c>
      <c r="AL442" s="3">
        <v>0.19</v>
      </c>
      <c r="AO442" s="11"/>
    </row>
    <row r="443" spans="1:41" x14ac:dyDescent="0.25">
      <c r="A443" t="s">
        <v>650</v>
      </c>
      <c r="B443" t="s">
        <v>1533</v>
      </c>
      <c r="C443" t="s">
        <v>61</v>
      </c>
      <c r="D443" t="s">
        <v>26</v>
      </c>
      <c r="E443" t="s">
        <v>15</v>
      </c>
      <c r="F443" t="s">
        <v>27</v>
      </c>
      <c r="G443" t="s">
        <v>23</v>
      </c>
      <c r="H443">
        <v>43</v>
      </c>
      <c r="I443" s="1">
        <v>43917</v>
      </c>
      <c r="J443" s="2">
        <v>62492</v>
      </c>
      <c r="K443" s="3">
        <v>0</v>
      </c>
      <c r="L443" t="s">
        <v>18</v>
      </c>
      <c r="M443" t="s">
        <v>28</v>
      </c>
      <c r="N443" s="1" t="s">
        <v>20</v>
      </c>
      <c r="P443" t="str">
        <f t="shared" si="17"/>
        <v>MIDDLE AGE</v>
      </c>
      <c r="AG443" s="11"/>
      <c r="AH443" s="1">
        <v>43917</v>
      </c>
      <c r="AI443" s="2">
        <v>62492</v>
      </c>
      <c r="AJ443" s="13" t="s">
        <v>22</v>
      </c>
      <c r="AK443" s="1">
        <v>43917</v>
      </c>
      <c r="AL443" s="3">
        <v>0</v>
      </c>
      <c r="AO443" s="11"/>
    </row>
    <row r="444" spans="1:41" x14ac:dyDescent="0.25">
      <c r="A444" t="s">
        <v>651</v>
      </c>
      <c r="B444" t="s">
        <v>1534</v>
      </c>
      <c r="C444" t="s">
        <v>21</v>
      </c>
      <c r="D444" t="s">
        <v>22</v>
      </c>
      <c r="E444" t="s">
        <v>15</v>
      </c>
      <c r="F444" t="s">
        <v>16</v>
      </c>
      <c r="G444" t="s">
        <v>23</v>
      </c>
      <c r="H444">
        <v>51</v>
      </c>
      <c r="I444" s="1">
        <v>40601</v>
      </c>
      <c r="J444" s="2">
        <v>72589</v>
      </c>
      <c r="K444" s="3">
        <v>0</v>
      </c>
      <c r="L444" t="s">
        <v>18</v>
      </c>
      <c r="M444" t="s">
        <v>24</v>
      </c>
      <c r="N444" s="1" t="s">
        <v>20</v>
      </c>
      <c r="P444" t="str">
        <f t="shared" si="17"/>
        <v>MIDDLE AGE</v>
      </c>
      <c r="AG444" s="11"/>
      <c r="AH444" s="1">
        <v>40601</v>
      </c>
      <c r="AI444" s="2">
        <v>72589</v>
      </c>
      <c r="AJ444" s="13" t="s">
        <v>30</v>
      </c>
      <c r="AK444" s="1">
        <v>40601</v>
      </c>
      <c r="AL444" s="3">
        <v>0</v>
      </c>
      <c r="AO444" s="11"/>
    </row>
    <row r="445" spans="1:41" x14ac:dyDescent="0.25">
      <c r="A445" t="s">
        <v>652</v>
      </c>
      <c r="B445" t="s">
        <v>1535</v>
      </c>
      <c r="C445" t="s">
        <v>60</v>
      </c>
      <c r="D445" t="s">
        <v>30</v>
      </c>
      <c r="E445" t="s">
        <v>31</v>
      </c>
      <c r="F445" t="s">
        <v>27</v>
      </c>
      <c r="G445" t="s">
        <v>23</v>
      </c>
      <c r="H445">
        <v>27</v>
      </c>
      <c r="I445" s="1">
        <v>44217</v>
      </c>
      <c r="J445" s="2">
        <v>82286</v>
      </c>
      <c r="K445" s="3">
        <v>0</v>
      </c>
      <c r="L445" t="s">
        <v>18</v>
      </c>
      <c r="M445" t="s">
        <v>19</v>
      </c>
      <c r="N445" s="1">
        <v>44867</v>
      </c>
      <c r="P445" t="str">
        <f t="shared" si="17"/>
        <v>YOUNG</v>
      </c>
      <c r="AG445" s="11"/>
      <c r="AH445" s="1">
        <v>44217</v>
      </c>
      <c r="AI445" s="2">
        <v>82286</v>
      </c>
      <c r="AJ445" s="13" t="s">
        <v>26</v>
      </c>
      <c r="AK445" s="1">
        <v>44217</v>
      </c>
      <c r="AL445" s="3">
        <v>0</v>
      </c>
      <c r="AO445" s="11"/>
    </row>
    <row r="446" spans="1:41" x14ac:dyDescent="0.25">
      <c r="A446" t="s">
        <v>653</v>
      </c>
      <c r="B446" t="s">
        <v>1536</v>
      </c>
      <c r="C446" t="s">
        <v>36</v>
      </c>
      <c r="D446" t="s">
        <v>26</v>
      </c>
      <c r="E446" t="s">
        <v>15</v>
      </c>
      <c r="F446" t="s">
        <v>16</v>
      </c>
      <c r="G446" t="s">
        <v>17</v>
      </c>
      <c r="H446">
        <v>55</v>
      </c>
      <c r="I446" s="1">
        <v>40870</v>
      </c>
      <c r="J446" s="2">
        <v>66660</v>
      </c>
      <c r="K446" s="3">
        <v>0</v>
      </c>
      <c r="L446" t="s">
        <v>18</v>
      </c>
      <c r="M446" t="s">
        <v>37</v>
      </c>
      <c r="N446" s="1">
        <v>43055</v>
      </c>
      <c r="P446" t="str">
        <f t="shared" si="17"/>
        <v>MIDDLE AGE</v>
      </c>
      <c r="AG446" s="11"/>
      <c r="AH446" s="1">
        <v>40870</v>
      </c>
      <c r="AI446" s="2">
        <v>66660</v>
      </c>
      <c r="AJ446" s="13" t="s">
        <v>30</v>
      </c>
      <c r="AK446" s="1">
        <v>40870</v>
      </c>
      <c r="AL446" s="3">
        <v>0</v>
      </c>
      <c r="AO446" s="11"/>
    </row>
    <row r="447" spans="1:41" x14ac:dyDescent="0.25">
      <c r="A447" t="s">
        <v>654</v>
      </c>
      <c r="B447" t="s">
        <v>1537</v>
      </c>
      <c r="C447" t="s">
        <v>29</v>
      </c>
      <c r="D447" t="s">
        <v>30</v>
      </c>
      <c r="E447" t="s">
        <v>1104</v>
      </c>
      <c r="F447" t="s">
        <v>16</v>
      </c>
      <c r="G447" t="s">
        <v>46</v>
      </c>
      <c r="H447">
        <v>62</v>
      </c>
      <c r="I447" s="1">
        <v>40043</v>
      </c>
      <c r="J447" s="2">
        <v>86805</v>
      </c>
      <c r="K447" s="3">
        <v>0</v>
      </c>
      <c r="L447" t="s">
        <v>18</v>
      </c>
      <c r="M447" t="s">
        <v>24</v>
      </c>
      <c r="N447" s="1" t="s">
        <v>20</v>
      </c>
      <c r="P447" t="str">
        <f t="shared" si="17"/>
        <v>OLD</v>
      </c>
      <c r="AG447" s="11"/>
      <c r="AH447" s="1">
        <v>40043</v>
      </c>
      <c r="AI447" s="2">
        <v>86805</v>
      </c>
      <c r="AJ447" s="13" t="s">
        <v>22</v>
      </c>
      <c r="AK447" s="1">
        <v>40043</v>
      </c>
      <c r="AL447" s="3">
        <v>0</v>
      </c>
      <c r="AO447" s="11"/>
    </row>
    <row r="448" spans="1:41" x14ac:dyDescent="0.25">
      <c r="A448" t="s">
        <v>655</v>
      </c>
      <c r="B448" t="s">
        <v>1538</v>
      </c>
      <c r="C448" t="s">
        <v>55</v>
      </c>
      <c r="D448" t="s">
        <v>22</v>
      </c>
      <c r="E448" t="s">
        <v>1104</v>
      </c>
      <c r="F448" t="s">
        <v>16</v>
      </c>
      <c r="G448" t="s">
        <v>23</v>
      </c>
      <c r="H448">
        <v>46</v>
      </c>
      <c r="I448" s="1">
        <v>38210</v>
      </c>
      <c r="J448" s="2">
        <v>125878</v>
      </c>
      <c r="K448" s="3">
        <v>0.1</v>
      </c>
      <c r="L448" t="s">
        <v>18</v>
      </c>
      <c r="M448" t="s">
        <v>24</v>
      </c>
      <c r="N448" s="1">
        <v>39842</v>
      </c>
      <c r="P448" t="str">
        <f t="shared" si="17"/>
        <v>MIDDLE AGE</v>
      </c>
      <c r="AG448" s="11"/>
      <c r="AH448" s="1">
        <v>38210</v>
      </c>
      <c r="AI448" s="2">
        <v>125878</v>
      </c>
      <c r="AJ448" s="13" t="s">
        <v>58</v>
      </c>
      <c r="AK448" s="1">
        <v>38210</v>
      </c>
      <c r="AL448" s="3">
        <v>0.1</v>
      </c>
      <c r="AO448" s="11"/>
    </row>
    <row r="449" spans="1:41" x14ac:dyDescent="0.25">
      <c r="A449" t="s">
        <v>656</v>
      </c>
      <c r="B449" t="s">
        <v>1539</v>
      </c>
      <c r="C449" t="s">
        <v>59</v>
      </c>
      <c r="D449" t="s">
        <v>58</v>
      </c>
      <c r="E449" t="s">
        <v>15</v>
      </c>
      <c r="F449" t="s">
        <v>16</v>
      </c>
      <c r="G449" t="s">
        <v>43</v>
      </c>
      <c r="H449">
        <v>47</v>
      </c>
      <c r="I449" s="1">
        <v>40125</v>
      </c>
      <c r="J449" s="2">
        <v>50290</v>
      </c>
      <c r="K449" s="3">
        <v>0</v>
      </c>
      <c r="L449" t="s">
        <v>18</v>
      </c>
      <c r="M449" t="s">
        <v>28</v>
      </c>
      <c r="N449" s="1" t="s">
        <v>20</v>
      </c>
      <c r="P449" t="str">
        <f t="shared" si="17"/>
        <v>MIDDLE AGE</v>
      </c>
      <c r="AG449" s="11"/>
      <c r="AH449" s="1">
        <v>40125</v>
      </c>
      <c r="AI449" s="2">
        <v>50290</v>
      </c>
      <c r="AJ449" s="13" t="s">
        <v>26</v>
      </c>
      <c r="AK449" s="1">
        <v>40125</v>
      </c>
      <c r="AL449" s="3">
        <v>0</v>
      </c>
      <c r="AO449" s="11"/>
    </row>
    <row r="450" spans="1:41" x14ac:dyDescent="0.25">
      <c r="A450" t="s">
        <v>657</v>
      </c>
      <c r="B450" t="s">
        <v>1540</v>
      </c>
      <c r="C450" t="s">
        <v>50</v>
      </c>
      <c r="D450" t="s">
        <v>26</v>
      </c>
      <c r="E450" t="s">
        <v>15</v>
      </c>
      <c r="F450" t="s">
        <v>16</v>
      </c>
      <c r="G450" t="s">
        <v>46</v>
      </c>
      <c r="H450">
        <v>57</v>
      </c>
      <c r="I450" s="1">
        <v>36707</v>
      </c>
      <c r="J450" s="2">
        <v>97083</v>
      </c>
      <c r="K450" s="3">
        <v>0.06</v>
      </c>
      <c r="L450" t="s">
        <v>18</v>
      </c>
      <c r="M450" t="s">
        <v>24</v>
      </c>
      <c r="N450" s="1">
        <v>39778</v>
      </c>
      <c r="P450" t="str">
        <f t="shared" ref="P450:P513" si="18">IF(AND(H450&gt;=20,H450&lt;=40),"YOUNG",IF(AND(H450&gt;40,H450&lt;=60),"MIDDLE AGE",IF(H450&gt;60,"OLD"," ")))</f>
        <v>MIDDLE AGE</v>
      </c>
      <c r="AG450" s="11"/>
      <c r="AH450" s="1">
        <v>36707</v>
      </c>
      <c r="AI450" s="2">
        <v>97083</v>
      </c>
      <c r="AJ450" s="13" t="s">
        <v>26</v>
      </c>
      <c r="AK450" s="1">
        <v>36707</v>
      </c>
      <c r="AL450" s="3">
        <v>0.06</v>
      </c>
      <c r="AO450" s="11"/>
    </row>
    <row r="451" spans="1:41" x14ac:dyDescent="0.25">
      <c r="A451" t="s">
        <v>658</v>
      </c>
      <c r="B451" t="s">
        <v>1541</v>
      </c>
      <c r="C451" t="s">
        <v>74</v>
      </c>
      <c r="D451" t="s">
        <v>26</v>
      </c>
      <c r="E451" t="s">
        <v>31</v>
      </c>
      <c r="F451" t="s">
        <v>16</v>
      </c>
      <c r="G451" t="s">
        <v>23</v>
      </c>
      <c r="H451">
        <v>49</v>
      </c>
      <c r="I451" s="1">
        <v>43565</v>
      </c>
      <c r="J451" s="2">
        <v>93306</v>
      </c>
      <c r="K451" s="3">
        <v>0</v>
      </c>
      <c r="L451" t="s">
        <v>32</v>
      </c>
      <c r="M451" t="s">
        <v>54</v>
      </c>
      <c r="N451" s="1" t="s">
        <v>20</v>
      </c>
      <c r="P451" t="str">
        <f t="shared" si="18"/>
        <v>MIDDLE AGE</v>
      </c>
      <c r="AG451" s="11"/>
      <c r="AH451" s="1">
        <v>43565</v>
      </c>
      <c r="AI451" s="2">
        <v>93306</v>
      </c>
      <c r="AJ451" s="13" t="s">
        <v>30</v>
      </c>
      <c r="AK451" s="1">
        <v>43565</v>
      </c>
      <c r="AL451" s="3">
        <v>0</v>
      </c>
      <c r="AO451" s="11"/>
    </row>
    <row r="452" spans="1:41" x14ac:dyDescent="0.25">
      <c r="A452" t="s">
        <v>659</v>
      </c>
      <c r="B452" t="s">
        <v>1542</v>
      </c>
      <c r="C452" t="s">
        <v>85</v>
      </c>
      <c r="D452" t="s">
        <v>30</v>
      </c>
      <c r="E452" t="s">
        <v>35</v>
      </c>
      <c r="F452" t="s">
        <v>16</v>
      </c>
      <c r="G452" t="s">
        <v>23</v>
      </c>
      <c r="H452">
        <v>42</v>
      </c>
      <c r="I452" s="1">
        <v>44628</v>
      </c>
      <c r="J452" s="2">
        <v>73404</v>
      </c>
      <c r="K452" s="3">
        <v>0</v>
      </c>
      <c r="L452" t="s">
        <v>18</v>
      </c>
      <c r="M452" t="s">
        <v>24</v>
      </c>
      <c r="N452" s="1" t="s">
        <v>20</v>
      </c>
      <c r="P452" t="str">
        <f t="shared" si="18"/>
        <v>MIDDLE AGE</v>
      </c>
      <c r="AG452" s="11"/>
      <c r="AH452" s="1">
        <v>44628</v>
      </c>
      <c r="AI452" s="2">
        <v>73404</v>
      </c>
      <c r="AJ452" s="13" t="s">
        <v>26</v>
      </c>
      <c r="AK452" s="1">
        <v>44628</v>
      </c>
      <c r="AL452" s="3">
        <v>0</v>
      </c>
      <c r="AO452" s="11"/>
    </row>
    <row r="453" spans="1:41" x14ac:dyDescent="0.25">
      <c r="A453" t="s">
        <v>264</v>
      </c>
      <c r="B453" t="s">
        <v>1543</v>
      </c>
      <c r="C453" t="s">
        <v>75</v>
      </c>
      <c r="D453" t="s">
        <v>26</v>
      </c>
      <c r="E453" t="s">
        <v>1104</v>
      </c>
      <c r="F453" t="s">
        <v>16</v>
      </c>
      <c r="G453" t="s">
        <v>23</v>
      </c>
      <c r="H453">
        <v>55</v>
      </c>
      <c r="I453" s="1">
        <v>44902</v>
      </c>
      <c r="J453" s="2">
        <v>91179</v>
      </c>
      <c r="K453" s="3">
        <v>0</v>
      </c>
      <c r="L453" t="s">
        <v>18</v>
      </c>
      <c r="M453" t="s">
        <v>28</v>
      </c>
      <c r="N453" s="1">
        <v>44958</v>
      </c>
      <c r="P453" t="str">
        <f t="shared" si="18"/>
        <v>MIDDLE AGE</v>
      </c>
      <c r="AG453" s="11"/>
      <c r="AH453" s="1">
        <v>44902</v>
      </c>
      <c r="AI453" s="2">
        <v>91179</v>
      </c>
      <c r="AJ453" s="13" t="s">
        <v>14</v>
      </c>
      <c r="AK453" s="1">
        <v>44902</v>
      </c>
      <c r="AL453" s="3">
        <v>0</v>
      </c>
      <c r="AO453" s="11"/>
    </row>
    <row r="454" spans="1:41" x14ac:dyDescent="0.25">
      <c r="A454" t="s">
        <v>660</v>
      </c>
      <c r="B454" t="s">
        <v>1544</v>
      </c>
      <c r="C454" t="s">
        <v>55</v>
      </c>
      <c r="D454" t="s">
        <v>14</v>
      </c>
      <c r="E454" t="s">
        <v>1104</v>
      </c>
      <c r="F454" t="s">
        <v>16</v>
      </c>
      <c r="G454" t="s">
        <v>23</v>
      </c>
      <c r="H454">
        <v>46</v>
      </c>
      <c r="I454" s="1">
        <v>38956</v>
      </c>
      <c r="J454" s="2">
        <v>108003</v>
      </c>
      <c r="K454" s="3">
        <v>0.05</v>
      </c>
      <c r="L454" t="s">
        <v>32</v>
      </c>
      <c r="M454" t="s">
        <v>33</v>
      </c>
      <c r="N454" s="1" t="s">
        <v>20</v>
      </c>
      <c r="P454" t="str">
        <f t="shared" si="18"/>
        <v>MIDDLE AGE</v>
      </c>
      <c r="AG454" s="11"/>
      <c r="AH454" s="1">
        <v>38956</v>
      </c>
      <c r="AI454" s="2">
        <v>108003</v>
      </c>
      <c r="AJ454" s="13" t="s">
        <v>26</v>
      </c>
      <c r="AK454" s="1">
        <v>38956</v>
      </c>
      <c r="AL454" s="3">
        <v>0.05</v>
      </c>
      <c r="AO454" s="11"/>
    </row>
    <row r="455" spans="1:41" x14ac:dyDescent="0.25">
      <c r="A455" t="s">
        <v>661</v>
      </c>
      <c r="B455" t="s">
        <v>1545</v>
      </c>
      <c r="C455" t="s">
        <v>79</v>
      </c>
      <c r="D455" t="s">
        <v>26</v>
      </c>
      <c r="E455" t="s">
        <v>31</v>
      </c>
      <c r="F455" t="s">
        <v>27</v>
      </c>
      <c r="G455" t="s">
        <v>23</v>
      </c>
      <c r="H455">
        <v>45</v>
      </c>
      <c r="I455" s="1">
        <v>38093</v>
      </c>
      <c r="J455" s="2">
        <v>81384</v>
      </c>
      <c r="K455" s="3">
        <v>0</v>
      </c>
      <c r="L455" t="s">
        <v>32</v>
      </c>
      <c r="M455" t="s">
        <v>54</v>
      </c>
      <c r="N455" s="1" t="s">
        <v>20</v>
      </c>
      <c r="P455" t="str">
        <f t="shared" si="18"/>
        <v>MIDDLE AGE</v>
      </c>
      <c r="AG455" s="11"/>
      <c r="AH455" s="1">
        <v>38093</v>
      </c>
      <c r="AI455" s="2">
        <v>81384</v>
      </c>
      <c r="AJ455" s="13" t="s">
        <v>22</v>
      </c>
      <c r="AK455" s="1">
        <v>38093</v>
      </c>
      <c r="AL455" s="3">
        <v>0</v>
      </c>
      <c r="AO455" s="11"/>
    </row>
    <row r="456" spans="1:41" x14ac:dyDescent="0.25">
      <c r="A456" t="s">
        <v>662</v>
      </c>
      <c r="B456" t="s">
        <v>1546</v>
      </c>
      <c r="C456" t="s">
        <v>65</v>
      </c>
      <c r="D456" t="s">
        <v>22</v>
      </c>
      <c r="E456" t="s">
        <v>35</v>
      </c>
      <c r="F456" t="s">
        <v>27</v>
      </c>
      <c r="G456" t="s">
        <v>17</v>
      </c>
      <c r="H456">
        <v>53</v>
      </c>
      <c r="I456" s="1">
        <v>40996</v>
      </c>
      <c r="J456" s="2">
        <v>97218</v>
      </c>
      <c r="K456" s="3">
        <v>0</v>
      </c>
      <c r="L456" t="s">
        <v>18</v>
      </c>
      <c r="M456" t="s">
        <v>24</v>
      </c>
      <c r="N456" s="1" t="s">
        <v>20</v>
      </c>
      <c r="P456" t="str">
        <f t="shared" si="18"/>
        <v>MIDDLE AGE</v>
      </c>
      <c r="AG456" s="11"/>
      <c r="AH456" s="1">
        <v>40996</v>
      </c>
      <c r="AI456" s="2">
        <v>97218</v>
      </c>
      <c r="AJ456" s="13" t="s">
        <v>45</v>
      </c>
      <c r="AK456" s="1">
        <v>40996</v>
      </c>
      <c r="AL456" s="3">
        <v>0</v>
      </c>
      <c r="AO456" s="11"/>
    </row>
    <row r="457" spans="1:41" x14ac:dyDescent="0.25">
      <c r="A457" t="s">
        <v>663</v>
      </c>
      <c r="B457" t="s">
        <v>1547</v>
      </c>
      <c r="C457" t="s">
        <v>59</v>
      </c>
      <c r="D457" t="s">
        <v>45</v>
      </c>
      <c r="E457" t="s">
        <v>15</v>
      </c>
      <c r="F457" t="s">
        <v>16</v>
      </c>
      <c r="G457" t="s">
        <v>17</v>
      </c>
      <c r="H457">
        <v>46</v>
      </c>
      <c r="I457" s="1">
        <v>38977</v>
      </c>
      <c r="J457" s="2">
        <v>42944</v>
      </c>
      <c r="K457" s="3">
        <v>0</v>
      </c>
      <c r="L457" t="s">
        <v>18</v>
      </c>
      <c r="M457" t="s">
        <v>42</v>
      </c>
      <c r="N457" s="1" t="s">
        <v>20</v>
      </c>
      <c r="P457" t="str">
        <f t="shared" si="18"/>
        <v>MIDDLE AGE</v>
      </c>
      <c r="AG457" s="11"/>
      <c r="AH457" s="1">
        <v>38977</v>
      </c>
      <c r="AI457" s="2">
        <v>42944</v>
      </c>
      <c r="AJ457" s="13" t="s">
        <v>14</v>
      </c>
      <c r="AK457" s="1">
        <v>38977</v>
      </c>
      <c r="AL457" s="3">
        <v>0</v>
      </c>
      <c r="AO457" s="11"/>
    </row>
    <row r="458" spans="1:41" x14ac:dyDescent="0.25">
      <c r="A458" t="s">
        <v>664</v>
      </c>
      <c r="B458" t="s">
        <v>1548</v>
      </c>
      <c r="C458" t="s">
        <v>59</v>
      </c>
      <c r="D458" t="s">
        <v>14</v>
      </c>
      <c r="E458" t="s">
        <v>15</v>
      </c>
      <c r="F458" t="s">
        <v>16</v>
      </c>
      <c r="G458" t="s">
        <v>46</v>
      </c>
      <c r="H458">
        <v>48</v>
      </c>
      <c r="I458" s="1">
        <v>42022</v>
      </c>
      <c r="J458" s="2">
        <v>43980</v>
      </c>
      <c r="K458" s="3">
        <v>0</v>
      </c>
      <c r="L458" t="s">
        <v>18</v>
      </c>
      <c r="M458" t="s">
        <v>28</v>
      </c>
      <c r="N458" s="1" t="s">
        <v>20</v>
      </c>
      <c r="P458" t="str">
        <f t="shared" si="18"/>
        <v>MIDDLE AGE</v>
      </c>
      <c r="AG458" s="11"/>
      <c r="AH458" s="1">
        <v>42022</v>
      </c>
      <c r="AI458" s="2">
        <v>43980</v>
      </c>
      <c r="AJ458" s="13" t="s">
        <v>41</v>
      </c>
      <c r="AK458" s="1">
        <v>42022</v>
      </c>
      <c r="AL458" s="3">
        <v>0</v>
      </c>
      <c r="AO458" s="11"/>
    </row>
    <row r="459" spans="1:41" x14ac:dyDescent="0.25">
      <c r="A459" t="s">
        <v>665</v>
      </c>
      <c r="B459" t="s">
        <v>1549</v>
      </c>
      <c r="C459" t="s">
        <v>55</v>
      </c>
      <c r="D459" t="s">
        <v>41</v>
      </c>
      <c r="E459" t="s">
        <v>31</v>
      </c>
      <c r="F459" t="s">
        <v>16</v>
      </c>
      <c r="G459" t="s">
        <v>23</v>
      </c>
      <c r="H459">
        <v>33</v>
      </c>
      <c r="I459" s="1">
        <v>41963</v>
      </c>
      <c r="J459" s="2">
        <v>109533</v>
      </c>
      <c r="K459" s="3">
        <v>0.05</v>
      </c>
      <c r="L459" t="s">
        <v>32</v>
      </c>
      <c r="M459" t="s">
        <v>33</v>
      </c>
      <c r="N459" s="1" t="s">
        <v>20</v>
      </c>
      <c r="P459" t="str">
        <f t="shared" si="18"/>
        <v>YOUNG</v>
      </c>
      <c r="AG459" s="11"/>
      <c r="AH459" s="1">
        <v>41963</v>
      </c>
      <c r="AI459" s="2">
        <v>109533</v>
      </c>
      <c r="AJ459" s="13" t="s">
        <v>58</v>
      </c>
      <c r="AK459" s="1">
        <v>41963</v>
      </c>
      <c r="AL459" s="3">
        <v>0.05</v>
      </c>
      <c r="AO459" s="11"/>
    </row>
    <row r="460" spans="1:41" x14ac:dyDescent="0.25">
      <c r="A460" t="s">
        <v>666</v>
      </c>
      <c r="B460" t="s">
        <v>1550</v>
      </c>
      <c r="C460" t="s">
        <v>13</v>
      </c>
      <c r="D460" t="s">
        <v>58</v>
      </c>
      <c r="E460" t="s">
        <v>15</v>
      </c>
      <c r="F460" t="s">
        <v>16</v>
      </c>
      <c r="G460" t="s">
        <v>17</v>
      </c>
      <c r="H460">
        <v>56</v>
      </c>
      <c r="I460" s="1">
        <v>39659</v>
      </c>
      <c r="J460" s="2">
        <v>226952</v>
      </c>
      <c r="K460" s="3">
        <v>0.39</v>
      </c>
      <c r="L460" t="s">
        <v>18</v>
      </c>
      <c r="M460" t="s">
        <v>42</v>
      </c>
      <c r="N460" s="1" t="s">
        <v>20</v>
      </c>
      <c r="P460" t="str">
        <f t="shared" si="18"/>
        <v>MIDDLE AGE</v>
      </c>
      <c r="AG460" s="11"/>
      <c r="AH460" s="1">
        <v>39659</v>
      </c>
      <c r="AI460" s="2">
        <v>226952</v>
      </c>
      <c r="AJ460" s="13" t="s">
        <v>26</v>
      </c>
      <c r="AK460" s="1">
        <v>39659</v>
      </c>
      <c r="AL460" s="3">
        <v>0.39</v>
      </c>
      <c r="AO460" s="11"/>
    </row>
    <row r="461" spans="1:41" x14ac:dyDescent="0.25">
      <c r="A461" t="s">
        <v>667</v>
      </c>
      <c r="B461" t="s">
        <v>1551</v>
      </c>
      <c r="C461" t="s">
        <v>79</v>
      </c>
      <c r="D461" t="s">
        <v>26</v>
      </c>
      <c r="E461" t="s">
        <v>35</v>
      </c>
      <c r="F461" t="s">
        <v>16</v>
      </c>
      <c r="G461" t="s">
        <v>46</v>
      </c>
      <c r="H461">
        <v>59</v>
      </c>
      <c r="I461" s="1">
        <v>39413</v>
      </c>
      <c r="J461" s="2">
        <v>71580</v>
      </c>
      <c r="K461" s="3">
        <v>0</v>
      </c>
      <c r="L461" t="s">
        <v>18</v>
      </c>
      <c r="M461" t="s">
        <v>56</v>
      </c>
      <c r="N461" s="1" t="s">
        <v>20</v>
      </c>
      <c r="P461" t="str">
        <f t="shared" si="18"/>
        <v>MIDDLE AGE</v>
      </c>
      <c r="AG461" s="11"/>
      <c r="AH461" s="1">
        <v>39413</v>
      </c>
      <c r="AI461" s="2">
        <v>71580</v>
      </c>
      <c r="AJ461" s="13" t="s">
        <v>14</v>
      </c>
      <c r="AK461" s="1">
        <v>39413</v>
      </c>
      <c r="AL461" s="3">
        <v>0</v>
      </c>
      <c r="AO461" s="11"/>
    </row>
    <row r="462" spans="1:41" x14ac:dyDescent="0.25">
      <c r="A462" t="s">
        <v>668</v>
      </c>
      <c r="B462" t="s">
        <v>1552</v>
      </c>
      <c r="C462" t="s">
        <v>57</v>
      </c>
      <c r="D462" t="s">
        <v>14</v>
      </c>
      <c r="E462" t="s">
        <v>35</v>
      </c>
      <c r="F462" t="s">
        <v>27</v>
      </c>
      <c r="G462" t="s">
        <v>46</v>
      </c>
      <c r="H462">
        <v>55</v>
      </c>
      <c r="I462" s="1">
        <v>41229</v>
      </c>
      <c r="J462" s="2">
        <v>66172</v>
      </c>
      <c r="K462" s="3">
        <v>0</v>
      </c>
      <c r="L462" t="s">
        <v>47</v>
      </c>
      <c r="M462" t="s">
        <v>68</v>
      </c>
      <c r="N462" s="1" t="s">
        <v>20</v>
      </c>
      <c r="P462" t="str">
        <f t="shared" si="18"/>
        <v>MIDDLE AGE</v>
      </c>
      <c r="AG462" s="11"/>
      <c r="AH462" s="1">
        <v>41229</v>
      </c>
      <c r="AI462" s="2">
        <v>66172</v>
      </c>
      <c r="AJ462" s="13" t="s">
        <v>41</v>
      </c>
      <c r="AK462" s="1">
        <v>41229</v>
      </c>
      <c r="AL462" s="3">
        <v>0</v>
      </c>
      <c r="AO462" s="11"/>
    </row>
    <row r="463" spans="1:41" x14ac:dyDescent="0.25">
      <c r="A463" t="s">
        <v>669</v>
      </c>
      <c r="B463" t="s">
        <v>1553</v>
      </c>
      <c r="C463" t="s">
        <v>13</v>
      </c>
      <c r="D463" t="s">
        <v>41</v>
      </c>
      <c r="E463" t="s">
        <v>15</v>
      </c>
      <c r="F463" t="s">
        <v>16</v>
      </c>
      <c r="G463" t="s">
        <v>23</v>
      </c>
      <c r="H463">
        <v>46</v>
      </c>
      <c r="I463" s="1">
        <v>43308</v>
      </c>
      <c r="J463" s="2">
        <v>237489</v>
      </c>
      <c r="K463" s="3">
        <v>0.3</v>
      </c>
      <c r="L463" t="s">
        <v>18</v>
      </c>
      <c r="M463" t="s">
        <v>19</v>
      </c>
      <c r="N463" s="1" t="s">
        <v>20</v>
      </c>
      <c r="P463" t="str">
        <f t="shared" si="18"/>
        <v>MIDDLE AGE</v>
      </c>
      <c r="AG463" s="11"/>
      <c r="AH463" s="1">
        <v>43308</v>
      </c>
      <c r="AI463" s="2">
        <v>237489</v>
      </c>
      <c r="AJ463" s="13" t="s">
        <v>41</v>
      </c>
      <c r="AK463" s="1">
        <v>43308</v>
      </c>
      <c r="AL463" s="3">
        <v>0.3</v>
      </c>
      <c r="AO463" s="11"/>
    </row>
    <row r="464" spans="1:41" x14ac:dyDescent="0.25">
      <c r="A464" t="s">
        <v>154</v>
      </c>
      <c r="B464" t="s">
        <v>1554</v>
      </c>
      <c r="C464" t="s">
        <v>59</v>
      </c>
      <c r="D464" t="s">
        <v>41</v>
      </c>
      <c r="E464" t="s">
        <v>1104</v>
      </c>
      <c r="F464" t="s">
        <v>16</v>
      </c>
      <c r="G464" t="s">
        <v>23</v>
      </c>
      <c r="H464">
        <v>50</v>
      </c>
      <c r="I464" s="1">
        <v>36666</v>
      </c>
      <c r="J464" s="2">
        <v>48733</v>
      </c>
      <c r="K464" s="3">
        <v>0</v>
      </c>
      <c r="L464" t="s">
        <v>18</v>
      </c>
      <c r="M464" t="s">
        <v>56</v>
      </c>
      <c r="N464" s="1" t="s">
        <v>20</v>
      </c>
      <c r="P464" t="str">
        <f t="shared" si="18"/>
        <v>MIDDLE AGE</v>
      </c>
      <c r="AG464" s="11"/>
      <c r="AH464" s="1">
        <v>36666</v>
      </c>
      <c r="AI464" s="2">
        <v>48733</v>
      </c>
      <c r="AJ464" s="13" t="s">
        <v>45</v>
      </c>
      <c r="AK464" s="1">
        <v>36666</v>
      </c>
      <c r="AL464" s="3">
        <v>0</v>
      </c>
      <c r="AO464" s="11"/>
    </row>
    <row r="465" spans="1:41" x14ac:dyDescent="0.25">
      <c r="A465" t="s">
        <v>670</v>
      </c>
      <c r="B465" t="s">
        <v>1555</v>
      </c>
      <c r="C465" t="s">
        <v>59</v>
      </c>
      <c r="D465" t="s">
        <v>45</v>
      </c>
      <c r="E465" t="s">
        <v>31</v>
      </c>
      <c r="F465" t="s">
        <v>16</v>
      </c>
      <c r="G465" t="s">
        <v>23</v>
      </c>
      <c r="H465">
        <v>29</v>
      </c>
      <c r="I465" s="1">
        <v>42939</v>
      </c>
      <c r="J465" s="2">
        <v>48563</v>
      </c>
      <c r="K465" s="3">
        <v>0</v>
      </c>
      <c r="L465" t="s">
        <v>32</v>
      </c>
      <c r="M465" t="s">
        <v>63</v>
      </c>
      <c r="N465" s="1" t="s">
        <v>20</v>
      </c>
      <c r="P465" t="str">
        <f t="shared" si="18"/>
        <v>YOUNG</v>
      </c>
      <c r="AG465" s="11"/>
      <c r="AH465" s="1">
        <v>42939</v>
      </c>
      <c r="AI465" s="2">
        <v>48563</v>
      </c>
      <c r="AJ465" s="13" t="s">
        <v>26</v>
      </c>
      <c r="AK465" s="1">
        <v>42939</v>
      </c>
      <c r="AL465" s="3">
        <v>0</v>
      </c>
      <c r="AO465" s="11"/>
    </row>
    <row r="466" spans="1:41" x14ac:dyDescent="0.25">
      <c r="A466" t="s">
        <v>671</v>
      </c>
      <c r="B466" t="s">
        <v>1556</v>
      </c>
      <c r="C466" t="s">
        <v>36</v>
      </c>
      <c r="D466" t="s">
        <v>26</v>
      </c>
      <c r="E466" t="s">
        <v>35</v>
      </c>
      <c r="F466" t="s">
        <v>27</v>
      </c>
      <c r="G466" t="s">
        <v>23</v>
      </c>
      <c r="H466">
        <v>57</v>
      </c>
      <c r="I466" s="1">
        <v>38286</v>
      </c>
      <c r="J466" s="2">
        <v>86592</v>
      </c>
      <c r="K466" s="3">
        <v>0</v>
      </c>
      <c r="L466" t="s">
        <v>32</v>
      </c>
      <c r="M466" t="s">
        <v>67</v>
      </c>
      <c r="N466" s="1" t="s">
        <v>20</v>
      </c>
      <c r="P466" t="str">
        <f t="shared" si="18"/>
        <v>MIDDLE AGE</v>
      </c>
      <c r="AG466" s="11"/>
      <c r="AH466" s="1">
        <v>38286</v>
      </c>
      <c r="AI466" s="2">
        <v>86592</v>
      </c>
      <c r="AJ466" s="13" t="s">
        <v>14</v>
      </c>
      <c r="AK466" s="1">
        <v>38286</v>
      </c>
      <c r="AL466" s="3">
        <v>0</v>
      </c>
      <c r="AO466" s="11"/>
    </row>
    <row r="467" spans="1:41" x14ac:dyDescent="0.25">
      <c r="A467" t="s">
        <v>672</v>
      </c>
      <c r="B467" t="s">
        <v>1557</v>
      </c>
      <c r="C467" t="s">
        <v>13</v>
      </c>
      <c r="D467" t="s">
        <v>14</v>
      </c>
      <c r="E467" t="s">
        <v>15</v>
      </c>
      <c r="F467" t="s">
        <v>16</v>
      </c>
      <c r="G467" t="s">
        <v>17</v>
      </c>
      <c r="H467">
        <v>39</v>
      </c>
      <c r="I467" s="1">
        <v>40784</v>
      </c>
      <c r="J467" s="2">
        <v>189823</v>
      </c>
      <c r="K467" s="3">
        <v>0.38</v>
      </c>
      <c r="L467" t="s">
        <v>18</v>
      </c>
      <c r="M467" t="s">
        <v>28</v>
      </c>
      <c r="N467" s="1" t="s">
        <v>20</v>
      </c>
      <c r="P467" t="str">
        <f t="shared" si="18"/>
        <v>YOUNG</v>
      </c>
      <c r="AG467" s="11"/>
      <c r="AH467" s="1">
        <v>40784</v>
      </c>
      <c r="AI467" s="2">
        <v>189823</v>
      </c>
      <c r="AJ467" s="13" t="s">
        <v>26</v>
      </c>
      <c r="AK467" s="1">
        <v>40784</v>
      </c>
      <c r="AL467" s="3">
        <v>0.38</v>
      </c>
      <c r="AO467" s="11"/>
    </row>
    <row r="468" spans="1:41" x14ac:dyDescent="0.25">
      <c r="A468" t="s">
        <v>117</v>
      </c>
      <c r="B468" t="s">
        <v>1558</v>
      </c>
      <c r="C468" t="s">
        <v>25</v>
      </c>
      <c r="D468" t="s">
        <v>26</v>
      </c>
      <c r="E468" t="s">
        <v>31</v>
      </c>
      <c r="F468" t="s">
        <v>27</v>
      </c>
      <c r="G468" t="s">
        <v>43</v>
      </c>
      <c r="H468">
        <v>40</v>
      </c>
      <c r="I468" s="1">
        <v>44739</v>
      </c>
      <c r="J468" s="2">
        <v>65075</v>
      </c>
      <c r="K468" s="3">
        <v>0</v>
      </c>
      <c r="L468" t="s">
        <v>18</v>
      </c>
      <c r="M468" t="s">
        <v>37</v>
      </c>
      <c r="N468" s="1" t="s">
        <v>20</v>
      </c>
      <c r="P468" t="str">
        <f t="shared" si="18"/>
        <v>YOUNG</v>
      </c>
      <c r="AG468" s="11"/>
      <c r="AH468" s="1">
        <v>44739</v>
      </c>
      <c r="AI468" s="2">
        <v>65075</v>
      </c>
      <c r="AJ468" s="13" t="s">
        <v>22</v>
      </c>
      <c r="AK468" s="1">
        <v>44739</v>
      </c>
      <c r="AL468" s="3">
        <v>0</v>
      </c>
      <c r="AO468" s="11"/>
    </row>
    <row r="469" spans="1:41" x14ac:dyDescent="0.25">
      <c r="A469" t="s">
        <v>673</v>
      </c>
      <c r="B469" t="s">
        <v>1559</v>
      </c>
      <c r="C469" t="s">
        <v>13</v>
      </c>
      <c r="D469" t="s">
        <v>22</v>
      </c>
      <c r="E469" t="s">
        <v>1104</v>
      </c>
      <c r="F469" t="s">
        <v>27</v>
      </c>
      <c r="G469" t="s">
        <v>46</v>
      </c>
      <c r="H469">
        <v>33</v>
      </c>
      <c r="I469" s="1">
        <v>43229</v>
      </c>
      <c r="J469" s="2">
        <v>187917</v>
      </c>
      <c r="K469" s="3">
        <v>0.35</v>
      </c>
      <c r="L469" t="s">
        <v>18</v>
      </c>
      <c r="M469" t="s">
        <v>19</v>
      </c>
      <c r="N469" s="1" t="s">
        <v>20</v>
      </c>
      <c r="P469" t="str">
        <f t="shared" si="18"/>
        <v>YOUNG</v>
      </c>
      <c r="AG469" s="11"/>
      <c r="AH469" s="1">
        <v>43229</v>
      </c>
      <c r="AI469" s="2">
        <v>187917</v>
      </c>
      <c r="AJ469" s="13" t="s">
        <v>45</v>
      </c>
      <c r="AK469" s="1">
        <v>43229</v>
      </c>
      <c r="AL469" s="3">
        <v>0.35</v>
      </c>
      <c r="AO469" s="11"/>
    </row>
    <row r="470" spans="1:41" x14ac:dyDescent="0.25">
      <c r="A470" t="s">
        <v>674</v>
      </c>
      <c r="B470" t="s">
        <v>1560</v>
      </c>
      <c r="C470" t="s">
        <v>59</v>
      </c>
      <c r="D470" t="s">
        <v>45</v>
      </c>
      <c r="E470" t="s">
        <v>1104</v>
      </c>
      <c r="F470" t="s">
        <v>16</v>
      </c>
      <c r="G470" t="s">
        <v>46</v>
      </c>
      <c r="H470">
        <v>49</v>
      </c>
      <c r="I470" s="1">
        <v>44124</v>
      </c>
      <c r="J470" s="2">
        <v>42242</v>
      </c>
      <c r="K470" s="3">
        <v>0</v>
      </c>
      <c r="L470" t="s">
        <v>47</v>
      </c>
      <c r="M470" t="s">
        <v>48</v>
      </c>
      <c r="N470" s="1" t="s">
        <v>20</v>
      </c>
      <c r="P470" t="str">
        <f t="shared" si="18"/>
        <v>MIDDLE AGE</v>
      </c>
      <c r="AG470" s="11"/>
      <c r="AH470" s="1">
        <v>44124</v>
      </c>
      <c r="AI470" s="2">
        <v>42242</v>
      </c>
      <c r="AJ470" s="13" t="s">
        <v>45</v>
      </c>
      <c r="AK470" s="1">
        <v>44124</v>
      </c>
      <c r="AL470" s="3">
        <v>0</v>
      </c>
      <c r="AO470" s="11"/>
    </row>
    <row r="471" spans="1:41" x14ac:dyDescent="0.25">
      <c r="A471" t="s">
        <v>675</v>
      </c>
      <c r="B471" t="s">
        <v>1561</v>
      </c>
      <c r="C471" t="s">
        <v>59</v>
      </c>
      <c r="D471" t="s">
        <v>45</v>
      </c>
      <c r="E471" t="s">
        <v>15</v>
      </c>
      <c r="F471" t="s">
        <v>27</v>
      </c>
      <c r="G471" t="s">
        <v>23</v>
      </c>
      <c r="H471">
        <v>54</v>
      </c>
      <c r="I471" s="1">
        <v>35833</v>
      </c>
      <c r="J471" s="2">
        <v>53931</v>
      </c>
      <c r="K471" s="3">
        <v>0</v>
      </c>
      <c r="L471" t="s">
        <v>18</v>
      </c>
      <c r="M471" t="s">
        <v>28</v>
      </c>
      <c r="N471" s="1" t="s">
        <v>20</v>
      </c>
      <c r="P471" t="str">
        <f t="shared" si="18"/>
        <v>MIDDLE AGE</v>
      </c>
      <c r="AG471" s="11"/>
      <c r="AH471" s="1">
        <v>35833</v>
      </c>
      <c r="AI471" s="2">
        <v>53931</v>
      </c>
      <c r="AJ471" s="13" t="s">
        <v>26</v>
      </c>
      <c r="AK471" s="1">
        <v>35833</v>
      </c>
      <c r="AL471" s="3">
        <v>0</v>
      </c>
      <c r="AO471" s="11"/>
    </row>
    <row r="472" spans="1:41" x14ac:dyDescent="0.25">
      <c r="A472" t="s">
        <v>676</v>
      </c>
      <c r="B472" t="s">
        <v>1562</v>
      </c>
      <c r="C472" t="s">
        <v>1113</v>
      </c>
      <c r="D472" t="s">
        <v>26</v>
      </c>
      <c r="E472" t="s">
        <v>31</v>
      </c>
      <c r="F472" t="s">
        <v>27</v>
      </c>
      <c r="G472" t="s">
        <v>23</v>
      </c>
      <c r="H472">
        <v>51</v>
      </c>
      <c r="I472" s="1">
        <v>38804</v>
      </c>
      <c r="J472" s="2">
        <v>140668</v>
      </c>
      <c r="K472" s="3">
        <v>0.12</v>
      </c>
      <c r="L472" t="s">
        <v>32</v>
      </c>
      <c r="M472" t="s">
        <v>33</v>
      </c>
      <c r="N472" s="1" t="s">
        <v>20</v>
      </c>
      <c r="P472" t="str">
        <f t="shared" si="18"/>
        <v>MIDDLE AGE</v>
      </c>
      <c r="AG472" s="11"/>
      <c r="AH472" s="1">
        <v>38804</v>
      </c>
      <c r="AI472" s="2">
        <v>140668</v>
      </c>
      <c r="AJ472" s="13" t="s">
        <v>41</v>
      </c>
      <c r="AK472" s="1">
        <v>38804</v>
      </c>
      <c r="AL472" s="3">
        <v>0.12</v>
      </c>
      <c r="AO472" s="11"/>
    </row>
    <row r="473" spans="1:41" x14ac:dyDescent="0.25">
      <c r="A473" t="s">
        <v>129</v>
      </c>
      <c r="B473" t="s">
        <v>1563</v>
      </c>
      <c r="C473" t="s">
        <v>59</v>
      </c>
      <c r="D473" t="s">
        <v>41</v>
      </c>
      <c r="E473" t="s">
        <v>15</v>
      </c>
      <c r="F473" t="s">
        <v>16</v>
      </c>
      <c r="G473" t="s">
        <v>17</v>
      </c>
      <c r="H473">
        <v>33</v>
      </c>
      <c r="I473" s="1">
        <v>43031</v>
      </c>
      <c r="J473" s="2">
        <v>53948</v>
      </c>
      <c r="K473" s="3">
        <v>0</v>
      </c>
      <c r="L473" t="s">
        <v>18</v>
      </c>
      <c r="M473" t="s">
        <v>37</v>
      </c>
      <c r="N473" s="1" t="s">
        <v>20</v>
      </c>
      <c r="P473" t="str">
        <f t="shared" si="18"/>
        <v>YOUNG</v>
      </c>
      <c r="AG473" s="11"/>
      <c r="AH473" s="1">
        <v>43031</v>
      </c>
      <c r="AI473" s="2">
        <v>53948</v>
      </c>
      <c r="AJ473" s="13" t="s">
        <v>26</v>
      </c>
      <c r="AK473" s="1">
        <v>43031</v>
      </c>
      <c r="AL473" s="3">
        <v>0</v>
      </c>
      <c r="AO473" s="11"/>
    </row>
    <row r="474" spans="1:41" x14ac:dyDescent="0.25">
      <c r="A474" t="s">
        <v>677</v>
      </c>
      <c r="B474" t="s">
        <v>1564</v>
      </c>
      <c r="C474" t="s">
        <v>38</v>
      </c>
      <c r="D474" t="s">
        <v>26</v>
      </c>
      <c r="E474" t="s">
        <v>15</v>
      </c>
      <c r="F474" t="s">
        <v>27</v>
      </c>
      <c r="G474" t="s">
        <v>17</v>
      </c>
      <c r="H474">
        <v>34</v>
      </c>
      <c r="I474" s="1">
        <v>42837</v>
      </c>
      <c r="J474" s="2">
        <v>174257</v>
      </c>
      <c r="K474" s="3">
        <v>0.3</v>
      </c>
      <c r="L474" t="s">
        <v>18</v>
      </c>
      <c r="M474" t="s">
        <v>42</v>
      </c>
      <c r="N474" s="1" t="s">
        <v>20</v>
      </c>
      <c r="P474" t="str">
        <f t="shared" si="18"/>
        <v>YOUNG</v>
      </c>
      <c r="AG474" s="11"/>
      <c r="AH474" s="1">
        <v>42837</v>
      </c>
      <c r="AI474" s="2">
        <v>174257</v>
      </c>
      <c r="AJ474" s="13" t="s">
        <v>45</v>
      </c>
      <c r="AK474" s="1">
        <v>42837</v>
      </c>
      <c r="AL474" s="3">
        <v>0.3</v>
      </c>
      <c r="AO474" s="11"/>
    </row>
    <row r="475" spans="1:41" x14ac:dyDescent="0.25">
      <c r="A475" t="s">
        <v>678</v>
      </c>
      <c r="B475" t="s">
        <v>1565</v>
      </c>
      <c r="C475" t="s">
        <v>1113</v>
      </c>
      <c r="D475" t="s">
        <v>45</v>
      </c>
      <c r="E475" t="s">
        <v>31</v>
      </c>
      <c r="F475" t="s">
        <v>16</v>
      </c>
      <c r="G475" t="s">
        <v>46</v>
      </c>
      <c r="H475">
        <v>28</v>
      </c>
      <c r="I475" s="1">
        <v>43817</v>
      </c>
      <c r="J475" s="2">
        <v>132209</v>
      </c>
      <c r="K475" s="3">
        <v>0.14000000000000001</v>
      </c>
      <c r="L475" t="s">
        <v>47</v>
      </c>
      <c r="M475" t="s">
        <v>1136</v>
      </c>
      <c r="N475" s="1" t="s">
        <v>20</v>
      </c>
      <c r="P475" t="str">
        <f t="shared" si="18"/>
        <v>YOUNG</v>
      </c>
      <c r="AG475" s="11"/>
      <c r="AH475" s="1">
        <v>43817</v>
      </c>
      <c r="AI475" s="2">
        <v>132209</v>
      </c>
      <c r="AJ475" s="13" t="s">
        <v>41</v>
      </c>
      <c r="AK475" s="1">
        <v>43817</v>
      </c>
      <c r="AL475" s="3">
        <v>0.14000000000000001</v>
      </c>
      <c r="AO475" s="11"/>
    </row>
    <row r="476" spans="1:41" x14ac:dyDescent="0.25">
      <c r="A476" t="s">
        <v>679</v>
      </c>
      <c r="B476" t="s">
        <v>1566</v>
      </c>
      <c r="C476" t="s">
        <v>13</v>
      </c>
      <c r="D476" t="s">
        <v>41</v>
      </c>
      <c r="E476" t="s">
        <v>15</v>
      </c>
      <c r="F476" t="s">
        <v>16</v>
      </c>
      <c r="G476" t="s">
        <v>46</v>
      </c>
      <c r="H476">
        <v>34</v>
      </c>
      <c r="I476" s="1">
        <v>42932</v>
      </c>
      <c r="J476" s="2">
        <v>208883</v>
      </c>
      <c r="K476" s="3">
        <v>0.38</v>
      </c>
      <c r="L476" t="s">
        <v>18</v>
      </c>
      <c r="M476" t="s">
        <v>42</v>
      </c>
      <c r="N476" s="1" t="s">
        <v>20</v>
      </c>
      <c r="P476" t="str">
        <f t="shared" si="18"/>
        <v>YOUNG</v>
      </c>
      <c r="AG476" s="11"/>
      <c r="AH476" s="1">
        <v>42932</v>
      </c>
      <c r="AI476" s="2">
        <v>208883</v>
      </c>
      <c r="AJ476" s="13" t="s">
        <v>26</v>
      </c>
      <c r="AK476" s="1">
        <v>42932</v>
      </c>
      <c r="AL476" s="3">
        <v>0.38</v>
      </c>
      <c r="AO476" s="11"/>
    </row>
    <row r="477" spans="1:41" x14ac:dyDescent="0.25">
      <c r="A477" t="s">
        <v>216</v>
      </c>
      <c r="B477" t="s">
        <v>1567</v>
      </c>
      <c r="C477" t="s">
        <v>50</v>
      </c>
      <c r="D477" t="s">
        <v>26</v>
      </c>
      <c r="E477" t="s">
        <v>1104</v>
      </c>
      <c r="F477" t="s">
        <v>16</v>
      </c>
      <c r="G477" t="s">
        <v>46</v>
      </c>
      <c r="H477">
        <v>39</v>
      </c>
      <c r="I477" s="1">
        <v>44686</v>
      </c>
      <c r="J477" s="2">
        <v>65957</v>
      </c>
      <c r="K477" s="3">
        <v>0.05</v>
      </c>
      <c r="L477" t="s">
        <v>47</v>
      </c>
      <c r="M477" t="s">
        <v>1136</v>
      </c>
      <c r="N477" s="1" t="s">
        <v>20</v>
      </c>
      <c r="P477" t="str">
        <f t="shared" si="18"/>
        <v>YOUNG</v>
      </c>
      <c r="AG477" s="11"/>
      <c r="AH477" s="1">
        <v>44686</v>
      </c>
      <c r="AI477" s="2">
        <v>65957</v>
      </c>
      <c r="AJ477" s="13" t="s">
        <v>22</v>
      </c>
      <c r="AK477" s="1">
        <v>44686</v>
      </c>
      <c r="AL477" s="3">
        <v>0.05</v>
      </c>
      <c r="AO477" s="11"/>
    </row>
    <row r="478" spans="1:41" x14ac:dyDescent="0.25">
      <c r="A478" t="s">
        <v>223</v>
      </c>
      <c r="B478" t="s">
        <v>1568</v>
      </c>
      <c r="C478" t="s">
        <v>55</v>
      </c>
      <c r="D478" t="s">
        <v>22</v>
      </c>
      <c r="E478" t="s">
        <v>1104</v>
      </c>
      <c r="F478" t="s">
        <v>27</v>
      </c>
      <c r="G478" t="s">
        <v>23</v>
      </c>
      <c r="H478">
        <v>63</v>
      </c>
      <c r="I478" s="1">
        <v>38190</v>
      </c>
      <c r="J478" s="2">
        <v>106481</v>
      </c>
      <c r="K478" s="3">
        <v>0.05</v>
      </c>
      <c r="L478" t="s">
        <v>32</v>
      </c>
      <c r="M478" t="s">
        <v>54</v>
      </c>
      <c r="N478" s="1" t="s">
        <v>20</v>
      </c>
      <c r="P478" t="str">
        <f t="shared" si="18"/>
        <v>OLD</v>
      </c>
      <c r="AG478" s="11"/>
      <c r="AH478" s="1">
        <v>38190</v>
      </c>
      <c r="AI478" s="2">
        <v>106481</v>
      </c>
      <c r="AJ478" s="13" t="s">
        <v>58</v>
      </c>
      <c r="AK478" s="1">
        <v>38190</v>
      </c>
      <c r="AL478" s="3">
        <v>0.05</v>
      </c>
      <c r="AO478" s="11"/>
    </row>
    <row r="479" spans="1:41" x14ac:dyDescent="0.25">
      <c r="A479" t="s">
        <v>680</v>
      </c>
      <c r="B479" t="s">
        <v>1569</v>
      </c>
      <c r="C479" t="s">
        <v>13</v>
      </c>
      <c r="D479" t="s">
        <v>58</v>
      </c>
      <c r="E479" t="s">
        <v>35</v>
      </c>
      <c r="F479" t="s">
        <v>16</v>
      </c>
      <c r="G479" t="s">
        <v>23</v>
      </c>
      <c r="H479">
        <v>35</v>
      </c>
      <c r="I479" s="1">
        <v>44048</v>
      </c>
      <c r="J479" s="2">
        <v>218127</v>
      </c>
      <c r="K479" s="3">
        <v>0.37</v>
      </c>
      <c r="L479" t="s">
        <v>18</v>
      </c>
      <c r="M479" t="s">
        <v>19</v>
      </c>
      <c r="N479" s="1" t="s">
        <v>20</v>
      </c>
      <c r="P479" t="str">
        <f t="shared" si="18"/>
        <v>YOUNG</v>
      </c>
      <c r="AG479" s="11"/>
      <c r="AH479" s="1">
        <v>44048</v>
      </c>
      <c r="AI479" s="2">
        <v>218127</v>
      </c>
      <c r="AJ479" s="13" t="s">
        <v>26</v>
      </c>
      <c r="AK479" s="1">
        <v>44048</v>
      </c>
      <c r="AL479" s="3">
        <v>0.37</v>
      </c>
      <c r="AO479" s="11"/>
    </row>
    <row r="480" spans="1:41" x14ac:dyDescent="0.25">
      <c r="A480" t="s">
        <v>681</v>
      </c>
      <c r="B480" t="s">
        <v>1570</v>
      </c>
      <c r="C480" t="s">
        <v>1113</v>
      </c>
      <c r="D480" t="s">
        <v>26</v>
      </c>
      <c r="E480" t="s">
        <v>1104</v>
      </c>
      <c r="F480" t="s">
        <v>27</v>
      </c>
      <c r="G480" t="s">
        <v>17</v>
      </c>
      <c r="H480">
        <v>44</v>
      </c>
      <c r="I480" s="1">
        <v>43693</v>
      </c>
      <c r="J480" s="2">
        <v>151481</v>
      </c>
      <c r="K480" s="3">
        <v>0.11</v>
      </c>
      <c r="L480" t="s">
        <v>18</v>
      </c>
      <c r="M480" t="s">
        <v>19</v>
      </c>
      <c r="N480" s="1" t="s">
        <v>20</v>
      </c>
      <c r="P480" t="str">
        <f t="shared" si="18"/>
        <v>MIDDLE AGE</v>
      </c>
      <c r="AG480" s="11"/>
      <c r="AH480" s="1">
        <v>43693</v>
      </c>
      <c r="AI480" s="2">
        <v>151481</v>
      </c>
      <c r="AJ480" s="13" t="s">
        <v>45</v>
      </c>
      <c r="AK480" s="1">
        <v>43693</v>
      </c>
      <c r="AL480" s="3">
        <v>0.11</v>
      </c>
      <c r="AO480" s="11"/>
    </row>
    <row r="481" spans="1:41" x14ac:dyDescent="0.25">
      <c r="A481" t="s">
        <v>682</v>
      </c>
      <c r="B481" t="s">
        <v>1571</v>
      </c>
      <c r="C481" t="s">
        <v>59</v>
      </c>
      <c r="D481" t="s">
        <v>45</v>
      </c>
      <c r="E481" t="s">
        <v>15</v>
      </c>
      <c r="F481" t="s">
        <v>16</v>
      </c>
      <c r="G481" t="s">
        <v>23</v>
      </c>
      <c r="H481">
        <v>37</v>
      </c>
      <c r="I481" s="1">
        <v>42802</v>
      </c>
      <c r="J481" s="2">
        <v>40508</v>
      </c>
      <c r="K481" s="3">
        <v>0</v>
      </c>
      <c r="L481" t="s">
        <v>32</v>
      </c>
      <c r="M481" t="s">
        <v>54</v>
      </c>
      <c r="N481" s="1" t="s">
        <v>20</v>
      </c>
      <c r="P481" t="str">
        <f t="shared" si="18"/>
        <v>YOUNG</v>
      </c>
      <c r="AG481" s="11"/>
      <c r="AH481" s="1">
        <v>42802</v>
      </c>
      <c r="AI481" s="2">
        <v>40508</v>
      </c>
      <c r="AJ481" s="13" t="s">
        <v>58</v>
      </c>
      <c r="AK481" s="1">
        <v>42802</v>
      </c>
      <c r="AL481" s="3">
        <v>0</v>
      </c>
      <c r="AO481" s="11"/>
    </row>
    <row r="482" spans="1:41" x14ac:dyDescent="0.25">
      <c r="A482" t="s">
        <v>683</v>
      </c>
      <c r="B482" t="s">
        <v>1572</v>
      </c>
      <c r="C482" t="s">
        <v>13</v>
      </c>
      <c r="D482" t="s">
        <v>58</v>
      </c>
      <c r="E482" t="s">
        <v>15</v>
      </c>
      <c r="F482" t="s">
        <v>16</v>
      </c>
      <c r="G482" t="s">
        <v>23</v>
      </c>
      <c r="H482">
        <v>45</v>
      </c>
      <c r="I482" s="1">
        <v>37457</v>
      </c>
      <c r="J482" s="2">
        <v>200481</v>
      </c>
      <c r="K482" s="3">
        <v>0.3</v>
      </c>
      <c r="L482" t="s">
        <v>18</v>
      </c>
      <c r="M482" t="s">
        <v>28</v>
      </c>
      <c r="N482" s="1" t="s">
        <v>20</v>
      </c>
      <c r="P482" t="str">
        <f t="shared" si="18"/>
        <v>MIDDLE AGE</v>
      </c>
      <c r="AG482" s="11"/>
      <c r="AH482" s="1">
        <v>37457</v>
      </c>
      <c r="AI482" s="2">
        <v>200481</v>
      </c>
      <c r="AJ482" s="13" t="s">
        <v>14</v>
      </c>
      <c r="AK482" s="1">
        <v>37457</v>
      </c>
      <c r="AL482" s="3">
        <v>0.3</v>
      </c>
      <c r="AO482" s="11"/>
    </row>
    <row r="483" spans="1:41" x14ac:dyDescent="0.25">
      <c r="A483" t="s">
        <v>684</v>
      </c>
      <c r="B483" t="s">
        <v>1573</v>
      </c>
      <c r="C483" t="s">
        <v>13</v>
      </c>
      <c r="D483" t="s">
        <v>14</v>
      </c>
      <c r="E483" t="s">
        <v>35</v>
      </c>
      <c r="F483" t="s">
        <v>16</v>
      </c>
      <c r="G483" t="s">
        <v>46</v>
      </c>
      <c r="H483">
        <v>65</v>
      </c>
      <c r="I483" s="1">
        <v>37610</v>
      </c>
      <c r="J483" s="2">
        <v>224872</v>
      </c>
      <c r="K483" s="3">
        <v>0.39</v>
      </c>
      <c r="L483" t="s">
        <v>47</v>
      </c>
      <c r="M483" t="s">
        <v>48</v>
      </c>
      <c r="N483" s="1" t="s">
        <v>20</v>
      </c>
      <c r="P483" t="str">
        <f t="shared" si="18"/>
        <v>OLD</v>
      </c>
      <c r="AG483" s="11"/>
      <c r="AH483" s="1">
        <v>37610</v>
      </c>
      <c r="AI483" s="2">
        <v>224872</v>
      </c>
      <c r="AJ483" s="13" t="s">
        <v>22</v>
      </c>
      <c r="AK483" s="1">
        <v>37610</v>
      </c>
      <c r="AL483" s="3">
        <v>0.39</v>
      </c>
      <c r="AO483" s="11"/>
    </row>
    <row r="484" spans="1:41" x14ac:dyDescent="0.25">
      <c r="A484" t="s">
        <v>685</v>
      </c>
      <c r="B484" t="s">
        <v>1574</v>
      </c>
      <c r="C484" t="s">
        <v>1113</v>
      </c>
      <c r="D484" t="s">
        <v>22</v>
      </c>
      <c r="E484" t="s">
        <v>15</v>
      </c>
      <c r="F484" t="s">
        <v>27</v>
      </c>
      <c r="G484" t="s">
        <v>43</v>
      </c>
      <c r="H484">
        <v>65</v>
      </c>
      <c r="I484" s="1">
        <v>39391</v>
      </c>
      <c r="J484" s="2">
        <v>149474</v>
      </c>
      <c r="K484" s="3">
        <v>0.14000000000000001</v>
      </c>
      <c r="L484" t="s">
        <v>18</v>
      </c>
      <c r="M484" t="s">
        <v>37</v>
      </c>
      <c r="N484" s="1" t="s">
        <v>20</v>
      </c>
      <c r="P484" t="str">
        <f t="shared" si="18"/>
        <v>OLD</v>
      </c>
      <c r="AG484" s="11"/>
      <c r="AH484" s="1">
        <v>39391</v>
      </c>
      <c r="AI484" s="2">
        <v>149474</v>
      </c>
      <c r="AJ484" s="13" t="s">
        <v>30</v>
      </c>
      <c r="AK484" s="1">
        <v>39391</v>
      </c>
      <c r="AL484" s="3">
        <v>0.14000000000000001</v>
      </c>
      <c r="AO484" s="11"/>
    </row>
    <row r="485" spans="1:41" x14ac:dyDescent="0.25">
      <c r="A485" t="s">
        <v>686</v>
      </c>
      <c r="B485" t="s">
        <v>1575</v>
      </c>
      <c r="C485" t="s">
        <v>52</v>
      </c>
      <c r="D485" t="s">
        <v>30</v>
      </c>
      <c r="E485" t="s">
        <v>15</v>
      </c>
      <c r="F485" t="s">
        <v>16</v>
      </c>
      <c r="G485" t="s">
        <v>46</v>
      </c>
      <c r="H485">
        <v>63</v>
      </c>
      <c r="I485" s="1">
        <v>37305</v>
      </c>
      <c r="J485" s="2">
        <v>86820</v>
      </c>
      <c r="K485" s="3">
        <v>0</v>
      </c>
      <c r="L485" t="s">
        <v>18</v>
      </c>
      <c r="M485" t="s">
        <v>19</v>
      </c>
      <c r="N485" s="1" t="s">
        <v>20</v>
      </c>
      <c r="P485" t="str">
        <f t="shared" si="18"/>
        <v>OLD</v>
      </c>
      <c r="AG485" s="11"/>
      <c r="AH485" s="1">
        <v>37305</v>
      </c>
      <c r="AI485" s="2">
        <v>86820</v>
      </c>
      <c r="AJ485" s="13" t="s">
        <v>14</v>
      </c>
      <c r="AK485" s="1">
        <v>37305</v>
      </c>
      <c r="AL485" s="3">
        <v>0</v>
      </c>
      <c r="AO485" s="11"/>
    </row>
    <row r="486" spans="1:41" x14ac:dyDescent="0.25">
      <c r="A486" t="s">
        <v>687</v>
      </c>
      <c r="B486" t="s">
        <v>1576</v>
      </c>
      <c r="C486" t="s">
        <v>38</v>
      </c>
      <c r="D486" t="s">
        <v>14</v>
      </c>
      <c r="E486" t="s">
        <v>35</v>
      </c>
      <c r="F486" t="s">
        <v>16</v>
      </c>
      <c r="G486" t="s">
        <v>23</v>
      </c>
      <c r="H486">
        <v>55</v>
      </c>
      <c r="I486" s="1">
        <v>34646</v>
      </c>
      <c r="J486" s="2">
        <v>184078</v>
      </c>
      <c r="K486" s="3">
        <v>0.28000000000000003</v>
      </c>
      <c r="L486" t="s">
        <v>32</v>
      </c>
      <c r="M486" t="s">
        <v>63</v>
      </c>
      <c r="N486" s="1" t="s">
        <v>20</v>
      </c>
      <c r="P486" t="str">
        <f t="shared" si="18"/>
        <v>MIDDLE AGE</v>
      </c>
      <c r="AG486" s="11"/>
      <c r="AH486" s="1">
        <v>34646</v>
      </c>
      <c r="AI486" s="2">
        <v>184078</v>
      </c>
      <c r="AJ486" s="13" t="s">
        <v>58</v>
      </c>
      <c r="AK486" s="1">
        <v>34646</v>
      </c>
      <c r="AL486" s="3">
        <v>0.28000000000000003</v>
      </c>
      <c r="AO486" s="11"/>
    </row>
    <row r="487" spans="1:41" x14ac:dyDescent="0.25">
      <c r="A487" t="s">
        <v>688</v>
      </c>
      <c r="B487" t="s">
        <v>1577</v>
      </c>
      <c r="C487" t="s">
        <v>59</v>
      </c>
      <c r="D487" t="s">
        <v>58</v>
      </c>
      <c r="E487" t="s">
        <v>31</v>
      </c>
      <c r="F487" t="s">
        <v>16</v>
      </c>
      <c r="G487" t="s">
        <v>23</v>
      </c>
      <c r="H487">
        <v>58</v>
      </c>
      <c r="I487" s="1">
        <v>41626</v>
      </c>
      <c r="J487" s="2">
        <v>55174</v>
      </c>
      <c r="K487" s="3">
        <v>0</v>
      </c>
      <c r="L487" t="s">
        <v>18</v>
      </c>
      <c r="M487" t="s">
        <v>24</v>
      </c>
      <c r="N487" s="1" t="s">
        <v>20</v>
      </c>
      <c r="P487" t="str">
        <f t="shared" si="18"/>
        <v>MIDDLE AGE</v>
      </c>
      <c r="AG487" s="11"/>
      <c r="AH487" s="1">
        <v>41626</v>
      </c>
      <c r="AI487" s="2">
        <v>55174</v>
      </c>
      <c r="AJ487" s="13" t="s">
        <v>14</v>
      </c>
      <c r="AK487" s="1">
        <v>41626</v>
      </c>
      <c r="AL487" s="3">
        <v>0</v>
      </c>
      <c r="AO487" s="11"/>
    </row>
    <row r="488" spans="1:41" x14ac:dyDescent="0.25">
      <c r="A488" t="s">
        <v>689</v>
      </c>
      <c r="B488" t="s">
        <v>1578</v>
      </c>
      <c r="C488" t="s">
        <v>38</v>
      </c>
      <c r="D488" t="s">
        <v>14</v>
      </c>
      <c r="E488" t="s">
        <v>31</v>
      </c>
      <c r="F488" t="s">
        <v>16</v>
      </c>
      <c r="G488" t="s">
        <v>23</v>
      </c>
      <c r="H488">
        <v>31</v>
      </c>
      <c r="I488" s="1">
        <v>44578</v>
      </c>
      <c r="J488" s="2">
        <v>152474</v>
      </c>
      <c r="K488" s="3">
        <v>0.27</v>
      </c>
      <c r="L488" t="s">
        <v>18</v>
      </c>
      <c r="M488" t="s">
        <v>24</v>
      </c>
      <c r="N488" s="1" t="s">
        <v>20</v>
      </c>
      <c r="P488" t="str">
        <f t="shared" si="18"/>
        <v>YOUNG</v>
      </c>
      <c r="AG488" s="11"/>
      <c r="AH488" s="1">
        <v>44578</v>
      </c>
      <c r="AI488" s="2">
        <v>152474</v>
      </c>
      <c r="AJ488" s="13" t="s">
        <v>26</v>
      </c>
      <c r="AK488" s="1">
        <v>44578</v>
      </c>
      <c r="AL488" s="3">
        <v>0.27</v>
      </c>
      <c r="AO488" s="11"/>
    </row>
    <row r="489" spans="1:41" x14ac:dyDescent="0.25">
      <c r="A489" t="s">
        <v>100</v>
      </c>
      <c r="B489" t="s">
        <v>1579</v>
      </c>
      <c r="C489" t="s">
        <v>74</v>
      </c>
      <c r="D489" t="s">
        <v>26</v>
      </c>
      <c r="E489" t="s">
        <v>1104</v>
      </c>
      <c r="F489" t="s">
        <v>16</v>
      </c>
      <c r="G489" t="s">
        <v>23</v>
      </c>
      <c r="H489">
        <v>28</v>
      </c>
      <c r="I489" s="1">
        <v>43874</v>
      </c>
      <c r="J489" s="2">
        <v>75172</v>
      </c>
      <c r="K489" s="3">
        <v>0</v>
      </c>
      <c r="L489" t="s">
        <v>32</v>
      </c>
      <c r="M489" t="s">
        <v>63</v>
      </c>
      <c r="N489" s="1" t="s">
        <v>20</v>
      </c>
      <c r="P489" t="str">
        <f t="shared" si="18"/>
        <v>YOUNG</v>
      </c>
      <c r="AG489" s="11"/>
      <c r="AH489" s="1">
        <v>43874</v>
      </c>
      <c r="AI489" s="2">
        <v>75172</v>
      </c>
      <c r="AJ489" s="13" t="s">
        <v>22</v>
      </c>
      <c r="AK489" s="1">
        <v>43874</v>
      </c>
      <c r="AL489" s="3">
        <v>0</v>
      </c>
      <c r="AO489" s="11"/>
    </row>
    <row r="490" spans="1:41" x14ac:dyDescent="0.25">
      <c r="A490" t="s">
        <v>690</v>
      </c>
      <c r="B490" t="s">
        <v>1580</v>
      </c>
      <c r="C490" t="s">
        <v>70</v>
      </c>
      <c r="D490" t="s">
        <v>22</v>
      </c>
      <c r="E490" t="s">
        <v>35</v>
      </c>
      <c r="F490" t="s">
        <v>16</v>
      </c>
      <c r="G490" t="s">
        <v>46</v>
      </c>
      <c r="H490">
        <v>50</v>
      </c>
      <c r="I490" s="1">
        <v>39670</v>
      </c>
      <c r="J490" s="2">
        <v>56002</v>
      </c>
      <c r="K490" s="3">
        <v>0</v>
      </c>
      <c r="L490" t="s">
        <v>18</v>
      </c>
      <c r="M490" t="s">
        <v>24</v>
      </c>
      <c r="N490" s="1" t="s">
        <v>20</v>
      </c>
      <c r="P490" t="str">
        <f t="shared" si="18"/>
        <v>MIDDLE AGE</v>
      </c>
      <c r="AG490" s="11"/>
      <c r="AH490" s="1">
        <v>39670</v>
      </c>
      <c r="AI490" s="2">
        <v>56002</v>
      </c>
      <c r="AJ490" s="13" t="s">
        <v>45</v>
      </c>
      <c r="AK490" s="1">
        <v>39670</v>
      </c>
      <c r="AL490" s="3">
        <v>0</v>
      </c>
      <c r="AO490" s="11"/>
    </row>
    <row r="491" spans="1:41" x14ac:dyDescent="0.25">
      <c r="A491" t="s">
        <v>691</v>
      </c>
      <c r="B491" t="s">
        <v>1581</v>
      </c>
      <c r="C491" t="s">
        <v>38</v>
      </c>
      <c r="D491" t="s">
        <v>45</v>
      </c>
      <c r="E491" t="s">
        <v>15</v>
      </c>
      <c r="F491" t="s">
        <v>16</v>
      </c>
      <c r="G491" t="s">
        <v>46</v>
      </c>
      <c r="H491">
        <v>61</v>
      </c>
      <c r="I491" s="1">
        <v>41377</v>
      </c>
      <c r="J491" s="2">
        <v>195636</v>
      </c>
      <c r="K491" s="3">
        <v>0.21</v>
      </c>
      <c r="L491" t="s">
        <v>47</v>
      </c>
      <c r="M491" t="s">
        <v>1136</v>
      </c>
      <c r="N491" s="1" t="s">
        <v>20</v>
      </c>
      <c r="P491" t="str">
        <f t="shared" si="18"/>
        <v>OLD</v>
      </c>
      <c r="AG491" s="11"/>
      <c r="AH491" s="1">
        <v>41377</v>
      </c>
      <c r="AI491" s="2">
        <v>195636</v>
      </c>
      <c r="AJ491" s="13" t="s">
        <v>26</v>
      </c>
      <c r="AK491" s="1">
        <v>41377</v>
      </c>
      <c r="AL491" s="3">
        <v>0.21</v>
      </c>
      <c r="AO491" s="11"/>
    </row>
    <row r="492" spans="1:41" x14ac:dyDescent="0.25">
      <c r="A492" t="s">
        <v>224</v>
      </c>
      <c r="B492" t="s">
        <v>1582</v>
      </c>
      <c r="C492" t="s">
        <v>25</v>
      </c>
      <c r="D492" t="s">
        <v>26</v>
      </c>
      <c r="E492" t="s">
        <v>1104</v>
      </c>
      <c r="F492" t="s">
        <v>27</v>
      </c>
      <c r="G492" t="s">
        <v>17</v>
      </c>
      <c r="H492">
        <v>53</v>
      </c>
      <c r="I492" s="1">
        <v>35490</v>
      </c>
      <c r="J492" s="2">
        <v>63165</v>
      </c>
      <c r="K492" s="3">
        <v>0</v>
      </c>
      <c r="L492" t="s">
        <v>18</v>
      </c>
      <c r="M492" t="s">
        <v>56</v>
      </c>
      <c r="N492" s="1" t="s">
        <v>20</v>
      </c>
      <c r="P492" t="str">
        <f t="shared" si="18"/>
        <v>MIDDLE AGE</v>
      </c>
      <c r="AG492" s="11"/>
      <c r="AH492" s="1">
        <v>35490</v>
      </c>
      <c r="AI492" s="2">
        <v>63165</v>
      </c>
      <c r="AJ492" s="13" t="s">
        <v>45</v>
      </c>
      <c r="AK492" s="1">
        <v>35490</v>
      </c>
      <c r="AL492" s="3">
        <v>0</v>
      </c>
      <c r="AO492" s="11"/>
    </row>
    <row r="493" spans="1:41" x14ac:dyDescent="0.25">
      <c r="A493" t="s">
        <v>692</v>
      </c>
      <c r="B493" t="s">
        <v>1583</v>
      </c>
      <c r="C493" t="s">
        <v>59</v>
      </c>
      <c r="D493" t="s">
        <v>45</v>
      </c>
      <c r="E493" t="s">
        <v>15</v>
      </c>
      <c r="F493" t="s">
        <v>16</v>
      </c>
      <c r="G493" t="s">
        <v>23</v>
      </c>
      <c r="H493">
        <v>51</v>
      </c>
      <c r="I493" s="1">
        <v>35997</v>
      </c>
      <c r="J493" s="2">
        <v>57277</v>
      </c>
      <c r="K493" s="3">
        <v>0</v>
      </c>
      <c r="L493" t="s">
        <v>32</v>
      </c>
      <c r="M493" t="s">
        <v>63</v>
      </c>
      <c r="N493" s="1" t="s">
        <v>20</v>
      </c>
      <c r="P493" t="str">
        <f t="shared" si="18"/>
        <v>MIDDLE AGE</v>
      </c>
      <c r="AG493" s="11"/>
      <c r="AH493" s="1">
        <v>35997</v>
      </c>
      <c r="AI493" s="2">
        <v>57277</v>
      </c>
      <c r="AJ493" s="13" t="s">
        <v>14</v>
      </c>
      <c r="AK493" s="1">
        <v>35997</v>
      </c>
      <c r="AL493" s="3">
        <v>0</v>
      </c>
      <c r="AO493" s="11"/>
    </row>
    <row r="494" spans="1:41" x14ac:dyDescent="0.25">
      <c r="A494" t="s">
        <v>693</v>
      </c>
      <c r="B494" t="s">
        <v>1584</v>
      </c>
      <c r="C494" t="s">
        <v>59</v>
      </c>
      <c r="D494" t="s">
        <v>14</v>
      </c>
      <c r="E494" t="s">
        <v>1104</v>
      </c>
      <c r="F494" t="s">
        <v>16</v>
      </c>
      <c r="G494" t="s">
        <v>46</v>
      </c>
      <c r="H494">
        <v>56</v>
      </c>
      <c r="I494" s="1">
        <v>43844</v>
      </c>
      <c r="J494" s="2">
        <v>42950</v>
      </c>
      <c r="K494" s="3">
        <v>0</v>
      </c>
      <c r="L494" t="s">
        <v>47</v>
      </c>
      <c r="M494" t="s">
        <v>1136</v>
      </c>
      <c r="N494" s="1" t="s">
        <v>20</v>
      </c>
      <c r="P494" t="str">
        <f t="shared" si="18"/>
        <v>MIDDLE AGE</v>
      </c>
      <c r="AG494" s="11"/>
      <c r="AH494" s="1">
        <v>43844</v>
      </c>
      <c r="AI494" s="2">
        <v>42950</v>
      </c>
      <c r="AJ494" s="13" t="s">
        <v>26</v>
      </c>
      <c r="AK494" s="1">
        <v>43844</v>
      </c>
      <c r="AL494" s="3">
        <v>0</v>
      </c>
      <c r="AO494" s="11"/>
    </row>
    <row r="495" spans="1:41" x14ac:dyDescent="0.25">
      <c r="A495" t="s">
        <v>694</v>
      </c>
      <c r="B495" t="s">
        <v>1585</v>
      </c>
      <c r="C495" t="s">
        <v>38</v>
      </c>
      <c r="D495" t="s">
        <v>26</v>
      </c>
      <c r="E495" t="s">
        <v>15</v>
      </c>
      <c r="F495" t="s">
        <v>27</v>
      </c>
      <c r="G495" t="s">
        <v>46</v>
      </c>
      <c r="H495">
        <v>38</v>
      </c>
      <c r="I495" s="1">
        <v>43382</v>
      </c>
      <c r="J495" s="2">
        <v>168410</v>
      </c>
      <c r="K495" s="3">
        <v>0.3</v>
      </c>
      <c r="L495" t="s">
        <v>18</v>
      </c>
      <c r="M495" t="s">
        <v>19</v>
      </c>
      <c r="N495" s="1" t="s">
        <v>20</v>
      </c>
      <c r="P495" t="str">
        <f t="shared" si="18"/>
        <v>YOUNG</v>
      </c>
      <c r="AG495" s="11"/>
      <c r="AH495" s="1">
        <v>43382</v>
      </c>
      <c r="AI495" s="2">
        <v>168410</v>
      </c>
      <c r="AJ495" s="13" t="s">
        <v>26</v>
      </c>
      <c r="AK495" s="1">
        <v>43382</v>
      </c>
      <c r="AL495" s="3">
        <v>0.3</v>
      </c>
      <c r="AO495" s="11"/>
    </row>
    <row r="496" spans="1:41" x14ac:dyDescent="0.25">
      <c r="A496" t="s">
        <v>695</v>
      </c>
      <c r="B496" t="s">
        <v>1586</v>
      </c>
      <c r="C496" t="s">
        <v>55</v>
      </c>
      <c r="D496" t="s">
        <v>26</v>
      </c>
      <c r="E496" t="s">
        <v>31</v>
      </c>
      <c r="F496" t="s">
        <v>16</v>
      </c>
      <c r="G496" t="s">
        <v>17</v>
      </c>
      <c r="H496">
        <v>41</v>
      </c>
      <c r="I496" s="1">
        <v>39550</v>
      </c>
      <c r="J496" s="2">
        <v>114588</v>
      </c>
      <c r="K496" s="3">
        <v>0.05</v>
      </c>
      <c r="L496" t="s">
        <v>18</v>
      </c>
      <c r="M496" t="s">
        <v>42</v>
      </c>
      <c r="N496" s="1" t="s">
        <v>20</v>
      </c>
      <c r="P496" t="str">
        <f t="shared" si="18"/>
        <v>MIDDLE AGE</v>
      </c>
      <c r="AG496" s="11"/>
      <c r="AH496" s="1">
        <v>39550</v>
      </c>
      <c r="AI496" s="2">
        <v>114588</v>
      </c>
      <c r="AJ496" s="13" t="s">
        <v>45</v>
      </c>
      <c r="AK496" s="1">
        <v>39550</v>
      </c>
      <c r="AL496" s="3">
        <v>0.05</v>
      </c>
      <c r="AO496" s="11"/>
    </row>
    <row r="497" spans="1:41" x14ac:dyDescent="0.25">
      <c r="A497" t="s">
        <v>696</v>
      </c>
      <c r="B497" t="s">
        <v>1587</v>
      </c>
      <c r="C497" t="s">
        <v>40</v>
      </c>
      <c r="D497" t="s">
        <v>45</v>
      </c>
      <c r="E497" t="s">
        <v>1104</v>
      </c>
      <c r="F497" t="s">
        <v>16</v>
      </c>
      <c r="G497" t="s">
        <v>23</v>
      </c>
      <c r="H497">
        <v>61</v>
      </c>
      <c r="I497" s="1">
        <v>35562</v>
      </c>
      <c r="J497" s="2">
        <v>72546</v>
      </c>
      <c r="K497" s="3">
        <v>0</v>
      </c>
      <c r="L497" t="s">
        <v>32</v>
      </c>
      <c r="M497" t="s">
        <v>54</v>
      </c>
      <c r="N497" s="1">
        <v>44284</v>
      </c>
      <c r="P497" t="str">
        <f t="shared" si="18"/>
        <v>OLD</v>
      </c>
      <c r="AG497" s="11"/>
      <c r="AH497" s="1">
        <v>35562</v>
      </c>
      <c r="AI497" s="2">
        <v>72546</v>
      </c>
      <c r="AJ497" s="13" t="s">
        <v>45</v>
      </c>
      <c r="AK497" s="1">
        <v>35562</v>
      </c>
      <c r="AL497" s="3">
        <v>0</v>
      </c>
      <c r="AO497" s="11"/>
    </row>
    <row r="498" spans="1:41" x14ac:dyDescent="0.25">
      <c r="A498" t="s">
        <v>697</v>
      </c>
      <c r="B498" t="s">
        <v>1588</v>
      </c>
      <c r="C498" t="s">
        <v>59</v>
      </c>
      <c r="D498" t="s">
        <v>45</v>
      </c>
      <c r="E498" t="s">
        <v>31</v>
      </c>
      <c r="F498" t="s">
        <v>27</v>
      </c>
      <c r="G498" t="s">
        <v>23</v>
      </c>
      <c r="H498">
        <v>33</v>
      </c>
      <c r="I498" s="1">
        <v>44205</v>
      </c>
      <c r="J498" s="2">
        <v>55397</v>
      </c>
      <c r="K498" s="3">
        <v>0</v>
      </c>
      <c r="L498" t="s">
        <v>32</v>
      </c>
      <c r="M498" t="s">
        <v>63</v>
      </c>
      <c r="N498" s="1" t="s">
        <v>20</v>
      </c>
      <c r="P498" t="str">
        <f t="shared" si="18"/>
        <v>YOUNG</v>
      </c>
      <c r="AG498" s="11"/>
      <c r="AH498" s="1">
        <v>44205</v>
      </c>
      <c r="AI498" s="2">
        <v>55397</v>
      </c>
      <c r="AJ498" s="13" t="s">
        <v>41</v>
      </c>
      <c r="AK498" s="1">
        <v>44205</v>
      </c>
      <c r="AL498" s="3">
        <v>0</v>
      </c>
      <c r="AO498" s="11"/>
    </row>
    <row r="499" spans="1:41" x14ac:dyDescent="0.25">
      <c r="A499" t="s">
        <v>698</v>
      </c>
      <c r="B499" t="s">
        <v>1589</v>
      </c>
      <c r="C499" t="s">
        <v>38</v>
      </c>
      <c r="D499" t="s">
        <v>41</v>
      </c>
      <c r="E499" t="s">
        <v>31</v>
      </c>
      <c r="F499" t="s">
        <v>16</v>
      </c>
      <c r="G499" t="s">
        <v>23</v>
      </c>
      <c r="H499">
        <v>41</v>
      </c>
      <c r="I499" s="1">
        <v>44444</v>
      </c>
      <c r="J499" s="2">
        <v>192266</v>
      </c>
      <c r="K499" s="3">
        <v>0.23</v>
      </c>
      <c r="L499" t="s">
        <v>32</v>
      </c>
      <c r="M499" t="s">
        <v>33</v>
      </c>
      <c r="N499" s="1" t="s">
        <v>20</v>
      </c>
      <c r="P499" t="str">
        <f t="shared" si="18"/>
        <v>MIDDLE AGE</v>
      </c>
      <c r="AG499" s="11"/>
      <c r="AH499" s="1">
        <v>44444</v>
      </c>
      <c r="AI499" s="2">
        <v>192266</v>
      </c>
      <c r="AJ499" s="13" t="s">
        <v>26</v>
      </c>
      <c r="AK499" s="1">
        <v>44444</v>
      </c>
      <c r="AL499" s="3">
        <v>0.23</v>
      </c>
      <c r="AO499" s="11"/>
    </row>
    <row r="500" spans="1:41" x14ac:dyDescent="0.25">
      <c r="A500" t="s">
        <v>699</v>
      </c>
      <c r="B500" t="s">
        <v>1590</v>
      </c>
      <c r="C500" t="s">
        <v>79</v>
      </c>
      <c r="D500" t="s">
        <v>26</v>
      </c>
      <c r="E500" t="s">
        <v>35</v>
      </c>
      <c r="F500" t="s">
        <v>16</v>
      </c>
      <c r="G500" t="s">
        <v>23</v>
      </c>
      <c r="H500">
        <v>36</v>
      </c>
      <c r="I500" s="1">
        <v>41628</v>
      </c>
      <c r="J500" s="2">
        <v>79876</v>
      </c>
      <c r="K500" s="3">
        <v>0</v>
      </c>
      <c r="L500" t="s">
        <v>18</v>
      </c>
      <c r="M500" t="s">
        <v>56</v>
      </c>
      <c r="N500" s="1">
        <v>44959</v>
      </c>
      <c r="P500" t="str">
        <f t="shared" si="18"/>
        <v>YOUNG</v>
      </c>
      <c r="AG500" s="11"/>
      <c r="AH500" s="1">
        <v>41628</v>
      </c>
      <c r="AI500" s="2">
        <v>79876</v>
      </c>
      <c r="AJ500" s="13" t="s">
        <v>45</v>
      </c>
      <c r="AK500" s="1">
        <v>41628</v>
      </c>
      <c r="AL500" s="3">
        <v>0</v>
      </c>
      <c r="AO500" s="11"/>
    </row>
    <row r="501" spans="1:41" x14ac:dyDescent="0.25">
      <c r="A501" t="s">
        <v>700</v>
      </c>
      <c r="B501" t="s">
        <v>1591</v>
      </c>
      <c r="C501" t="s">
        <v>55</v>
      </c>
      <c r="D501" t="s">
        <v>45</v>
      </c>
      <c r="E501" t="s">
        <v>31</v>
      </c>
      <c r="F501" t="s">
        <v>16</v>
      </c>
      <c r="G501" t="s">
        <v>23</v>
      </c>
      <c r="H501">
        <v>42</v>
      </c>
      <c r="I501" s="1">
        <v>43165</v>
      </c>
      <c r="J501" s="2">
        <v>112593</v>
      </c>
      <c r="K501" s="3">
        <v>0.05</v>
      </c>
      <c r="L501" t="s">
        <v>18</v>
      </c>
      <c r="M501" t="s">
        <v>56</v>
      </c>
      <c r="N501" s="1" t="s">
        <v>20</v>
      </c>
      <c r="P501" t="str">
        <f t="shared" si="18"/>
        <v>MIDDLE AGE</v>
      </c>
      <c r="AG501" s="11"/>
      <c r="AH501" s="1">
        <v>43165</v>
      </c>
      <c r="AI501" s="2">
        <v>112593</v>
      </c>
      <c r="AJ501" s="13" t="s">
        <v>26</v>
      </c>
      <c r="AK501" s="1">
        <v>43165</v>
      </c>
      <c r="AL501" s="3">
        <v>0.05</v>
      </c>
      <c r="AO501" s="11"/>
    </row>
    <row r="502" spans="1:41" x14ac:dyDescent="0.25">
      <c r="A502" t="s">
        <v>701</v>
      </c>
      <c r="B502" t="s">
        <v>1592</v>
      </c>
      <c r="C502" t="s">
        <v>79</v>
      </c>
      <c r="D502" t="s">
        <v>26</v>
      </c>
      <c r="E502" t="s">
        <v>35</v>
      </c>
      <c r="F502" t="s">
        <v>16</v>
      </c>
      <c r="G502" t="s">
        <v>17</v>
      </c>
      <c r="H502">
        <v>36</v>
      </c>
      <c r="I502" s="1">
        <v>42677</v>
      </c>
      <c r="J502" s="2">
        <v>99249</v>
      </c>
      <c r="K502" s="3">
        <v>0</v>
      </c>
      <c r="L502" t="s">
        <v>18</v>
      </c>
      <c r="M502" t="s">
        <v>42</v>
      </c>
      <c r="N502" s="1" t="s">
        <v>20</v>
      </c>
      <c r="P502" t="str">
        <f t="shared" si="18"/>
        <v>YOUNG</v>
      </c>
      <c r="AG502" s="11"/>
      <c r="AH502" s="1">
        <v>42677</v>
      </c>
      <c r="AI502" s="2">
        <v>99249</v>
      </c>
      <c r="AJ502" s="13" t="s">
        <v>14</v>
      </c>
      <c r="AK502" s="1">
        <v>42677</v>
      </c>
      <c r="AL502" s="3">
        <v>0</v>
      </c>
      <c r="AO502" s="11"/>
    </row>
    <row r="503" spans="1:41" x14ac:dyDescent="0.25">
      <c r="A503" t="s">
        <v>702</v>
      </c>
      <c r="B503" t="s">
        <v>1593</v>
      </c>
      <c r="C503" t="s">
        <v>55</v>
      </c>
      <c r="D503" t="s">
        <v>14</v>
      </c>
      <c r="E503" t="s">
        <v>35</v>
      </c>
      <c r="F503" t="s">
        <v>16</v>
      </c>
      <c r="G503" t="s">
        <v>17</v>
      </c>
      <c r="H503">
        <v>55</v>
      </c>
      <c r="I503" s="1">
        <v>41133</v>
      </c>
      <c r="J503" s="2">
        <v>117421</v>
      </c>
      <c r="K503" s="3">
        <v>0.05</v>
      </c>
      <c r="L503" t="s">
        <v>18</v>
      </c>
      <c r="M503" t="s">
        <v>24</v>
      </c>
      <c r="N503" s="1">
        <v>42975</v>
      </c>
      <c r="P503" t="str">
        <f t="shared" si="18"/>
        <v>MIDDLE AGE</v>
      </c>
      <c r="AG503" s="11"/>
      <c r="AH503" s="1">
        <v>41133</v>
      </c>
      <c r="AI503" s="2">
        <v>117421</v>
      </c>
      <c r="AJ503" s="13" t="s">
        <v>30</v>
      </c>
      <c r="AK503" s="1">
        <v>41133</v>
      </c>
      <c r="AL503" s="3">
        <v>0.05</v>
      </c>
      <c r="AO503" s="11"/>
    </row>
    <row r="504" spans="1:41" x14ac:dyDescent="0.25">
      <c r="A504" t="s">
        <v>703</v>
      </c>
      <c r="B504" t="s">
        <v>1594</v>
      </c>
      <c r="C504" t="s">
        <v>85</v>
      </c>
      <c r="D504" t="s">
        <v>30</v>
      </c>
      <c r="E504" t="s">
        <v>31</v>
      </c>
      <c r="F504" t="s">
        <v>16</v>
      </c>
      <c r="G504" t="s">
        <v>23</v>
      </c>
      <c r="H504">
        <v>44</v>
      </c>
      <c r="I504" s="1">
        <v>43087</v>
      </c>
      <c r="J504" s="2">
        <v>82241</v>
      </c>
      <c r="K504" s="3">
        <v>0</v>
      </c>
      <c r="L504" t="s">
        <v>32</v>
      </c>
      <c r="M504" t="s">
        <v>63</v>
      </c>
      <c r="N504" s="1" t="s">
        <v>20</v>
      </c>
      <c r="P504" t="str">
        <f t="shared" si="18"/>
        <v>MIDDLE AGE</v>
      </c>
      <c r="AG504" s="11"/>
      <c r="AH504" s="1">
        <v>43087</v>
      </c>
      <c r="AI504" s="2">
        <v>82241</v>
      </c>
      <c r="AJ504" s="13" t="s">
        <v>41</v>
      </c>
      <c r="AK504" s="1">
        <v>43087</v>
      </c>
      <c r="AL504" s="3">
        <v>0</v>
      </c>
      <c r="AO504" s="11"/>
    </row>
    <row r="505" spans="1:41" x14ac:dyDescent="0.25">
      <c r="A505" t="s">
        <v>704</v>
      </c>
      <c r="B505" t="s">
        <v>1595</v>
      </c>
      <c r="C505" t="s">
        <v>55</v>
      </c>
      <c r="D505" t="s">
        <v>41</v>
      </c>
      <c r="E505" t="s">
        <v>15</v>
      </c>
      <c r="F505" t="s">
        <v>27</v>
      </c>
      <c r="G505" t="s">
        <v>46</v>
      </c>
      <c r="H505">
        <v>31</v>
      </c>
      <c r="I505" s="1">
        <v>44696</v>
      </c>
      <c r="J505" s="2">
        <v>125664</v>
      </c>
      <c r="K505" s="3">
        <v>0.05</v>
      </c>
      <c r="L505" t="s">
        <v>47</v>
      </c>
      <c r="M505" t="s">
        <v>68</v>
      </c>
      <c r="N505" s="1" t="s">
        <v>20</v>
      </c>
      <c r="P505" t="str">
        <f t="shared" si="18"/>
        <v>YOUNG</v>
      </c>
      <c r="AG505" s="11"/>
      <c r="AH505" s="1">
        <v>44696</v>
      </c>
      <c r="AI505" s="2">
        <v>125664</v>
      </c>
      <c r="AJ505" s="13" t="s">
        <v>45</v>
      </c>
      <c r="AK505" s="1">
        <v>44696</v>
      </c>
      <c r="AL505" s="3">
        <v>0.05</v>
      </c>
      <c r="AO505" s="11"/>
    </row>
    <row r="506" spans="1:41" x14ac:dyDescent="0.25">
      <c r="A506" t="s">
        <v>705</v>
      </c>
      <c r="B506" t="s">
        <v>1596</v>
      </c>
      <c r="C506" t="s">
        <v>76</v>
      </c>
      <c r="D506" t="s">
        <v>45</v>
      </c>
      <c r="E506" t="s">
        <v>15</v>
      </c>
      <c r="F506" t="s">
        <v>27</v>
      </c>
      <c r="G506" t="s">
        <v>23</v>
      </c>
      <c r="H506">
        <v>47</v>
      </c>
      <c r="I506" s="1">
        <v>41525</v>
      </c>
      <c r="J506" s="2">
        <v>57386</v>
      </c>
      <c r="K506" s="3">
        <v>0</v>
      </c>
      <c r="L506" t="s">
        <v>32</v>
      </c>
      <c r="M506" t="s">
        <v>54</v>
      </c>
      <c r="N506" s="1" t="s">
        <v>20</v>
      </c>
      <c r="P506" t="str">
        <f t="shared" si="18"/>
        <v>MIDDLE AGE</v>
      </c>
      <c r="AG506" s="11"/>
      <c r="AH506" s="1">
        <v>41525</v>
      </c>
      <c r="AI506" s="2">
        <v>57386</v>
      </c>
      <c r="AJ506" s="13" t="s">
        <v>30</v>
      </c>
      <c r="AK506" s="1">
        <v>41525</v>
      </c>
      <c r="AL506" s="3">
        <v>0</v>
      </c>
      <c r="AO506" s="11"/>
    </row>
    <row r="507" spans="1:41" x14ac:dyDescent="0.25">
      <c r="A507" t="s">
        <v>706</v>
      </c>
      <c r="B507" t="s">
        <v>1597</v>
      </c>
      <c r="C507" t="s">
        <v>13</v>
      </c>
      <c r="D507" t="s">
        <v>30</v>
      </c>
      <c r="E507" t="s">
        <v>31</v>
      </c>
      <c r="F507" t="s">
        <v>16</v>
      </c>
      <c r="G507" t="s">
        <v>43</v>
      </c>
      <c r="H507">
        <v>59</v>
      </c>
      <c r="I507" s="1">
        <v>37022</v>
      </c>
      <c r="J507" s="2">
        <v>196740</v>
      </c>
      <c r="K507" s="3">
        <v>0.31</v>
      </c>
      <c r="L507" t="s">
        <v>18</v>
      </c>
      <c r="M507" t="s">
        <v>42</v>
      </c>
      <c r="N507" s="1" t="s">
        <v>20</v>
      </c>
      <c r="P507" t="str">
        <f t="shared" si="18"/>
        <v>MIDDLE AGE</v>
      </c>
      <c r="AG507" s="11"/>
      <c r="AH507" s="1">
        <v>37022</v>
      </c>
      <c r="AI507" s="2">
        <v>196740</v>
      </c>
      <c r="AJ507" s="13" t="s">
        <v>22</v>
      </c>
      <c r="AK507" s="1">
        <v>37022</v>
      </c>
      <c r="AL507" s="3">
        <v>0.31</v>
      </c>
      <c r="AO507" s="11"/>
    </row>
    <row r="508" spans="1:41" x14ac:dyDescent="0.25">
      <c r="A508" t="s">
        <v>707</v>
      </c>
      <c r="B508" t="s">
        <v>1598</v>
      </c>
      <c r="C508" t="s">
        <v>38</v>
      </c>
      <c r="D508" t="s">
        <v>22</v>
      </c>
      <c r="E508" t="s">
        <v>1104</v>
      </c>
      <c r="F508" t="s">
        <v>16</v>
      </c>
      <c r="G508" t="s">
        <v>23</v>
      </c>
      <c r="H508">
        <v>48</v>
      </c>
      <c r="I508" s="1">
        <v>40047</v>
      </c>
      <c r="J508" s="2">
        <v>168202</v>
      </c>
      <c r="K508" s="3">
        <v>0.22</v>
      </c>
      <c r="L508" t="s">
        <v>32</v>
      </c>
      <c r="M508" t="s">
        <v>33</v>
      </c>
      <c r="N508" s="1" t="s">
        <v>20</v>
      </c>
      <c r="P508" t="str">
        <f t="shared" si="18"/>
        <v>MIDDLE AGE</v>
      </c>
      <c r="AG508" s="11"/>
      <c r="AH508" s="1">
        <v>40047</v>
      </c>
      <c r="AI508" s="2">
        <v>168202</v>
      </c>
      <c r="AJ508" s="13" t="s">
        <v>22</v>
      </c>
      <c r="AK508" s="1">
        <v>40047</v>
      </c>
      <c r="AL508" s="3">
        <v>0.22</v>
      </c>
      <c r="AO508" s="11"/>
    </row>
    <row r="509" spans="1:41" x14ac:dyDescent="0.25">
      <c r="A509" t="s">
        <v>708</v>
      </c>
      <c r="B509" t="s">
        <v>1599</v>
      </c>
      <c r="C509" t="s">
        <v>13</v>
      </c>
      <c r="D509" t="s">
        <v>22</v>
      </c>
      <c r="E509" t="s">
        <v>1104</v>
      </c>
      <c r="F509" t="s">
        <v>16</v>
      </c>
      <c r="G509" t="s">
        <v>23</v>
      </c>
      <c r="H509">
        <v>44</v>
      </c>
      <c r="I509" s="1">
        <v>38909</v>
      </c>
      <c r="J509" s="2">
        <v>242004</v>
      </c>
      <c r="K509" s="3">
        <v>0.38</v>
      </c>
      <c r="L509" t="s">
        <v>32</v>
      </c>
      <c r="M509" t="s">
        <v>67</v>
      </c>
      <c r="N509" s="1" t="s">
        <v>20</v>
      </c>
      <c r="P509" t="str">
        <f t="shared" si="18"/>
        <v>MIDDLE AGE</v>
      </c>
      <c r="AG509" s="11"/>
      <c r="AH509" s="1">
        <v>38909</v>
      </c>
      <c r="AI509" s="2">
        <v>242004</v>
      </c>
      <c r="AJ509" s="13" t="s">
        <v>45</v>
      </c>
      <c r="AK509" s="1">
        <v>38909</v>
      </c>
      <c r="AL509" s="3">
        <v>0.38</v>
      </c>
      <c r="AO509" s="11"/>
    </row>
    <row r="510" spans="1:41" x14ac:dyDescent="0.25">
      <c r="A510" t="s">
        <v>709</v>
      </c>
      <c r="B510" t="s">
        <v>1600</v>
      </c>
      <c r="C510" t="s">
        <v>76</v>
      </c>
      <c r="D510" t="s">
        <v>45</v>
      </c>
      <c r="E510" t="s">
        <v>35</v>
      </c>
      <c r="F510" t="s">
        <v>16</v>
      </c>
      <c r="G510" t="s">
        <v>23</v>
      </c>
      <c r="H510">
        <v>52</v>
      </c>
      <c r="I510" s="1">
        <v>35854</v>
      </c>
      <c r="J510" s="2">
        <v>57433</v>
      </c>
      <c r="K510" s="3">
        <v>0</v>
      </c>
      <c r="L510" t="s">
        <v>32</v>
      </c>
      <c r="M510" t="s">
        <v>63</v>
      </c>
      <c r="N510" s="1" t="s">
        <v>20</v>
      </c>
      <c r="P510" t="str">
        <f t="shared" si="18"/>
        <v>MIDDLE AGE</v>
      </c>
      <c r="AG510" s="11"/>
      <c r="AH510" s="1">
        <v>35854</v>
      </c>
      <c r="AI510" s="2">
        <v>57433</v>
      </c>
      <c r="AJ510" s="13" t="s">
        <v>58</v>
      </c>
      <c r="AK510" s="1">
        <v>35854</v>
      </c>
      <c r="AL510" s="3">
        <v>0</v>
      </c>
      <c r="AO510" s="11"/>
    </row>
    <row r="511" spans="1:41" x14ac:dyDescent="0.25">
      <c r="A511" t="s">
        <v>710</v>
      </c>
      <c r="B511" t="s">
        <v>1601</v>
      </c>
      <c r="C511" t="s">
        <v>40</v>
      </c>
      <c r="D511" t="s">
        <v>58</v>
      </c>
      <c r="E511" t="s">
        <v>1104</v>
      </c>
      <c r="F511" t="s">
        <v>27</v>
      </c>
      <c r="G511" t="s">
        <v>46</v>
      </c>
      <c r="H511">
        <v>54</v>
      </c>
      <c r="I511" s="1">
        <v>40005</v>
      </c>
      <c r="J511" s="2">
        <v>74656</v>
      </c>
      <c r="K511" s="3">
        <v>0</v>
      </c>
      <c r="L511" t="s">
        <v>18</v>
      </c>
      <c r="M511" t="s">
        <v>56</v>
      </c>
      <c r="N511" s="1" t="s">
        <v>20</v>
      </c>
      <c r="P511" t="str">
        <f t="shared" si="18"/>
        <v>MIDDLE AGE</v>
      </c>
      <c r="AG511" s="11"/>
      <c r="AH511" s="1">
        <v>40005</v>
      </c>
      <c r="AI511" s="2">
        <v>74656</v>
      </c>
      <c r="AJ511" s="13" t="s">
        <v>22</v>
      </c>
      <c r="AK511" s="1">
        <v>40005</v>
      </c>
      <c r="AL511" s="3">
        <v>0</v>
      </c>
      <c r="AO511" s="11"/>
    </row>
    <row r="512" spans="1:41" x14ac:dyDescent="0.25">
      <c r="A512" t="s">
        <v>711</v>
      </c>
      <c r="B512" t="s">
        <v>1602</v>
      </c>
      <c r="C512" t="s">
        <v>21</v>
      </c>
      <c r="D512" t="s">
        <v>22</v>
      </c>
      <c r="E512" t="s">
        <v>15</v>
      </c>
      <c r="F512" t="s">
        <v>16</v>
      </c>
      <c r="G512" t="s">
        <v>23</v>
      </c>
      <c r="H512">
        <v>31</v>
      </c>
      <c r="I512" s="1">
        <v>42605</v>
      </c>
      <c r="J512" s="2">
        <v>62848</v>
      </c>
      <c r="K512" s="3">
        <v>0</v>
      </c>
      <c r="L512" t="s">
        <v>32</v>
      </c>
      <c r="M512" t="s">
        <v>33</v>
      </c>
      <c r="N512" s="1" t="s">
        <v>20</v>
      </c>
      <c r="P512" t="str">
        <f t="shared" si="18"/>
        <v>YOUNG</v>
      </c>
      <c r="AG512" s="11"/>
      <c r="AH512" s="1">
        <v>42605</v>
      </c>
      <c r="AI512" s="2">
        <v>62848</v>
      </c>
      <c r="AJ512" s="13" t="s">
        <v>26</v>
      </c>
      <c r="AK512" s="1">
        <v>42605</v>
      </c>
      <c r="AL512" s="3">
        <v>0</v>
      </c>
      <c r="AO512" s="11"/>
    </row>
    <row r="513" spans="1:41" x14ac:dyDescent="0.25">
      <c r="A513" t="s">
        <v>712</v>
      </c>
      <c r="B513" t="s">
        <v>1603</v>
      </c>
      <c r="C513" t="s">
        <v>25</v>
      </c>
      <c r="D513" t="s">
        <v>26</v>
      </c>
      <c r="E513" t="s">
        <v>15</v>
      </c>
      <c r="F513" t="s">
        <v>27</v>
      </c>
      <c r="G513" t="s">
        <v>23</v>
      </c>
      <c r="H513">
        <v>39</v>
      </c>
      <c r="I513" s="1">
        <v>40644</v>
      </c>
      <c r="J513" s="2">
        <v>92523</v>
      </c>
      <c r="K513" s="3">
        <v>0</v>
      </c>
      <c r="L513" t="s">
        <v>18</v>
      </c>
      <c r="M513" t="s">
        <v>42</v>
      </c>
      <c r="N513" s="1" t="s">
        <v>20</v>
      </c>
      <c r="P513" t="str">
        <f t="shared" si="18"/>
        <v>YOUNG</v>
      </c>
      <c r="AG513" s="11"/>
      <c r="AH513" s="1">
        <v>40644</v>
      </c>
      <c r="AI513" s="2">
        <v>92523</v>
      </c>
      <c r="AJ513" s="13" t="s">
        <v>26</v>
      </c>
      <c r="AK513" s="1">
        <v>40644</v>
      </c>
      <c r="AL513" s="3">
        <v>0</v>
      </c>
      <c r="AO513" s="11"/>
    </row>
    <row r="514" spans="1:41" x14ac:dyDescent="0.25">
      <c r="A514" t="s">
        <v>713</v>
      </c>
      <c r="B514" t="s">
        <v>146</v>
      </c>
      <c r="C514" t="s">
        <v>1113</v>
      </c>
      <c r="D514" t="s">
        <v>26</v>
      </c>
      <c r="E514" t="s">
        <v>1104</v>
      </c>
      <c r="F514" t="s">
        <v>27</v>
      </c>
      <c r="G514" t="s">
        <v>23</v>
      </c>
      <c r="H514">
        <v>40</v>
      </c>
      <c r="I514" s="1">
        <v>41259</v>
      </c>
      <c r="J514" s="2">
        <v>142844</v>
      </c>
      <c r="K514" s="3">
        <v>0.11</v>
      </c>
      <c r="L514" t="s">
        <v>18</v>
      </c>
      <c r="M514" t="s">
        <v>42</v>
      </c>
      <c r="N514" s="1" t="s">
        <v>20</v>
      </c>
      <c r="P514" t="str">
        <f t="shared" ref="P514:P577" si="19">IF(AND(H514&gt;=20,H514&lt;=40),"YOUNG",IF(AND(H514&gt;40,H514&lt;=60),"MIDDLE AGE",IF(H514&gt;60,"OLD"," ")))</f>
        <v>YOUNG</v>
      </c>
      <c r="AG514" s="11"/>
      <c r="AH514" s="1">
        <v>41259</v>
      </c>
      <c r="AI514" s="2">
        <v>142844</v>
      </c>
      <c r="AJ514" s="13" t="s">
        <v>45</v>
      </c>
      <c r="AK514" s="1">
        <v>41259</v>
      </c>
      <c r="AL514" s="3">
        <v>0.11</v>
      </c>
      <c r="AO514" s="11"/>
    </row>
    <row r="515" spans="1:41" x14ac:dyDescent="0.25">
      <c r="A515" t="s">
        <v>714</v>
      </c>
      <c r="B515" t="s">
        <v>1604</v>
      </c>
      <c r="C515" t="s">
        <v>55</v>
      </c>
      <c r="D515" t="s">
        <v>45</v>
      </c>
      <c r="E515" t="s">
        <v>31</v>
      </c>
      <c r="F515" t="s">
        <v>27</v>
      </c>
      <c r="G515" t="s">
        <v>17</v>
      </c>
      <c r="H515">
        <v>39</v>
      </c>
      <c r="I515" s="1">
        <v>39836</v>
      </c>
      <c r="J515" s="2">
        <v>100718</v>
      </c>
      <c r="K515" s="3">
        <v>0.05</v>
      </c>
      <c r="L515" t="s">
        <v>18</v>
      </c>
      <c r="M515" t="s">
        <v>24</v>
      </c>
      <c r="N515" s="1" t="s">
        <v>20</v>
      </c>
      <c r="P515" t="str">
        <f t="shared" si="19"/>
        <v>YOUNG</v>
      </c>
      <c r="AG515" s="11"/>
      <c r="AH515" s="1">
        <v>39836</v>
      </c>
      <c r="AI515" s="2">
        <v>100718</v>
      </c>
      <c r="AJ515" s="13" t="s">
        <v>26</v>
      </c>
      <c r="AK515" s="1">
        <v>39836</v>
      </c>
      <c r="AL515" s="3">
        <v>0.05</v>
      </c>
      <c r="AO515" s="11"/>
    </row>
    <row r="516" spans="1:41" x14ac:dyDescent="0.25">
      <c r="A516" t="s">
        <v>715</v>
      </c>
      <c r="B516" t="s">
        <v>1605</v>
      </c>
      <c r="C516" t="s">
        <v>38</v>
      </c>
      <c r="D516" t="s">
        <v>26</v>
      </c>
      <c r="E516" t="s">
        <v>15</v>
      </c>
      <c r="F516" t="s">
        <v>27</v>
      </c>
      <c r="G516" t="s">
        <v>17</v>
      </c>
      <c r="H516">
        <v>25</v>
      </c>
      <c r="I516" s="1">
        <v>44847</v>
      </c>
      <c r="J516" s="2">
        <v>154186</v>
      </c>
      <c r="K516" s="3">
        <v>0.26</v>
      </c>
      <c r="L516" t="s">
        <v>18</v>
      </c>
      <c r="M516" t="s">
        <v>24</v>
      </c>
      <c r="N516" s="1" t="s">
        <v>20</v>
      </c>
      <c r="P516" t="str">
        <f t="shared" si="19"/>
        <v>YOUNG</v>
      </c>
      <c r="AG516" s="11"/>
      <c r="AH516" s="1">
        <v>44847</v>
      </c>
      <c r="AI516" s="2">
        <v>154186</v>
      </c>
      <c r="AJ516" s="13" t="s">
        <v>30</v>
      </c>
      <c r="AK516" s="1">
        <v>44847</v>
      </c>
      <c r="AL516" s="3">
        <v>0.26</v>
      </c>
      <c r="AO516" s="11"/>
    </row>
    <row r="517" spans="1:41" x14ac:dyDescent="0.25">
      <c r="A517" t="s">
        <v>716</v>
      </c>
      <c r="B517" t="s">
        <v>1606</v>
      </c>
      <c r="C517" t="s">
        <v>60</v>
      </c>
      <c r="D517" t="s">
        <v>30</v>
      </c>
      <c r="E517" t="s">
        <v>15</v>
      </c>
      <c r="F517" t="s">
        <v>27</v>
      </c>
      <c r="G517" t="s">
        <v>23</v>
      </c>
      <c r="H517">
        <v>48</v>
      </c>
      <c r="I517" s="1">
        <v>37796</v>
      </c>
      <c r="J517" s="2">
        <v>107586</v>
      </c>
      <c r="K517" s="3">
        <v>0</v>
      </c>
      <c r="L517" t="s">
        <v>32</v>
      </c>
      <c r="M517" t="s">
        <v>63</v>
      </c>
      <c r="N517" s="1" t="s">
        <v>20</v>
      </c>
      <c r="P517" t="str">
        <f t="shared" si="19"/>
        <v>MIDDLE AGE</v>
      </c>
      <c r="AG517" s="11"/>
      <c r="AH517" s="1">
        <v>37796</v>
      </c>
      <c r="AI517" s="2">
        <v>107586</v>
      </c>
      <c r="AJ517" s="13" t="s">
        <v>26</v>
      </c>
      <c r="AK517" s="1">
        <v>37796</v>
      </c>
      <c r="AL517" s="3">
        <v>0</v>
      </c>
      <c r="AO517" s="11"/>
    </row>
    <row r="518" spans="1:41" x14ac:dyDescent="0.25">
      <c r="A518" t="s">
        <v>717</v>
      </c>
      <c r="B518" t="s">
        <v>1607</v>
      </c>
      <c r="C518" t="s">
        <v>61</v>
      </c>
      <c r="D518" t="s">
        <v>26</v>
      </c>
      <c r="E518" t="s">
        <v>15</v>
      </c>
      <c r="F518" t="s">
        <v>16</v>
      </c>
      <c r="G518" t="s">
        <v>46</v>
      </c>
      <c r="H518">
        <v>54</v>
      </c>
      <c r="I518" s="1">
        <v>37922</v>
      </c>
      <c r="J518" s="2">
        <v>88906</v>
      </c>
      <c r="K518" s="3">
        <v>0</v>
      </c>
      <c r="L518" t="s">
        <v>18</v>
      </c>
      <c r="M518" t="s">
        <v>37</v>
      </c>
      <c r="N518" s="1" t="s">
        <v>20</v>
      </c>
      <c r="P518" t="str">
        <f t="shared" si="19"/>
        <v>MIDDLE AGE</v>
      </c>
      <c r="AG518" s="11"/>
      <c r="AH518" s="1">
        <v>37922</v>
      </c>
      <c r="AI518" s="2">
        <v>88906</v>
      </c>
      <c r="AJ518" s="13" t="s">
        <v>30</v>
      </c>
      <c r="AK518" s="1">
        <v>37922</v>
      </c>
      <c r="AL518" s="3">
        <v>0</v>
      </c>
      <c r="AO518" s="11"/>
    </row>
    <row r="519" spans="1:41" x14ac:dyDescent="0.25">
      <c r="A519" t="s">
        <v>718</v>
      </c>
      <c r="B519" t="s">
        <v>1608</v>
      </c>
      <c r="C519" t="s">
        <v>85</v>
      </c>
      <c r="D519" t="s">
        <v>30</v>
      </c>
      <c r="E519" t="s">
        <v>35</v>
      </c>
      <c r="F519" t="s">
        <v>16</v>
      </c>
      <c r="G519" t="s">
        <v>17</v>
      </c>
      <c r="H519">
        <v>40</v>
      </c>
      <c r="I519" s="1">
        <v>43229</v>
      </c>
      <c r="J519" s="2">
        <v>74329</v>
      </c>
      <c r="K519" s="3">
        <v>0</v>
      </c>
      <c r="L519" t="s">
        <v>18</v>
      </c>
      <c r="M519" t="s">
        <v>19</v>
      </c>
      <c r="N519" s="1" t="s">
        <v>20</v>
      </c>
      <c r="P519" t="str">
        <f t="shared" si="19"/>
        <v>YOUNG</v>
      </c>
      <c r="AG519" s="11"/>
      <c r="AH519" s="1">
        <v>43229</v>
      </c>
      <c r="AI519" s="2">
        <v>74329</v>
      </c>
      <c r="AJ519" s="13" t="s">
        <v>26</v>
      </c>
      <c r="AK519" s="1">
        <v>43229</v>
      </c>
      <c r="AL519" s="3">
        <v>0</v>
      </c>
      <c r="AO519" s="11"/>
    </row>
    <row r="520" spans="1:41" x14ac:dyDescent="0.25">
      <c r="A520" t="s">
        <v>719</v>
      </c>
      <c r="B520" t="s">
        <v>1609</v>
      </c>
      <c r="C520" t="s">
        <v>34</v>
      </c>
      <c r="D520" t="s">
        <v>26</v>
      </c>
      <c r="E520" t="s">
        <v>35</v>
      </c>
      <c r="F520" t="s">
        <v>27</v>
      </c>
      <c r="G520" t="s">
        <v>17</v>
      </c>
      <c r="H520">
        <v>32</v>
      </c>
      <c r="I520" s="1">
        <v>44301</v>
      </c>
      <c r="J520" s="2">
        <v>86523</v>
      </c>
      <c r="K520" s="3">
        <v>0</v>
      </c>
      <c r="L520" t="s">
        <v>18</v>
      </c>
      <c r="M520" t="s">
        <v>28</v>
      </c>
      <c r="N520" s="1">
        <v>44507</v>
      </c>
      <c r="P520" t="str">
        <f t="shared" si="19"/>
        <v>YOUNG</v>
      </c>
      <c r="AG520" s="11"/>
      <c r="AH520" s="1">
        <v>44301</v>
      </c>
      <c r="AI520" s="2">
        <v>86523</v>
      </c>
      <c r="AJ520" s="13" t="s">
        <v>26</v>
      </c>
      <c r="AK520" s="1">
        <v>44301</v>
      </c>
      <c r="AL520" s="3">
        <v>0</v>
      </c>
      <c r="AO520" s="11"/>
    </row>
    <row r="521" spans="1:41" x14ac:dyDescent="0.25">
      <c r="A521" t="s">
        <v>284</v>
      </c>
      <c r="B521" t="s">
        <v>1610</v>
      </c>
      <c r="C521" t="s">
        <v>13</v>
      </c>
      <c r="D521" t="s">
        <v>26</v>
      </c>
      <c r="E521" t="s">
        <v>35</v>
      </c>
      <c r="F521" t="s">
        <v>27</v>
      </c>
      <c r="G521" t="s">
        <v>46</v>
      </c>
      <c r="H521">
        <v>60</v>
      </c>
      <c r="I521" s="1">
        <v>41948</v>
      </c>
      <c r="J521" s="2">
        <v>239868</v>
      </c>
      <c r="K521" s="3">
        <v>0.4</v>
      </c>
      <c r="L521" t="s">
        <v>18</v>
      </c>
      <c r="M521" t="s">
        <v>42</v>
      </c>
      <c r="N521" s="1" t="s">
        <v>20</v>
      </c>
      <c r="P521" t="str">
        <f t="shared" si="19"/>
        <v>MIDDLE AGE</v>
      </c>
      <c r="AG521" s="11"/>
      <c r="AH521" s="1">
        <v>41948</v>
      </c>
      <c r="AI521" s="2">
        <v>239868</v>
      </c>
      <c r="AJ521" s="13" t="s">
        <v>14</v>
      </c>
      <c r="AK521" s="1">
        <v>41948</v>
      </c>
      <c r="AL521" s="3">
        <v>0.4</v>
      </c>
      <c r="AO521" s="11"/>
    </row>
    <row r="522" spans="1:41" x14ac:dyDescent="0.25">
      <c r="A522" t="s">
        <v>93</v>
      </c>
      <c r="B522" t="s">
        <v>1611</v>
      </c>
      <c r="C522" t="s">
        <v>57</v>
      </c>
      <c r="D522" t="s">
        <v>14</v>
      </c>
      <c r="E522" t="s">
        <v>1104</v>
      </c>
      <c r="F522" t="s">
        <v>16</v>
      </c>
      <c r="G522" t="s">
        <v>46</v>
      </c>
      <c r="H522">
        <v>29</v>
      </c>
      <c r="I522" s="1">
        <v>43241</v>
      </c>
      <c r="J522" s="2">
        <v>65010</v>
      </c>
      <c r="K522" s="3">
        <v>0</v>
      </c>
      <c r="L522" t="s">
        <v>18</v>
      </c>
      <c r="M522" t="s">
        <v>56</v>
      </c>
      <c r="N522" s="1" t="s">
        <v>20</v>
      </c>
      <c r="P522" t="str">
        <f t="shared" si="19"/>
        <v>YOUNG</v>
      </c>
      <c r="AG522" s="11"/>
      <c r="AH522" s="1">
        <v>43241</v>
      </c>
      <c r="AI522" s="2">
        <v>65010</v>
      </c>
      <c r="AJ522" s="13" t="s">
        <v>26</v>
      </c>
      <c r="AK522" s="1">
        <v>43241</v>
      </c>
      <c r="AL522" s="3">
        <v>0</v>
      </c>
      <c r="AO522" s="11"/>
    </row>
    <row r="523" spans="1:41" x14ac:dyDescent="0.25">
      <c r="A523" t="s">
        <v>720</v>
      </c>
      <c r="B523" t="s">
        <v>1612</v>
      </c>
      <c r="C523" t="s">
        <v>74</v>
      </c>
      <c r="D523" t="s">
        <v>26</v>
      </c>
      <c r="E523" t="s">
        <v>31</v>
      </c>
      <c r="F523" t="s">
        <v>16</v>
      </c>
      <c r="G523" t="s">
        <v>17</v>
      </c>
      <c r="H523">
        <v>25</v>
      </c>
      <c r="I523" s="1">
        <v>44250</v>
      </c>
      <c r="J523" s="2">
        <v>82140</v>
      </c>
      <c r="K523" s="3">
        <v>0</v>
      </c>
      <c r="L523" t="s">
        <v>18</v>
      </c>
      <c r="M523" t="s">
        <v>42</v>
      </c>
      <c r="N523" s="1" t="s">
        <v>20</v>
      </c>
      <c r="P523" t="str">
        <f t="shared" si="19"/>
        <v>YOUNG</v>
      </c>
      <c r="AG523" s="11"/>
      <c r="AH523" s="1">
        <v>44250</v>
      </c>
      <c r="AI523" s="2">
        <v>82140</v>
      </c>
      <c r="AJ523" s="13" t="s">
        <v>26</v>
      </c>
      <c r="AK523" s="1">
        <v>44250</v>
      </c>
      <c r="AL523" s="3">
        <v>0</v>
      </c>
      <c r="AO523" s="11"/>
    </row>
    <row r="524" spans="1:41" x14ac:dyDescent="0.25">
      <c r="A524" t="s">
        <v>721</v>
      </c>
      <c r="B524" t="s">
        <v>1613</v>
      </c>
      <c r="C524" t="s">
        <v>73</v>
      </c>
      <c r="D524" t="s">
        <v>26</v>
      </c>
      <c r="E524" t="s">
        <v>35</v>
      </c>
      <c r="F524" t="s">
        <v>27</v>
      </c>
      <c r="G524" t="s">
        <v>46</v>
      </c>
      <c r="H524">
        <v>34</v>
      </c>
      <c r="I524" s="1">
        <v>42532</v>
      </c>
      <c r="J524" s="2">
        <v>75511</v>
      </c>
      <c r="K524" s="3">
        <v>0</v>
      </c>
      <c r="L524" t="s">
        <v>47</v>
      </c>
      <c r="M524" t="s">
        <v>68</v>
      </c>
      <c r="N524" s="1" t="s">
        <v>20</v>
      </c>
      <c r="P524" t="str">
        <f t="shared" si="19"/>
        <v>YOUNG</v>
      </c>
      <c r="AG524" s="11"/>
      <c r="AH524" s="1">
        <v>42532</v>
      </c>
      <c r="AI524" s="2">
        <v>75511</v>
      </c>
      <c r="AJ524" s="13" t="s">
        <v>26</v>
      </c>
      <c r="AK524" s="1">
        <v>42532</v>
      </c>
      <c r="AL524" s="3">
        <v>0</v>
      </c>
      <c r="AO524" s="11"/>
    </row>
    <row r="525" spans="1:41" x14ac:dyDescent="0.25">
      <c r="A525" t="s">
        <v>722</v>
      </c>
      <c r="B525" t="s">
        <v>1614</v>
      </c>
      <c r="C525" t="s">
        <v>13</v>
      </c>
      <c r="D525" t="s">
        <v>26</v>
      </c>
      <c r="E525" t="s">
        <v>15</v>
      </c>
      <c r="F525" t="s">
        <v>16</v>
      </c>
      <c r="G525" t="s">
        <v>43</v>
      </c>
      <c r="H525">
        <v>26</v>
      </c>
      <c r="I525" s="1">
        <v>44687</v>
      </c>
      <c r="J525" s="2">
        <v>188880</v>
      </c>
      <c r="K525" s="3">
        <v>0.36</v>
      </c>
      <c r="L525" t="s">
        <v>18</v>
      </c>
      <c r="M525" t="s">
        <v>37</v>
      </c>
      <c r="N525" s="1" t="s">
        <v>20</v>
      </c>
      <c r="P525" t="str">
        <f t="shared" si="19"/>
        <v>YOUNG</v>
      </c>
      <c r="AG525" s="11"/>
      <c r="AH525" s="1">
        <v>44687</v>
      </c>
      <c r="AI525" s="2">
        <v>188880</v>
      </c>
      <c r="AJ525" s="13" t="s">
        <v>45</v>
      </c>
      <c r="AK525" s="1">
        <v>44687</v>
      </c>
      <c r="AL525" s="3">
        <v>0.36</v>
      </c>
      <c r="AO525" s="11"/>
    </row>
    <row r="526" spans="1:41" x14ac:dyDescent="0.25">
      <c r="A526" t="s">
        <v>723</v>
      </c>
      <c r="B526" t="s">
        <v>1615</v>
      </c>
      <c r="C526" t="s">
        <v>44</v>
      </c>
      <c r="D526" t="s">
        <v>45</v>
      </c>
      <c r="E526" t="s">
        <v>35</v>
      </c>
      <c r="F526" t="s">
        <v>27</v>
      </c>
      <c r="G526" t="s">
        <v>46</v>
      </c>
      <c r="H526">
        <v>39</v>
      </c>
      <c r="I526" s="1">
        <v>43058</v>
      </c>
      <c r="J526" s="2">
        <v>87155</v>
      </c>
      <c r="K526" s="3">
        <v>0</v>
      </c>
      <c r="L526" t="s">
        <v>18</v>
      </c>
      <c r="M526" t="s">
        <v>19</v>
      </c>
      <c r="N526" s="1" t="s">
        <v>20</v>
      </c>
      <c r="P526" t="str">
        <f t="shared" si="19"/>
        <v>YOUNG</v>
      </c>
      <c r="AG526" s="11"/>
      <c r="AH526" s="1">
        <v>43058</v>
      </c>
      <c r="AI526" s="2">
        <v>87155</v>
      </c>
      <c r="AJ526" s="13" t="s">
        <v>26</v>
      </c>
      <c r="AK526" s="1">
        <v>43058</v>
      </c>
      <c r="AL526" s="3">
        <v>0</v>
      </c>
      <c r="AO526" s="11"/>
    </row>
    <row r="527" spans="1:41" x14ac:dyDescent="0.25">
      <c r="A527" t="s">
        <v>724</v>
      </c>
      <c r="B527" t="s">
        <v>1616</v>
      </c>
      <c r="C527" t="s">
        <v>25</v>
      </c>
      <c r="D527" t="s">
        <v>26</v>
      </c>
      <c r="E527" t="s">
        <v>15</v>
      </c>
      <c r="F527" t="s">
        <v>16</v>
      </c>
      <c r="G527" t="s">
        <v>17</v>
      </c>
      <c r="H527">
        <v>34</v>
      </c>
      <c r="I527" s="1">
        <v>43401</v>
      </c>
      <c r="J527" s="2">
        <v>75518</v>
      </c>
      <c r="K527" s="3">
        <v>0</v>
      </c>
      <c r="L527" t="s">
        <v>18</v>
      </c>
      <c r="M527" t="s">
        <v>56</v>
      </c>
      <c r="N527" s="1" t="s">
        <v>20</v>
      </c>
      <c r="P527" t="str">
        <f t="shared" si="19"/>
        <v>YOUNG</v>
      </c>
      <c r="AG527" s="11"/>
      <c r="AH527" s="1">
        <v>43401</v>
      </c>
      <c r="AI527" s="2">
        <v>75518</v>
      </c>
      <c r="AJ527" s="13" t="s">
        <v>26</v>
      </c>
      <c r="AK527" s="1">
        <v>43401</v>
      </c>
      <c r="AL527" s="3">
        <v>0</v>
      </c>
      <c r="AO527" s="11"/>
    </row>
    <row r="528" spans="1:41" x14ac:dyDescent="0.25">
      <c r="A528" t="s">
        <v>725</v>
      </c>
      <c r="B528" t="s">
        <v>1617</v>
      </c>
      <c r="C528" t="s">
        <v>1113</v>
      </c>
      <c r="D528" t="s">
        <v>26</v>
      </c>
      <c r="E528" t="s">
        <v>15</v>
      </c>
      <c r="F528" t="s">
        <v>27</v>
      </c>
      <c r="G528" t="s">
        <v>46</v>
      </c>
      <c r="H528">
        <v>54</v>
      </c>
      <c r="I528" s="1">
        <v>35701</v>
      </c>
      <c r="J528" s="2">
        <v>129311</v>
      </c>
      <c r="K528" s="3">
        <v>0.13</v>
      </c>
      <c r="L528" t="s">
        <v>47</v>
      </c>
      <c r="M528" t="s">
        <v>68</v>
      </c>
      <c r="N528" s="1" t="s">
        <v>20</v>
      </c>
      <c r="P528" t="str">
        <f t="shared" si="19"/>
        <v>MIDDLE AGE</v>
      </c>
      <c r="AG528" s="11"/>
      <c r="AH528" s="1">
        <v>35701</v>
      </c>
      <c r="AI528" s="2">
        <v>129311</v>
      </c>
      <c r="AJ528" s="13" t="s">
        <v>45</v>
      </c>
      <c r="AK528" s="1">
        <v>35701</v>
      </c>
      <c r="AL528" s="3">
        <v>0.13</v>
      </c>
      <c r="AO528" s="11"/>
    </row>
    <row r="529" spans="1:41" x14ac:dyDescent="0.25">
      <c r="A529" t="s">
        <v>726</v>
      </c>
      <c r="B529" t="s">
        <v>1618</v>
      </c>
      <c r="C529" t="s">
        <v>59</v>
      </c>
      <c r="D529" t="s">
        <v>45</v>
      </c>
      <c r="E529" t="s">
        <v>35</v>
      </c>
      <c r="F529" t="s">
        <v>27</v>
      </c>
      <c r="G529" t="s">
        <v>17</v>
      </c>
      <c r="H529">
        <v>27</v>
      </c>
      <c r="I529" s="1">
        <v>44754</v>
      </c>
      <c r="J529" s="2">
        <v>56919</v>
      </c>
      <c r="K529" s="3">
        <v>0</v>
      </c>
      <c r="L529" t="s">
        <v>18</v>
      </c>
      <c r="M529" t="s">
        <v>42</v>
      </c>
      <c r="N529" s="1">
        <v>44936</v>
      </c>
      <c r="P529" t="str">
        <f t="shared" si="19"/>
        <v>YOUNG</v>
      </c>
      <c r="AG529" s="11"/>
      <c r="AH529" s="1">
        <v>44754</v>
      </c>
      <c r="AI529" s="2">
        <v>56919</v>
      </c>
      <c r="AJ529" s="13" t="s">
        <v>14</v>
      </c>
      <c r="AK529" s="1">
        <v>44754</v>
      </c>
      <c r="AL529" s="3">
        <v>0</v>
      </c>
      <c r="AO529" s="11"/>
    </row>
    <row r="530" spans="1:41" x14ac:dyDescent="0.25">
      <c r="A530" t="s">
        <v>727</v>
      </c>
      <c r="B530" t="s">
        <v>1619</v>
      </c>
      <c r="C530" t="s">
        <v>1113</v>
      </c>
      <c r="D530" t="s">
        <v>14</v>
      </c>
      <c r="E530" t="s">
        <v>35</v>
      </c>
      <c r="F530" t="s">
        <v>16</v>
      </c>
      <c r="G530" t="s">
        <v>17</v>
      </c>
      <c r="H530">
        <v>26</v>
      </c>
      <c r="I530" s="1">
        <v>44150</v>
      </c>
      <c r="J530" s="2">
        <v>153832</v>
      </c>
      <c r="K530" s="3">
        <v>0.14000000000000001</v>
      </c>
      <c r="L530" t="s">
        <v>18</v>
      </c>
      <c r="M530" t="s">
        <v>37</v>
      </c>
      <c r="N530" s="1" t="s">
        <v>20</v>
      </c>
      <c r="P530" t="str">
        <f t="shared" si="19"/>
        <v>YOUNG</v>
      </c>
      <c r="AG530" s="11"/>
      <c r="AH530" s="1">
        <v>44150</v>
      </c>
      <c r="AI530" s="2">
        <v>153832</v>
      </c>
      <c r="AJ530" s="13" t="s">
        <v>30</v>
      </c>
      <c r="AK530" s="1">
        <v>44150</v>
      </c>
      <c r="AL530" s="3">
        <v>0.14000000000000001</v>
      </c>
      <c r="AO530" s="11"/>
    </row>
    <row r="531" spans="1:41" x14ac:dyDescent="0.25">
      <c r="A531" t="s">
        <v>213</v>
      </c>
      <c r="B531" t="s">
        <v>1620</v>
      </c>
      <c r="C531" t="s">
        <v>13</v>
      </c>
      <c r="D531" t="s">
        <v>30</v>
      </c>
      <c r="E531" t="s">
        <v>1104</v>
      </c>
      <c r="F531" t="s">
        <v>16</v>
      </c>
      <c r="G531" t="s">
        <v>17</v>
      </c>
      <c r="H531">
        <v>26</v>
      </c>
      <c r="I531" s="1">
        <v>44778</v>
      </c>
      <c r="J531" s="2">
        <v>211121</v>
      </c>
      <c r="K531" s="3">
        <v>0.35</v>
      </c>
      <c r="L531" t="s">
        <v>18</v>
      </c>
      <c r="M531" t="s">
        <v>37</v>
      </c>
      <c r="N531" s="1" t="s">
        <v>20</v>
      </c>
      <c r="P531" t="str">
        <f t="shared" si="19"/>
        <v>YOUNG</v>
      </c>
      <c r="AG531" s="11"/>
      <c r="AH531" s="1">
        <v>44778</v>
      </c>
      <c r="AI531" s="2">
        <v>211121</v>
      </c>
      <c r="AJ531" s="13" t="s">
        <v>45</v>
      </c>
      <c r="AK531" s="1">
        <v>44778</v>
      </c>
      <c r="AL531" s="3">
        <v>0.35</v>
      </c>
      <c r="AO531" s="11"/>
    </row>
    <row r="532" spans="1:41" x14ac:dyDescent="0.25">
      <c r="A532" t="s">
        <v>728</v>
      </c>
      <c r="B532" t="s">
        <v>1621</v>
      </c>
      <c r="C532" t="s">
        <v>55</v>
      </c>
      <c r="D532" t="s">
        <v>45</v>
      </c>
      <c r="E532" t="s">
        <v>31</v>
      </c>
      <c r="F532" t="s">
        <v>16</v>
      </c>
      <c r="G532" t="s">
        <v>46</v>
      </c>
      <c r="H532">
        <v>29</v>
      </c>
      <c r="I532" s="1">
        <v>43648</v>
      </c>
      <c r="J532" s="2">
        <v>106456</v>
      </c>
      <c r="K532" s="3">
        <v>0.1</v>
      </c>
      <c r="L532" t="s">
        <v>18</v>
      </c>
      <c r="M532" t="s">
        <v>28</v>
      </c>
      <c r="N532" s="1" t="s">
        <v>20</v>
      </c>
      <c r="P532" t="str">
        <f t="shared" si="19"/>
        <v>YOUNG</v>
      </c>
      <c r="AG532" s="11"/>
      <c r="AH532" s="1">
        <v>43648</v>
      </c>
      <c r="AI532" s="2">
        <v>106456</v>
      </c>
      <c r="AJ532" s="13" t="s">
        <v>26</v>
      </c>
      <c r="AK532" s="1">
        <v>43648</v>
      </c>
      <c r="AL532" s="3">
        <v>0.1</v>
      </c>
      <c r="AO532" s="11"/>
    </row>
    <row r="533" spans="1:41" x14ac:dyDescent="0.25">
      <c r="A533" t="s">
        <v>729</v>
      </c>
      <c r="B533" t="s">
        <v>1622</v>
      </c>
      <c r="C533" t="s">
        <v>61</v>
      </c>
      <c r="D533" t="s">
        <v>26</v>
      </c>
      <c r="E533" t="s">
        <v>31</v>
      </c>
      <c r="F533" t="s">
        <v>27</v>
      </c>
      <c r="G533" t="s">
        <v>46</v>
      </c>
      <c r="H533">
        <v>64</v>
      </c>
      <c r="I533" s="1">
        <v>35626</v>
      </c>
      <c r="J533" s="2">
        <v>72772</v>
      </c>
      <c r="K533" s="3">
        <v>0</v>
      </c>
      <c r="L533" t="s">
        <v>47</v>
      </c>
      <c r="M533" t="s">
        <v>68</v>
      </c>
      <c r="N533" s="1" t="s">
        <v>20</v>
      </c>
      <c r="P533" t="str">
        <f t="shared" si="19"/>
        <v>OLD</v>
      </c>
      <c r="AG533" s="11"/>
      <c r="AH533" s="1">
        <v>35626</v>
      </c>
      <c r="AI533" s="2">
        <v>72772</v>
      </c>
      <c r="AJ533" s="13" t="s">
        <v>58</v>
      </c>
      <c r="AK533" s="1">
        <v>35626</v>
      </c>
      <c r="AL533" s="3">
        <v>0</v>
      </c>
      <c r="AO533" s="11"/>
    </row>
    <row r="534" spans="1:41" x14ac:dyDescent="0.25">
      <c r="A534" t="s">
        <v>197</v>
      </c>
      <c r="B534" t="s">
        <v>1623</v>
      </c>
      <c r="C534" t="s">
        <v>1113</v>
      </c>
      <c r="D534" t="s">
        <v>58</v>
      </c>
      <c r="E534" t="s">
        <v>15</v>
      </c>
      <c r="F534" t="s">
        <v>27</v>
      </c>
      <c r="G534" t="s">
        <v>46</v>
      </c>
      <c r="H534">
        <v>45</v>
      </c>
      <c r="I534" s="1">
        <v>37113</v>
      </c>
      <c r="J534" s="2">
        <v>143146</v>
      </c>
      <c r="K534" s="3">
        <v>0.14000000000000001</v>
      </c>
      <c r="L534" t="s">
        <v>18</v>
      </c>
      <c r="M534" t="s">
        <v>19</v>
      </c>
      <c r="N534" s="1" t="s">
        <v>20</v>
      </c>
      <c r="P534" t="str">
        <f t="shared" si="19"/>
        <v>MIDDLE AGE</v>
      </c>
      <c r="AG534" s="11"/>
      <c r="AH534" s="1">
        <v>37113</v>
      </c>
      <c r="AI534" s="2">
        <v>143146</v>
      </c>
      <c r="AJ534" s="13" t="s">
        <v>41</v>
      </c>
      <c r="AK534" s="1">
        <v>37113</v>
      </c>
      <c r="AL534" s="3">
        <v>0.14000000000000001</v>
      </c>
      <c r="AO534" s="11"/>
    </row>
    <row r="535" spans="1:41" x14ac:dyDescent="0.25">
      <c r="A535" t="s">
        <v>260</v>
      </c>
      <c r="B535" t="s">
        <v>1624</v>
      </c>
      <c r="C535" t="s">
        <v>57</v>
      </c>
      <c r="D535" t="s">
        <v>41</v>
      </c>
      <c r="E535" t="s">
        <v>35</v>
      </c>
      <c r="F535" t="s">
        <v>16</v>
      </c>
      <c r="G535" t="s">
        <v>23</v>
      </c>
      <c r="H535">
        <v>45</v>
      </c>
      <c r="I535" s="1">
        <v>43458</v>
      </c>
      <c r="J535" s="2">
        <v>74776</v>
      </c>
      <c r="K535" s="3">
        <v>0</v>
      </c>
      <c r="L535" t="s">
        <v>18</v>
      </c>
      <c r="M535" t="s">
        <v>56</v>
      </c>
      <c r="N535" s="1" t="s">
        <v>20</v>
      </c>
      <c r="P535" t="str">
        <f t="shared" si="19"/>
        <v>MIDDLE AGE</v>
      </c>
      <c r="AG535" s="11"/>
      <c r="AH535" s="1">
        <v>43458</v>
      </c>
      <c r="AI535" s="2">
        <v>74776</v>
      </c>
      <c r="AJ535" s="13" t="s">
        <v>45</v>
      </c>
      <c r="AK535" s="1">
        <v>43458</v>
      </c>
      <c r="AL535" s="3">
        <v>0</v>
      </c>
      <c r="AO535" s="11"/>
    </row>
    <row r="536" spans="1:41" x14ac:dyDescent="0.25">
      <c r="A536" t="s">
        <v>730</v>
      </c>
      <c r="B536" t="s">
        <v>1625</v>
      </c>
      <c r="C536" t="s">
        <v>44</v>
      </c>
      <c r="D536" t="s">
        <v>45</v>
      </c>
      <c r="E536" t="s">
        <v>1104</v>
      </c>
      <c r="F536" t="s">
        <v>27</v>
      </c>
      <c r="G536" t="s">
        <v>46</v>
      </c>
      <c r="H536">
        <v>51</v>
      </c>
      <c r="I536" s="1">
        <v>44452</v>
      </c>
      <c r="J536" s="2">
        <v>92305</v>
      </c>
      <c r="K536" s="3">
        <v>0</v>
      </c>
      <c r="L536" t="s">
        <v>18</v>
      </c>
      <c r="M536" t="s">
        <v>19</v>
      </c>
      <c r="N536" s="1" t="s">
        <v>20</v>
      </c>
      <c r="P536" t="str">
        <f t="shared" si="19"/>
        <v>MIDDLE AGE</v>
      </c>
      <c r="AG536" s="11"/>
      <c r="AH536" s="1">
        <v>44452</v>
      </c>
      <c r="AI536" s="2">
        <v>92305</v>
      </c>
      <c r="AJ536" s="13" t="s">
        <v>26</v>
      </c>
      <c r="AK536" s="1">
        <v>44452</v>
      </c>
      <c r="AL536" s="3">
        <v>0</v>
      </c>
      <c r="AO536" s="11"/>
    </row>
    <row r="537" spans="1:41" x14ac:dyDescent="0.25">
      <c r="A537" t="s">
        <v>731</v>
      </c>
      <c r="B537" t="s">
        <v>1626</v>
      </c>
      <c r="C537" t="s">
        <v>75</v>
      </c>
      <c r="D537" t="s">
        <v>26</v>
      </c>
      <c r="E537" t="s">
        <v>35</v>
      </c>
      <c r="F537" t="s">
        <v>27</v>
      </c>
      <c r="G537" t="s">
        <v>46</v>
      </c>
      <c r="H537">
        <v>56</v>
      </c>
      <c r="I537" s="1">
        <v>38443</v>
      </c>
      <c r="J537" s="2">
        <v>94724</v>
      </c>
      <c r="K537" s="3">
        <v>0</v>
      </c>
      <c r="L537" t="s">
        <v>18</v>
      </c>
      <c r="M537" t="s">
        <v>19</v>
      </c>
      <c r="N537" s="1" t="s">
        <v>20</v>
      </c>
      <c r="P537" t="str">
        <f t="shared" si="19"/>
        <v>MIDDLE AGE</v>
      </c>
      <c r="AG537" s="11"/>
      <c r="AH537" s="1">
        <v>38443</v>
      </c>
      <c r="AI537" s="2">
        <v>94724</v>
      </c>
      <c r="AJ537" s="13" t="s">
        <v>26</v>
      </c>
      <c r="AK537" s="1">
        <v>38443</v>
      </c>
      <c r="AL537" s="3">
        <v>0</v>
      </c>
      <c r="AO537" s="11"/>
    </row>
    <row r="538" spans="1:41" x14ac:dyDescent="0.25">
      <c r="A538" t="s">
        <v>732</v>
      </c>
      <c r="B538" t="s">
        <v>1627</v>
      </c>
      <c r="C538" t="s">
        <v>49</v>
      </c>
      <c r="D538" t="s">
        <v>26</v>
      </c>
      <c r="E538" t="s">
        <v>1104</v>
      </c>
      <c r="F538" t="s">
        <v>27</v>
      </c>
      <c r="G538" t="s">
        <v>23</v>
      </c>
      <c r="H538">
        <v>58</v>
      </c>
      <c r="I538" s="1">
        <v>35016</v>
      </c>
      <c r="J538" s="2">
        <v>88019</v>
      </c>
      <c r="K538" s="3">
        <v>0</v>
      </c>
      <c r="L538" t="s">
        <v>18</v>
      </c>
      <c r="M538" t="s">
        <v>24</v>
      </c>
      <c r="N538" s="1" t="s">
        <v>20</v>
      </c>
      <c r="P538" t="str">
        <f t="shared" si="19"/>
        <v>MIDDLE AGE</v>
      </c>
      <c r="AG538" s="11"/>
      <c r="AH538" s="1">
        <v>35016</v>
      </c>
      <c r="AI538" s="2">
        <v>88019</v>
      </c>
      <c r="AJ538" s="13" t="s">
        <v>22</v>
      </c>
      <c r="AK538" s="1">
        <v>35016</v>
      </c>
      <c r="AL538" s="3">
        <v>0</v>
      </c>
      <c r="AO538" s="11"/>
    </row>
    <row r="539" spans="1:41" x14ac:dyDescent="0.25">
      <c r="A539" t="s">
        <v>733</v>
      </c>
      <c r="B539" t="s">
        <v>1628</v>
      </c>
      <c r="C539" t="s">
        <v>55</v>
      </c>
      <c r="D539" t="s">
        <v>22</v>
      </c>
      <c r="E539" t="s">
        <v>31</v>
      </c>
      <c r="F539" t="s">
        <v>27</v>
      </c>
      <c r="G539" t="s">
        <v>43</v>
      </c>
      <c r="H539">
        <v>43</v>
      </c>
      <c r="I539" s="1">
        <v>42632</v>
      </c>
      <c r="J539" s="2">
        <v>108000</v>
      </c>
      <c r="K539" s="3">
        <v>0.1</v>
      </c>
      <c r="L539" t="s">
        <v>18</v>
      </c>
      <c r="M539" t="s">
        <v>28</v>
      </c>
      <c r="N539" s="1" t="s">
        <v>20</v>
      </c>
      <c r="P539" t="str">
        <f t="shared" si="19"/>
        <v>MIDDLE AGE</v>
      </c>
      <c r="AG539" s="11"/>
      <c r="AH539" s="1">
        <v>42632</v>
      </c>
      <c r="AI539" s="2">
        <v>108000</v>
      </c>
      <c r="AJ539" s="13" t="s">
        <v>26</v>
      </c>
      <c r="AK539" s="1">
        <v>42632</v>
      </c>
      <c r="AL539" s="3">
        <v>0.1</v>
      </c>
      <c r="AO539" s="11"/>
    </row>
    <row r="540" spans="1:41" x14ac:dyDescent="0.25">
      <c r="A540" t="s">
        <v>734</v>
      </c>
      <c r="B540" t="s">
        <v>1629</v>
      </c>
      <c r="C540" t="s">
        <v>61</v>
      </c>
      <c r="D540" t="s">
        <v>26</v>
      </c>
      <c r="E540" t="s">
        <v>31</v>
      </c>
      <c r="F540" t="s">
        <v>27</v>
      </c>
      <c r="G540" t="s">
        <v>23</v>
      </c>
      <c r="H540">
        <v>52</v>
      </c>
      <c r="I540" s="1">
        <v>43308</v>
      </c>
      <c r="J540" s="2">
        <v>81438</v>
      </c>
      <c r="K540" s="3">
        <v>0</v>
      </c>
      <c r="L540" t="s">
        <v>32</v>
      </c>
      <c r="M540" t="s">
        <v>54</v>
      </c>
      <c r="N540" s="1" t="s">
        <v>20</v>
      </c>
      <c r="P540" t="str">
        <f t="shared" si="19"/>
        <v>MIDDLE AGE</v>
      </c>
      <c r="AG540" s="11"/>
      <c r="AH540" s="1">
        <v>43308</v>
      </c>
      <c r="AI540" s="2">
        <v>81438</v>
      </c>
      <c r="AJ540" s="13" t="s">
        <v>26</v>
      </c>
      <c r="AK540" s="1">
        <v>43308</v>
      </c>
      <c r="AL540" s="3">
        <v>0</v>
      </c>
      <c r="AO540" s="11"/>
    </row>
    <row r="541" spans="1:41" x14ac:dyDescent="0.25">
      <c r="A541" t="s">
        <v>735</v>
      </c>
      <c r="B541" t="s">
        <v>1630</v>
      </c>
      <c r="C541" t="s">
        <v>50</v>
      </c>
      <c r="D541" t="s">
        <v>26</v>
      </c>
      <c r="E541" t="s">
        <v>31</v>
      </c>
      <c r="F541" t="s">
        <v>27</v>
      </c>
      <c r="G541" t="s">
        <v>23</v>
      </c>
      <c r="H541">
        <v>41</v>
      </c>
      <c r="I541" s="1">
        <v>43243</v>
      </c>
      <c r="J541" s="2">
        <v>95669</v>
      </c>
      <c r="K541" s="3">
        <v>0.1</v>
      </c>
      <c r="L541" t="s">
        <v>32</v>
      </c>
      <c r="M541" t="s">
        <v>63</v>
      </c>
      <c r="N541" s="1">
        <v>44356</v>
      </c>
      <c r="P541" t="str">
        <f t="shared" si="19"/>
        <v>MIDDLE AGE</v>
      </c>
      <c r="AG541" s="11"/>
      <c r="AH541" s="1">
        <v>43243</v>
      </c>
      <c r="AI541" s="2">
        <v>95669</v>
      </c>
      <c r="AJ541" s="13" t="s">
        <v>58</v>
      </c>
      <c r="AK541" s="1">
        <v>43243</v>
      </c>
      <c r="AL541" s="3">
        <v>0.1</v>
      </c>
      <c r="AO541" s="11"/>
    </row>
    <row r="542" spans="1:41" x14ac:dyDescent="0.25">
      <c r="A542" t="s">
        <v>736</v>
      </c>
      <c r="B542" t="s">
        <v>1631</v>
      </c>
      <c r="C542" t="s">
        <v>13</v>
      </c>
      <c r="D542" t="s">
        <v>58</v>
      </c>
      <c r="E542" t="s">
        <v>1104</v>
      </c>
      <c r="F542" t="s">
        <v>27</v>
      </c>
      <c r="G542" t="s">
        <v>17</v>
      </c>
      <c r="H542">
        <v>43</v>
      </c>
      <c r="I542" s="1">
        <v>42415</v>
      </c>
      <c r="J542" s="2">
        <v>180385</v>
      </c>
      <c r="K542" s="3">
        <v>0.33</v>
      </c>
      <c r="L542" t="s">
        <v>18</v>
      </c>
      <c r="M542" t="s">
        <v>28</v>
      </c>
      <c r="N542" s="1" t="s">
        <v>20</v>
      </c>
      <c r="P542" t="str">
        <f t="shared" si="19"/>
        <v>MIDDLE AGE</v>
      </c>
      <c r="AG542" s="11"/>
      <c r="AH542" s="1">
        <v>42415</v>
      </c>
      <c r="AI542" s="2">
        <v>180385</v>
      </c>
      <c r="AJ542" s="13" t="s">
        <v>26</v>
      </c>
      <c r="AK542" s="1">
        <v>42415</v>
      </c>
      <c r="AL542" s="3">
        <v>0.33</v>
      </c>
      <c r="AO542" s="11"/>
    </row>
    <row r="543" spans="1:41" x14ac:dyDescent="0.25">
      <c r="A543" t="s">
        <v>737</v>
      </c>
      <c r="B543" t="s">
        <v>1632</v>
      </c>
      <c r="C543" t="s">
        <v>62</v>
      </c>
      <c r="D543" t="s">
        <v>26</v>
      </c>
      <c r="E543" t="s">
        <v>15</v>
      </c>
      <c r="F543" t="s">
        <v>27</v>
      </c>
      <c r="G543" t="s">
        <v>46</v>
      </c>
      <c r="H543">
        <v>36</v>
      </c>
      <c r="I543" s="1">
        <v>42399</v>
      </c>
      <c r="J543" s="2">
        <v>45184</v>
      </c>
      <c r="K543" s="3">
        <v>0</v>
      </c>
      <c r="L543" t="s">
        <v>47</v>
      </c>
      <c r="M543" t="s">
        <v>48</v>
      </c>
      <c r="N543" s="1" t="s">
        <v>20</v>
      </c>
      <c r="P543" t="str">
        <f t="shared" si="19"/>
        <v>YOUNG</v>
      </c>
      <c r="AG543" s="11"/>
      <c r="AH543" s="1">
        <v>42399</v>
      </c>
      <c r="AI543" s="2">
        <v>45184</v>
      </c>
      <c r="AJ543" s="13" t="s">
        <v>30</v>
      </c>
      <c r="AK543" s="1">
        <v>42399</v>
      </c>
      <c r="AL543" s="3">
        <v>0</v>
      </c>
      <c r="AO543" s="11"/>
    </row>
    <row r="544" spans="1:41" x14ac:dyDescent="0.25">
      <c r="A544" t="s">
        <v>738</v>
      </c>
      <c r="B544" t="s">
        <v>1633</v>
      </c>
      <c r="C544" t="s">
        <v>72</v>
      </c>
      <c r="D544" t="s">
        <v>30</v>
      </c>
      <c r="E544" t="s">
        <v>15</v>
      </c>
      <c r="F544" t="s">
        <v>27</v>
      </c>
      <c r="G544" t="s">
        <v>17</v>
      </c>
      <c r="H544">
        <v>55</v>
      </c>
      <c r="I544" s="1">
        <v>39302</v>
      </c>
      <c r="J544" s="2">
        <v>70451</v>
      </c>
      <c r="K544" s="3">
        <v>0</v>
      </c>
      <c r="L544" t="s">
        <v>18</v>
      </c>
      <c r="M544" t="s">
        <v>56</v>
      </c>
      <c r="N544" s="1" t="s">
        <v>20</v>
      </c>
      <c r="P544" t="str">
        <f t="shared" si="19"/>
        <v>MIDDLE AGE</v>
      </c>
      <c r="AG544" s="11"/>
      <c r="AH544" s="1">
        <v>39302</v>
      </c>
      <c r="AI544" s="2">
        <v>70451</v>
      </c>
      <c r="AJ544" s="13" t="s">
        <v>26</v>
      </c>
      <c r="AK544" s="1">
        <v>39302</v>
      </c>
      <c r="AL544" s="3">
        <v>0</v>
      </c>
      <c r="AO544" s="11"/>
    </row>
    <row r="545" spans="1:41" x14ac:dyDescent="0.25">
      <c r="A545" t="s">
        <v>739</v>
      </c>
      <c r="B545" t="s">
        <v>1634</v>
      </c>
      <c r="C545" t="s">
        <v>49</v>
      </c>
      <c r="D545" t="s">
        <v>26</v>
      </c>
      <c r="E545" t="s">
        <v>1104</v>
      </c>
      <c r="F545" t="s">
        <v>16</v>
      </c>
      <c r="G545" t="s">
        <v>23</v>
      </c>
      <c r="H545">
        <v>39</v>
      </c>
      <c r="I545" s="1">
        <v>39908</v>
      </c>
      <c r="J545" s="2">
        <v>63259</v>
      </c>
      <c r="K545" s="3">
        <v>0</v>
      </c>
      <c r="L545" t="s">
        <v>18</v>
      </c>
      <c r="M545" t="s">
        <v>19</v>
      </c>
      <c r="N545" s="1" t="s">
        <v>20</v>
      </c>
      <c r="P545" t="str">
        <f t="shared" si="19"/>
        <v>YOUNG</v>
      </c>
      <c r="AG545" s="11"/>
      <c r="AH545" s="1">
        <v>39908</v>
      </c>
      <c r="AI545" s="2">
        <v>63259</v>
      </c>
      <c r="AJ545" s="13" t="s">
        <v>58</v>
      </c>
      <c r="AK545" s="1">
        <v>39908</v>
      </c>
      <c r="AL545" s="3">
        <v>0</v>
      </c>
      <c r="AO545" s="11"/>
    </row>
    <row r="546" spans="1:41" x14ac:dyDescent="0.25">
      <c r="A546" t="s">
        <v>740</v>
      </c>
      <c r="B546" t="s">
        <v>1635</v>
      </c>
      <c r="C546" t="s">
        <v>57</v>
      </c>
      <c r="D546" t="s">
        <v>58</v>
      </c>
      <c r="E546" t="s">
        <v>31</v>
      </c>
      <c r="F546" t="s">
        <v>16</v>
      </c>
      <c r="G546" t="s">
        <v>17</v>
      </c>
      <c r="H546">
        <v>56</v>
      </c>
      <c r="I546" s="1">
        <v>36951</v>
      </c>
      <c r="J546" s="2">
        <v>73778</v>
      </c>
      <c r="K546" s="3">
        <v>0</v>
      </c>
      <c r="L546" t="s">
        <v>18</v>
      </c>
      <c r="M546" t="s">
        <v>42</v>
      </c>
      <c r="N546" s="1" t="s">
        <v>20</v>
      </c>
      <c r="P546" t="str">
        <f t="shared" si="19"/>
        <v>MIDDLE AGE</v>
      </c>
      <c r="AG546" s="11"/>
      <c r="AH546" s="1">
        <v>36951</v>
      </c>
      <c r="AI546" s="2">
        <v>73778</v>
      </c>
      <c r="AJ546" s="13" t="s">
        <v>45</v>
      </c>
      <c r="AK546" s="1">
        <v>36951</v>
      </c>
      <c r="AL546" s="3">
        <v>0</v>
      </c>
      <c r="AO546" s="11"/>
    </row>
    <row r="547" spans="1:41" x14ac:dyDescent="0.25">
      <c r="A547" t="s">
        <v>741</v>
      </c>
      <c r="B547" t="s">
        <v>1636</v>
      </c>
      <c r="C547" t="s">
        <v>1113</v>
      </c>
      <c r="D547" t="s">
        <v>45</v>
      </c>
      <c r="E547" t="s">
        <v>15</v>
      </c>
      <c r="F547" t="s">
        <v>27</v>
      </c>
      <c r="G547" t="s">
        <v>23</v>
      </c>
      <c r="H547">
        <v>45</v>
      </c>
      <c r="I547" s="1">
        <v>39875</v>
      </c>
      <c r="J547" s="2">
        <v>126697</v>
      </c>
      <c r="K547" s="3">
        <v>0.13</v>
      </c>
      <c r="L547" t="s">
        <v>32</v>
      </c>
      <c r="M547" t="s">
        <v>54</v>
      </c>
      <c r="N547" s="1" t="s">
        <v>20</v>
      </c>
      <c r="P547" t="str">
        <f t="shared" si="19"/>
        <v>MIDDLE AGE</v>
      </c>
      <c r="AG547" s="11"/>
      <c r="AH547" s="1">
        <v>39875</v>
      </c>
      <c r="AI547" s="2">
        <v>126697</v>
      </c>
      <c r="AJ547" s="13" t="s">
        <v>26</v>
      </c>
      <c r="AK547" s="1">
        <v>39875</v>
      </c>
      <c r="AL547" s="3">
        <v>0.13</v>
      </c>
      <c r="AO547" s="11"/>
    </row>
    <row r="548" spans="1:41" x14ac:dyDescent="0.25">
      <c r="A548" t="s">
        <v>742</v>
      </c>
      <c r="B548" t="s">
        <v>1637</v>
      </c>
      <c r="C548" t="s">
        <v>79</v>
      </c>
      <c r="D548" t="s">
        <v>26</v>
      </c>
      <c r="E548" t="s">
        <v>1104</v>
      </c>
      <c r="F548" t="s">
        <v>16</v>
      </c>
      <c r="G548" t="s">
        <v>46</v>
      </c>
      <c r="H548">
        <v>63</v>
      </c>
      <c r="I548" s="1">
        <v>39587</v>
      </c>
      <c r="J548" s="2">
        <v>75396</v>
      </c>
      <c r="K548" s="3">
        <v>0</v>
      </c>
      <c r="L548" t="s">
        <v>47</v>
      </c>
      <c r="M548" t="s">
        <v>1136</v>
      </c>
      <c r="N548" s="1" t="s">
        <v>20</v>
      </c>
      <c r="P548" t="str">
        <f t="shared" si="19"/>
        <v>OLD</v>
      </c>
      <c r="AG548" s="11"/>
      <c r="AH548" s="1">
        <v>39587</v>
      </c>
      <c r="AI548" s="2">
        <v>75396</v>
      </c>
      <c r="AJ548" s="13" t="s">
        <v>22</v>
      </c>
      <c r="AK548" s="1">
        <v>39587</v>
      </c>
      <c r="AL548" s="3">
        <v>0</v>
      </c>
      <c r="AO548" s="11"/>
    </row>
    <row r="549" spans="1:41" x14ac:dyDescent="0.25">
      <c r="A549" t="s">
        <v>743</v>
      </c>
      <c r="B549" t="s">
        <v>1638</v>
      </c>
      <c r="C549" t="s">
        <v>38</v>
      </c>
      <c r="D549" t="s">
        <v>22</v>
      </c>
      <c r="E549" t="s">
        <v>31</v>
      </c>
      <c r="F549" t="s">
        <v>16</v>
      </c>
      <c r="G549" t="s">
        <v>46</v>
      </c>
      <c r="H549">
        <v>39</v>
      </c>
      <c r="I549" s="1">
        <v>41906</v>
      </c>
      <c r="J549" s="2">
        <v>182595</v>
      </c>
      <c r="K549" s="3">
        <v>0.28999999999999998</v>
      </c>
      <c r="L549" t="s">
        <v>47</v>
      </c>
      <c r="M549" t="s">
        <v>1136</v>
      </c>
      <c r="N549" s="1">
        <v>42992</v>
      </c>
      <c r="P549" t="str">
        <f t="shared" si="19"/>
        <v>YOUNG</v>
      </c>
      <c r="AG549" s="11"/>
      <c r="AH549" s="1">
        <v>41906</v>
      </c>
      <c r="AI549" s="2">
        <v>182595</v>
      </c>
      <c r="AJ549" s="13" t="s">
        <v>14</v>
      </c>
      <c r="AK549" s="1">
        <v>41906</v>
      </c>
      <c r="AL549" s="3">
        <v>0.28999999999999998</v>
      </c>
      <c r="AO549" s="11"/>
    </row>
    <row r="550" spans="1:41" x14ac:dyDescent="0.25">
      <c r="A550" t="s">
        <v>744</v>
      </c>
      <c r="B550" t="s">
        <v>1639</v>
      </c>
      <c r="C550" t="s">
        <v>59</v>
      </c>
      <c r="D550" t="s">
        <v>14</v>
      </c>
      <c r="E550" t="s">
        <v>31</v>
      </c>
      <c r="F550" t="s">
        <v>27</v>
      </c>
      <c r="G550" t="s">
        <v>23</v>
      </c>
      <c r="H550">
        <v>32</v>
      </c>
      <c r="I550" s="1">
        <v>42033</v>
      </c>
      <c r="J550" s="2">
        <v>45424</v>
      </c>
      <c r="K550" s="3">
        <v>0</v>
      </c>
      <c r="L550" t="s">
        <v>18</v>
      </c>
      <c r="M550" t="s">
        <v>24</v>
      </c>
      <c r="N550" s="1" t="s">
        <v>20</v>
      </c>
      <c r="P550" t="str">
        <f t="shared" si="19"/>
        <v>YOUNG</v>
      </c>
      <c r="AG550" s="11"/>
      <c r="AH550" s="1">
        <v>42033</v>
      </c>
      <c r="AI550" s="2">
        <v>45424</v>
      </c>
      <c r="AJ550" s="13" t="s">
        <v>14</v>
      </c>
      <c r="AK550" s="1">
        <v>42033</v>
      </c>
      <c r="AL550" s="3">
        <v>0</v>
      </c>
      <c r="AO550" s="11"/>
    </row>
    <row r="551" spans="1:41" x14ac:dyDescent="0.25">
      <c r="A551" t="s">
        <v>745</v>
      </c>
      <c r="B551" t="s">
        <v>1640</v>
      </c>
      <c r="C551" t="s">
        <v>57</v>
      </c>
      <c r="D551" t="s">
        <v>14</v>
      </c>
      <c r="E551" t="s">
        <v>35</v>
      </c>
      <c r="F551" t="s">
        <v>27</v>
      </c>
      <c r="G551" t="s">
        <v>23</v>
      </c>
      <c r="H551">
        <v>45</v>
      </c>
      <c r="I551" s="1">
        <v>41246</v>
      </c>
      <c r="J551" s="2">
        <v>70661</v>
      </c>
      <c r="K551" s="3">
        <v>0</v>
      </c>
      <c r="L551" t="s">
        <v>32</v>
      </c>
      <c r="M551" t="s">
        <v>67</v>
      </c>
      <c r="N551" s="1" t="s">
        <v>20</v>
      </c>
      <c r="P551" t="str">
        <f t="shared" si="19"/>
        <v>MIDDLE AGE</v>
      </c>
      <c r="AG551" s="11"/>
      <c r="AH551" s="1">
        <v>41246</v>
      </c>
      <c r="AI551" s="2">
        <v>70661</v>
      </c>
      <c r="AJ551" s="13" t="s">
        <v>26</v>
      </c>
      <c r="AK551" s="1">
        <v>41246</v>
      </c>
      <c r="AL551" s="3">
        <v>0</v>
      </c>
      <c r="AO551" s="11"/>
    </row>
    <row r="552" spans="1:41" x14ac:dyDescent="0.25">
      <c r="A552" t="s">
        <v>746</v>
      </c>
      <c r="B552" t="s">
        <v>1641</v>
      </c>
      <c r="C552" t="s">
        <v>62</v>
      </c>
      <c r="D552" t="s">
        <v>26</v>
      </c>
      <c r="E552" t="s">
        <v>15</v>
      </c>
      <c r="F552" t="s">
        <v>27</v>
      </c>
      <c r="G552" t="s">
        <v>23</v>
      </c>
      <c r="H552">
        <v>41</v>
      </c>
      <c r="I552" s="1">
        <v>43420</v>
      </c>
      <c r="J552" s="2">
        <v>57166</v>
      </c>
      <c r="K552" s="3">
        <v>0</v>
      </c>
      <c r="L552" t="s">
        <v>32</v>
      </c>
      <c r="M552" t="s">
        <v>63</v>
      </c>
      <c r="N552" s="1" t="s">
        <v>20</v>
      </c>
      <c r="P552" t="str">
        <f t="shared" si="19"/>
        <v>MIDDLE AGE</v>
      </c>
      <c r="AG552" s="11"/>
      <c r="AH552" s="1">
        <v>43420</v>
      </c>
      <c r="AI552" s="2">
        <v>57166</v>
      </c>
      <c r="AJ552" s="13" t="s">
        <v>30</v>
      </c>
      <c r="AK552" s="1">
        <v>43420</v>
      </c>
      <c r="AL552" s="3">
        <v>0</v>
      </c>
      <c r="AO552" s="11"/>
    </row>
    <row r="553" spans="1:41" x14ac:dyDescent="0.25">
      <c r="A553" t="s">
        <v>747</v>
      </c>
      <c r="B553" t="s">
        <v>1642</v>
      </c>
      <c r="C553" t="s">
        <v>60</v>
      </c>
      <c r="D553" t="s">
        <v>30</v>
      </c>
      <c r="E553" t="s">
        <v>31</v>
      </c>
      <c r="F553" t="s">
        <v>16</v>
      </c>
      <c r="G553" t="s">
        <v>17</v>
      </c>
      <c r="H553">
        <v>56</v>
      </c>
      <c r="I553" s="1">
        <v>42781</v>
      </c>
      <c r="J553" s="2">
        <v>101637</v>
      </c>
      <c r="K553" s="3">
        <v>0</v>
      </c>
      <c r="L553" t="s">
        <v>18</v>
      </c>
      <c r="M553" t="s">
        <v>19</v>
      </c>
      <c r="N553" s="1">
        <v>43825</v>
      </c>
      <c r="P553" t="str">
        <f t="shared" si="19"/>
        <v>MIDDLE AGE</v>
      </c>
      <c r="AG553" s="11"/>
      <c r="AH553" s="1">
        <v>42781</v>
      </c>
      <c r="AI553" s="2">
        <v>101637</v>
      </c>
      <c r="AJ553" s="13" t="s">
        <v>41</v>
      </c>
      <c r="AK553" s="1">
        <v>42781</v>
      </c>
      <c r="AL553" s="3">
        <v>0</v>
      </c>
      <c r="AO553" s="11"/>
    </row>
    <row r="554" spans="1:41" x14ac:dyDescent="0.25">
      <c r="A554" t="s">
        <v>273</v>
      </c>
      <c r="B554" t="s">
        <v>1643</v>
      </c>
      <c r="C554" t="s">
        <v>55</v>
      </c>
      <c r="D554" t="s">
        <v>41</v>
      </c>
      <c r="E554" t="s">
        <v>1104</v>
      </c>
      <c r="F554" t="s">
        <v>16</v>
      </c>
      <c r="G554" t="s">
        <v>46</v>
      </c>
      <c r="H554">
        <v>30</v>
      </c>
      <c r="I554" s="1">
        <v>43097</v>
      </c>
      <c r="J554" s="2">
        <v>103646</v>
      </c>
      <c r="K554" s="3">
        <v>7.0000000000000007E-2</v>
      </c>
      <c r="L554" t="s">
        <v>18</v>
      </c>
      <c r="M554" t="s">
        <v>37</v>
      </c>
      <c r="N554" s="1" t="s">
        <v>20</v>
      </c>
      <c r="P554" t="str">
        <f t="shared" si="19"/>
        <v>YOUNG</v>
      </c>
      <c r="AG554" s="11"/>
      <c r="AH554" s="1">
        <v>43097</v>
      </c>
      <c r="AI554" s="2">
        <v>103646</v>
      </c>
      <c r="AJ554" s="13" t="s">
        <v>30</v>
      </c>
      <c r="AK554" s="1">
        <v>43097</v>
      </c>
      <c r="AL554" s="3">
        <v>7.0000000000000007E-2</v>
      </c>
      <c r="AO554" s="11"/>
    </row>
    <row r="555" spans="1:41" x14ac:dyDescent="0.25">
      <c r="A555" t="s">
        <v>176</v>
      </c>
      <c r="B555" t="s">
        <v>1644</v>
      </c>
      <c r="C555" t="s">
        <v>53</v>
      </c>
      <c r="D555" t="s">
        <v>30</v>
      </c>
      <c r="E555" t="s">
        <v>35</v>
      </c>
      <c r="F555" t="s">
        <v>27</v>
      </c>
      <c r="G555" t="s">
        <v>17</v>
      </c>
      <c r="H555">
        <v>46</v>
      </c>
      <c r="I555" s="1">
        <v>40230</v>
      </c>
      <c r="J555" s="2">
        <v>100757</v>
      </c>
      <c r="K555" s="3">
        <v>0</v>
      </c>
      <c r="L555" t="s">
        <v>18</v>
      </c>
      <c r="M555" t="s">
        <v>19</v>
      </c>
      <c r="N555" s="1" t="s">
        <v>20</v>
      </c>
      <c r="P555" t="str">
        <f t="shared" si="19"/>
        <v>MIDDLE AGE</v>
      </c>
      <c r="AG555" s="11"/>
      <c r="AH555" s="1">
        <v>40230</v>
      </c>
      <c r="AI555" s="2">
        <v>100757</v>
      </c>
      <c r="AJ555" s="13" t="s">
        <v>26</v>
      </c>
      <c r="AK555" s="1">
        <v>40230</v>
      </c>
      <c r="AL555" s="3">
        <v>0</v>
      </c>
      <c r="AO555" s="11"/>
    </row>
    <row r="556" spans="1:41" x14ac:dyDescent="0.25">
      <c r="A556" t="s">
        <v>748</v>
      </c>
      <c r="B556" t="s">
        <v>1645</v>
      </c>
      <c r="C556" t="s">
        <v>74</v>
      </c>
      <c r="D556" t="s">
        <v>26</v>
      </c>
      <c r="E556" t="s">
        <v>1104</v>
      </c>
      <c r="F556" t="s">
        <v>27</v>
      </c>
      <c r="G556" t="s">
        <v>17</v>
      </c>
      <c r="H556">
        <v>47</v>
      </c>
      <c r="I556" s="1">
        <v>39725</v>
      </c>
      <c r="J556" s="2">
        <v>60963</v>
      </c>
      <c r="K556" s="3">
        <v>0</v>
      </c>
      <c r="L556" t="s">
        <v>18</v>
      </c>
      <c r="M556" t="s">
        <v>56</v>
      </c>
      <c r="N556" s="1" t="s">
        <v>20</v>
      </c>
      <c r="P556" t="str">
        <f t="shared" si="19"/>
        <v>MIDDLE AGE</v>
      </c>
      <c r="AG556" s="11"/>
      <c r="AH556" s="1">
        <v>39725</v>
      </c>
      <c r="AI556" s="2">
        <v>60963</v>
      </c>
      <c r="AJ556" s="13" t="s">
        <v>30</v>
      </c>
      <c r="AK556" s="1">
        <v>39725</v>
      </c>
      <c r="AL556" s="3">
        <v>0</v>
      </c>
      <c r="AO556" s="11"/>
    </row>
    <row r="557" spans="1:41" x14ac:dyDescent="0.25">
      <c r="A557" t="s">
        <v>749</v>
      </c>
      <c r="B557" t="s">
        <v>1646</v>
      </c>
      <c r="C557" t="s">
        <v>13</v>
      </c>
      <c r="D557" t="s">
        <v>30</v>
      </c>
      <c r="E557" t="s">
        <v>35</v>
      </c>
      <c r="F557" t="s">
        <v>27</v>
      </c>
      <c r="G557" t="s">
        <v>17</v>
      </c>
      <c r="H557">
        <v>53</v>
      </c>
      <c r="I557" s="1">
        <v>40781</v>
      </c>
      <c r="J557" s="2">
        <v>258734</v>
      </c>
      <c r="K557" s="3">
        <v>0.34</v>
      </c>
      <c r="L557" t="s">
        <v>18</v>
      </c>
      <c r="M557" t="s">
        <v>56</v>
      </c>
      <c r="N557" s="1" t="s">
        <v>20</v>
      </c>
      <c r="P557" t="str">
        <f t="shared" si="19"/>
        <v>MIDDLE AGE</v>
      </c>
      <c r="AG557" s="11"/>
      <c r="AH557" s="1">
        <v>40781</v>
      </c>
      <c r="AI557" s="2">
        <v>258734</v>
      </c>
      <c r="AJ557" s="13" t="s">
        <v>26</v>
      </c>
      <c r="AK557" s="1">
        <v>40781</v>
      </c>
      <c r="AL557" s="3">
        <v>0.34</v>
      </c>
      <c r="AO557" s="11"/>
    </row>
    <row r="558" spans="1:41" x14ac:dyDescent="0.25">
      <c r="A558" t="s">
        <v>277</v>
      </c>
      <c r="B558" t="s">
        <v>1647</v>
      </c>
      <c r="C558" t="s">
        <v>36</v>
      </c>
      <c r="D558" t="s">
        <v>26</v>
      </c>
      <c r="E558" t="s">
        <v>1104</v>
      </c>
      <c r="F558" t="s">
        <v>27</v>
      </c>
      <c r="G558" t="s">
        <v>23</v>
      </c>
      <c r="H558">
        <v>38</v>
      </c>
      <c r="I558" s="1">
        <v>44462</v>
      </c>
      <c r="J558" s="2">
        <v>70612</v>
      </c>
      <c r="K558" s="3">
        <v>0</v>
      </c>
      <c r="L558" t="s">
        <v>32</v>
      </c>
      <c r="M558" t="s">
        <v>67</v>
      </c>
      <c r="N558" s="1" t="s">
        <v>20</v>
      </c>
      <c r="P558" t="str">
        <f t="shared" si="19"/>
        <v>YOUNG</v>
      </c>
      <c r="AG558" s="11"/>
      <c r="AH558" s="1">
        <v>44462</v>
      </c>
      <c r="AI558" s="2">
        <v>70612</v>
      </c>
      <c r="AJ558" s="13" t="s">
        <v>26</v>
      </c>
      <c r="AK558" s="1">
        <v>44462</v>
      </c>
      <c r="AL558" s="3">
        <v>0</v>
      </c>
      <c r="AO558" s="11"/>
    </row>
    <row r="559" spans="1:41" x14ac:dyDescent="0.25">
      <c r="A559" t="s">
        <v>750</v>
      </c>
      <c r="B559" t="s">
        <v>1648</v>
      </c>
      <c r="C559" t="s">
        <v>69</v>
      </c>
      <c r="D559" t="s">
        <v>26</v>
      </c>
      <c r="E559" t="s">
        <v>15</v>
      </c>
      <c r="F559" t="s">
        <v>27</v>
      </c>
      <c r="G559" t="s">
        <v>23</v>
      </c>
      <c r="H559">
        <v>65</v>
      </c>
      <c r="I559" s="1">
        <v>34147</v>
      </c>
      <c r="J559" s="2">
        <v>77065</v>
      </c>
      <c r="K559" s="3">
        <v>0</v>
      </c>
      <c r="L559" t="s">
        <v>18</v>
      </c>
      <c r="M559" t="s">
        <v>56</v>
      </c>
      <c r="N559" s="1" t="s">
        <v>20</v>
      </c>
      <c r="P559" t="str">
        <f t="shared" si="19"/>
        <v>OLD</v>
      </c>
      <c r="AG559" s="11"/>
      <c r="AH559" s="1">
        <v>34147</v>
      </c>
      <c r="AI559" s="2">
        <v>77065</v>
      </c>
      <c r="AJ559" s="13" t="s">
        <v>30</v>
      </c>
      <c r="AK559" s="1">
        <v>34147</v>
      </c>
      <c r="AL559" s="3">
        <v>0</v>
      </c>
      <c r="AO559" s="11"/>
    </row>
    <row r="560" spans="1:41" x14ac:dyDescent="0.25">
      <c r="A560" t="s">
        <v>751</v>
      </c>
      <c r="B560" t="s">
        <v>1649</v>
      </c>
      <c r="C560" t="s">
        <v>72</v>
      </c>
      <c r="D560" t="s">
        <v>30</v>
      </c>
      <c r="E560" t="s">
        <v>1104</v>
      </c>
      <c r="F560" t="s">
        <v>16</v>
      </c>
      <c r="G560" t="s">
        <v>46</v>
      </c>
      <c r="H560">
        <v>58</v>
      </c>
      <c r="I560" s="1">
        <v>39386</v>
      </c>
      <c r="J560" s="2">
        <v>96256</v>
      </c>
      <c r="K560" s="3">
        <v>0</v>
      </c>
      <c r="L560" t="s">
        <v>18</v>
      </c>
      <c r="M560" t="s">
        <v>19</v>
      </c>
      <c r="N560" s="1" t="s">
        <v>20</v>
      </c>
      <c r="P560" t="str">
        <f t="shared" si="19"/>
        <v>MIDDLE AGE</v>
      </c>
      <c r="AG560" s="11"/>
      <c r="AH560" s="1">
        <v>39386</v>
      </c>
      <c r="AI560" s="2">
        <v>96256</v>
      </c>
      <c r="AJ560" s="13" t="s">
        <v>58</v>
      </c>
      <c r="AK560" s="1">
        <v>39386</v>
      </c>
      <c r="AL560" s="3">
        <v>0</v>
      </c>
      <c r="AO560" s="11"/>
    </row>
    <row r="561" spans="1:41" x14ac:dyDescent="0.25">
      <c r="A561" t="s">
        <v>276</v>
      </c>
      <c r="B561" t="s">
        <v>1650</v>
      </c>
      <c r="C561" t="s">
        <v>57</v>
      </c>
      <c r="D561" t="s">
        <v>58</v>
      </c>
      <c r="E561" t="s">
        <v>35</v>
      </c>
      <c r="F561" t="s">
        <v>16</v>
      </c>
      <c r="G561" t="s">
        <v>23</v>
      </c>
      <c r="H561">
        <v>36</v>
      </c>
      <c r="I561" s="1">
        <v>40676</v>
      </c>
      <c r="J561" s="2">
        <v>65794</v>
      </c>
      <c r="K561" s="3">
        <v>0</v>
      </c>
      <c r="L561" t="s">
        <v>18</v>
      </c>
      <c r="M561" t="s">
        <v>24</v>
      </c>
      <c r="N561" s="1" t="s">
        <v>20</v>
      </c>
      <c r="P561" t="str">
        <f t="shared" si="19"/>
        <v>YOUNG</v>
      </c>
      <c r="AG561" s="11"/>
      <c r="AH561" s="1">
        <v>40676</v>
      </c>
      <c r="AI561" s="2">
        <v>65794</v>
      </c>
      <c r="AJ561" s="13" t="s">
        <v>58</v>
      </c>
      <c r="AK561" s="1">
        <v>40676</v>
      </c>
      <c r="AL561" s="3">
        <v>0</v>
      </c>
      <c r="AO561" s="11"/>
    </row>
    <row r="562" spans="1:41" x14ac:dyDescent="0.25">
      <c r="A562" t="s">
        <v>230</v>
      </c>
      <c r="B562" t="s">
        <v>1651</v>
      </c>
      <c r="C562" t="s">
        <v>59</v>
      </c>
      <c r="D562" t="s">
        <v>58</v>
      </c>
      <c r="E562" t="s">
        <v>15</v>
      </c>
      <c r="F562" t="s">
        <v>16</v>
      </c>
      <c r="G562" t="s">
        <v>23</v>
      </c>
      <c r="H562">
        <v>45</v>
      </c>
      <c r="I562" s="1">
        <v>42239</v>
      </c>
      <c r="J562" s="2">
        <v>48491</v>
      </c>
      <c r="K562" s="3">
        <v>0</v>
      </c>
      <c r="L562" t="s">
        <v>18</v>
      </c>
      <c r="M562" t="s">
        <v>24</v>
      </c>
      <c r="N562" s="1">
        <v>42285</v>
      </c>
      <c r="P562" t="str">
        <f t="shared" si="19"/>
        <v>MIDDLE AGE</v>
      </c>
      <c r="AG562" s="11"/>
      <c r="AH562" s="1">
        <v>42239</v>
      </c>
      <c r="AI562" s="2">
        <v>48491</v>
      </c>
      <c r="AJ562" s="13" t="s">
        <v>30</v>
      </c>
      <c r="AK562" s="1">
        <v>42239</v>
      </c>
      <c r="AL562" s="3">
        <v>0</v>
      </c>
      <c r="AO562" s="11"/>
    </row>
    <row r="563" spans="1:41" x14ac:dyDescent="0.25">
      <c r="A563" t="s">
        <v>233</v>
      </c>
      <c r="B563" t="s">
        <v>1652</v>
      </c>
      <c r="C563" t="s">
        <v>60</v>
      </c>
      <c r="D563" t="s">
        <v>30</v>
      </c>
      <c r="E563" t="s">
        <v>15</v>
      </c>
      <c r="F563" t="s">
        <v>27</v>
      </c>
      <c r="G563" t="s">
        <v>46</v>
      </c>
      <c r="H563">
        <v>34</v>
      </c>
      <c r="I563" s="1">
        <v>43684</v>
      </c>
      <c r="J563" s="2">
        <v>83220</v>
      </c>
      <c r="K563" s="3">
        <v>0</v>
      </c>
      <c r="L563" t="s">
        <v>18</v>
      </c>
      <c r="M563" t="s">
        <v>19</v>
      </c>
      <c r="N563" s="1" t="s">
        <v>20</v>
      </c>
      <c r="P563" t="str">
        <f t="shared" si="19"/>
        <v>YOUNG</v>
      </c>
      <c r="AG563" s="11"/>
      <c r="AH563" s="1">
        <v>43684</v>
      </c>
      <c r="AI563" s="2">
        <v>83220</v>
      </c>
      <c r="AJ563" s="13" t="s">
        <v>22</v>
      </c>
      <c r="AK563" s="1">
        <v>43684</v>
      </c>
      <c r="AL563" s="3">
        <v>0</v>
      </c>
      <c r="AO563" s="11"/>
    </row>
    <row r="564" spans="1:41" x14ac:dyDescent="0.25">
      <c r="A564" t="s">
        <v>752</v>
      </c>
      <c r="B564" t="s">
        <v>1653</v>
      </c>
      <c r="C564" t="s">
        <v>21</v>
      </c>
      <c r="D564" t="s">
        <v>22</v>
      </c>
      <c r="E564" t="s">
        <v>15</v>
      </c>
      <c r="F564" t="s">
        <v>16</v>
      </c>
      <c r="G564" t="s">
        <v>23</v>
      </c>
      <c r="H564">
        <v>37</v>
      </c>
      <c r="I564" s="1">
        <v>40241</v>
      </c>
      <c r="J564" s="2">
        <v>61680</v>
      </c>
      <c r="K564" s="3">
        <v>0</v>
      </c>
      <c r="L564" t="s">
        <v>32</v>
      </c>
      <c r="M564" t="s">
        <v>54</v>
      </c>
      <c r="N564" s="1">
        <v>42159</v>
      </c>
      <c r="P564" t="str">
        <f t="shared" si="19"/>
        <v>YOUNG</v>
      </c>
      <c r="AG564" s="11"/>
      <c r="AH564" s="1">
        <v>40241</v>
      </c>
      <c r="AI564" s="2">
        <v>61680</v>
      </c>
      <c r="AJ564" s="13" t="s">
        <v>45</v>
      </c>
      <c r="AK564" s="1">
        <v>40241</v>
      </c>
      <c r="AL564" s="3">
        <v>0</v>
      </c>
      <c r="AO564" s="11"/>
    </row>
    <row r="565" spans="1:41" x14ac:dyDescent="0.25">
      <c r="A565" t="s">
        <v>753</v>
      </c>
      <c r="B565" t="s">
        <v>1654</v>
      </c>
      <c r="C565" t="s">
        <v>40</v>
      </c>
      <c r="D565" t="s">
        <v>45</v>
      </c>
      <c r="E565" t="s">
        <v>35</v>
      </c>
      <c r="F565" t="s">
        <v>27</v>
      </c>
      <c r="G565" t="s">
        <v>23</v>
      </c>
      <c r="H565">
        <v>43</v>
      </c>
      <c r="I565" s="1">
        <v>44478</v>
      </c>
      <c r="J565" s="2">
        <v>72482</v>
      </c>
      <c r="K565" s="3">
        <v>0</v>
      </c>
      <c r="L565" t="s">
        <v>18</v>
      </c>
      <c r="M565" t="s">
        <v>19</v>
      </c>
      <c r="N565" s="1" t="s">
        <v>20</v>
      </c>
      <c r="P565" t="str">
        <f t="shared" si="19"/>
        <v>MIDDLE AGE</v>
      </c>
      <c r="AG565" s="11"/>
      <c r="AH565" s="1">
        <v>44478</v>
      </c>
      <c r="AI565" s="2">
        <v>72482</v>
      </c>
      <c r="AJ565" s="13" t="s">
        <v>30</v>
      </c>
      <c r="AK565" s="1">
        <v>44478</v>
      </c>
      <c r="AL565" s="3">
        <v>0</v>
      </c>
      <c r="AO565" s="11"/>
    </row>
    <row r="566" spans="1:41" x14ac:dyDescent="0.25">
      <c r="A566" t="s">
        <v>754</v>
      </c>
      <c r="B566" t="s">
        <v>1655</v>
      </c>
      <c r="C566" t="s">
        <v>72</v>
      </c>
      <c r="D566" t="s">
        <v>30</v>
      </c>
      <c r="E566" t="s">
        <v>15</v>
      </c>
      <c r="F566" t="s">
        <v>27</v>
      </c>
      <c r="G566" t="s">
        <v>46</v>
      </c>
      <c r="H566">
        <v>27</v>
      </c>
      <c r="I566" s="1">
        <v>44599</v>
      </c>
      <c r="J566" s="2">
        <v>81713</v>
      </c>
      <c r="K566" s="3">
        <v>0</v>
      </c>
      <c r="L566" t="s">
        <v>47</v>
      </c>
      <c r="M566" t="s">
        <v>1136</v>
      </c>
      <c r="N566" s="1" t="s">
        <v>20</v>
      </c>
      <c r="P566" t="str">
        <f t="shared" si="19"/>
        <v>YOUNG</v>
      </c>
      <c r="AG566" s="11"/>
      <c r="AH566" s="1">
        <v>44599</v>
      </c>
      <c r="AI566" s="2">
        <v>81713</v>
      </c>
      <c r="AJ566" s="13" t="s">
        <v>45</v>
      </c>
      <c r="AK566" s="1">
        <v>44599</v>
      </c>
      <c r="AL566" s="3">
        <v>0</v>
      </c>
      <c r="AO566" s="11"/>
    </row>
    <row r="567" spans="1:41" x14ac:dyDescent="0.25">
      <c r="A567" t="s">
        <v>755</v>
      </c>
      <c r="B567" t="s">
        <v>1656</v>
      </c>
      <c r="C567" t="s">
        <v>57</v>
      </c>
      <c r="D567" t="s">
        <v>45</v>
      </c>
      <c r="E567" t="s">
        <v>35</v>
      </c>
      <c r="F567" t="s">
        <v>27</v>
      </c>
      <c r="G567" t="s">
        <v>46</v>
      </c>
      <c r="H567">
        <v>38</v>
      </c>
      <c r="I567" s="1">
        <v>44534</v>
      </c>
      <c r="J567" s="2">
        <v>68281</v>
      </c>
      <c r="K567" s="3">
        <v>0</v>
      </c>
      <c r="L567" t="s">
        <v>18</v>
      </c>
      <c r="M567" t="s">
        <v>42</v>
      </c>
      <c r="N567" s="1">
        <v>44629</v>
      </c>
      <c r="P567" t="str">
        <f t="shared" si="19"/>
        <v>YOUNG</v>
      </c>
      <c r="AG567" s="11"/>
      <c r="AH567" s="1">
        <v>44534</v>
      </c>
      <c r="AI567" s="2">
        <v>68281</v>
      </c>
      <c r="AJ567" s="13" t="s">
        <v>26</v>
      </c>
      <c r="AK567" s="1">
        <v>44534</v>
      </c>
      <c r="AL567" s="3">
        <v>0</v>
      </c>
      <c r="AO567" s="11"/>
    </row>
    <row r="568" spans="1:41" x14ac:dyDescent="0.25">
      <c r="A568" t="s">
        <v>756</v>
      </c>
      <c r="B568" t="s">
        <v>1657</v>
      </c>
      <c r="C568" t="s">
        <v>36</v>
      </c>
      <c r="D568" t="s">
        <v>26</v>
      </c>
      <c r="E568" t="s">
        <v>31</v>
      </c>
      <c r="F568" t="s">
        <v>16</v>
      </c>
      <c r="G568" t="s">
        <v>17</v>
      </c>
      <c r="H568">
        <v>60</v>
      </c>
      <c r="I568" s="1">
        <v>34222</v>
      </c>
      <c r="J568" s="2">
        <v>63979</v>
      </c>
      <c r="K568" s="3">
        <v>0</v>
      </c>
      <c r="L568" t="s">
        <v>18</v>
      </c>
      <c r="M568" t="s">
        <v>42</v>
      </c>
      <c r="N568" s="1" t="s">
        <v>20</v>
      </c>
      <c r="P568" t="str">
        <f t="shared" si="19"/>
        <v>MIDDLE AGE</v>
      </c>
      <c r="AG568" s="11"/>
      <c r="AH568" s="1">
        <v>34222</v>
      </c>
      <c r="AI568" s="2">
        <v>63979</v>
      </c>
      <c r="AJ568" s="13" t="s">
        <v>22</v>
      </c>
      <c r="AK568" s="1">
        <v>34222</v>
      </c>
      <c r="AL568" s="3">
        <v>0</v>
      </c>
      <c r="AO568" s="11"/>
    </row>
    <row r="569" spans="1:41" x14ac:dyDescent="0.25">
      <c r="A569" t="s">
        <v>757</v>
      </c>
      <c r="B569" t="s">
        <v>1658</v>
      </c>
      <c r="C569" t="s">
        <v>70</v>
      </c>
      <c r="D569" t="s">
        <v>22</v>
      </c>
      <c r="E569" t="s">
        <v>31</v>
      </c>
      <c r="F569" t="s">
        <v>27</v>
      </c>
      <c r="G569" t="s">
        <v>23</v>
      </c>
      <c r="H569">
        <v>29</v>
      </c>
      <c r="I569" s="1">
        <v>43058</v>
      </c>
      <c r="J569" s="2">
        <v>53090</v>
      </c>
      <c r="K569" s="3">
        <v>0</v>
      </c>
      <c r="L569" t="s">
        <v>18</v>
      </c>
      <c r="M569" t="s">
        <v>42</v>
      </c>
      <c r="N569" s="1" t="s">
        <v>20</v>
      </c>
      <c r="P569" t="str">
        <f t="shared" si="19"/>
        <v>YOUNG</v>
      </c>
      <c r="AG569" s="11"/>
      <c r="AH569" s="1">
        <v>43058</v>
      </c>
      <c r="AI569" s="2">
        <v>53090</v>
      </c>
      <c r="AJ569" s="13" t="s">
        <v>45</v>
      </c>
      <c r="AK569" s="1">
        <v>43058</v>
      </c>
      <c r="AL569" s="3">
        <v>0</v>
      </c>
      <c r="AO569" s="11"/>
    </row>
    <row r="570" spans="1:41" x14ac:dyDescent="0.25">
      <c r="A570" t="s">
        <v>758</v>
      </c>
      <c r="B570" t="s">
        <v>1659</v>
      </c>
      <c r="C570" t="s">
        <v>55</v>
      </c>
      <c r="D570" t="s">
        <v>45</v>
      </c>
      <c r="E570" t="s">
        <v>1104</v>
      </c>
      <c r="F570" t="s">
        <v>27</v>
      </c>
      <c r="G570" t="s">
        <v>46</v>
      </c>
      <c r="H570">
        <v>49</v>
      </c>
      <c r="I570" s="1">
        <v>35688</v>
      </c>
      <c r="J570" s="2">
        <v>108325</v>
      </c>
      <c r="K570" s="3">
        <v>0.1</v>
      </c>
      <c r="L570" t="s">
        <v>47</v>
      </c>
      <c r="M570" t="s">
        <v>68</v>
      </c>
      <c r="N570" s="1" t="s">
        <v>20</v>
      </c>
      <c r="P570" t="str">
        <f t="shared" si="19"/>
        <v>MIDDLE AGE</v>
      </c>
      <c r="AG570" s="11"/>
      <c r="AH570" s="1">
        <v>35688</v>
      </c>
      <c r="AI570" s="2">
        <v>108325</v>
      </c>
      <c r="AJ570" s="13" t="s">
        <v>41</v>
      </c>
      <c r="AK570" s="1">
        <v>35688</v>
      </c>
      <c r="AL570" s="3">
        <v>0.1</v>
      </c>
      <c r="AO570" s="11"/>
    </row>
    <row r="571" spans="1:41" x14ac:dyDescent="0.25">
      <c r="A571" t="s">
        <v>759</v>
      </c>
      <c r="B571" t="s">
        <v>1660</v>
      </c>
      <c r="C571" t="s">
        <v>40</v>
      </c>
      <c r="D571" t="s">
        <v>41</v>
      </c>
      <c r="E571" t="s">
        <v>31</v>
      </c>
      <c r="F571" t="s">
        <v>27</v>
      </c>
      <c r="G571" t="s">
        <v>43</v>
      </c>
      <c r="H571">
        <v>45</v>
      </c>
      <c r="I571" s="1">
        <v>43107</v>
      </c>
      <c r="J571" s="2">
        <v>98289</v>
      </c>
      <c r="K571" s="3">
        <v>0</v>
      </c>
      <c r="L571" t="s">
        <v>18</v>
      </c>
      <c r="M571" t="s">
        <v>28</v>
      </c>
      <c r="N571" s="1" t="s">
        <v>20</v>
      </c>
      <c r="P571" t="str">
        <f t="shared" si="19"/>
        <v>MIDDLE AGE</v>
      </c>
      <c r="AG571" s="11"/>
      <c r="AH571" s="1">
        <v>43107</v>
      </c>
      <c r="AI571" s="2">
        <v>98289</v>
      </c>
      <c r="AJ571" s="13" t="s">
        <v>26</v>
      </c>
      <c r="AK571" s="1">
        <v>43107</v>
      </c>
      <c r="AL571" s="3">
        <v>0</v>
      </c>
      <c r="AO571" s="11"/>
    </row>
    <row r="572" spans="1:41" x14ac:dyDescent="0.25">
      <c r="A572" t="s">
        <v>51</v>
      </c>
      <c r="B572" t="s">
        <v>1661</v>
      </c>
      <c r="C572" t="s">
        <v>62</v>
      </c>
      <c r="D572" t="s">
        <v>26</v>
      </c>
      <c r="E572" t="s">
        <v>1104</v>
      </c>
      <c r="F572" t="s">
        <v>27</v>
      </c>
      <c r="G572" t="s">
        <v>17</v>
      </c>
      <c r="H572">
        <v>44</v>
      </c>
      <c r="I572" s="1">
        <v>38039</v>
      </c>
      <c r="J572" s="2">
        <v>41275</v>
      </c>
      <c r="K572" s="3">
        <v>0</v>
      </c>
      <c r="L572" t="s">
        <v>18</v>
      </c>
      <c r="M572" t="s">
        <v>24</v>
      </c>
      <c r="N572" s="1">
        <v>39247</v>
      </c>
      <c r="P572" t="str">
        <f t="shared" si="19"/>
        <v>MIDDLE AGE</v>
      </c>
      <c r="AG572" s="11"/>
      <c r="AH572" s="1">
        <v>38039</v>
      </c>
      <c r="AI572" s="2">
        <v>41275</v>
      </c>
      <c r="AJ572" s="13" t="s">
        <v>14</v>
      </c>
      <c r="AK572" s="1">
        <v>38039</v>
      </c>
      <c r="AL572" s="3">
        <v>0</v>
      </c>
      <c r="AO572" s="11"/>
    </row>
    <row r="573" spans="1:41" x14ac:dyDescent="0.25">
      <c r="A573" t="s">
        <v>760</v>
      </c>
      <c r="B573" t="s">
        <v>1662</v>
      </c>
      <c r="C573" t="s">
        <v>40</v>
      </c>
      <c r="D573" t="s">
        <v>14</v>
      </c>
      <c r="E573" t="s">
        <v>1104</v>
      </c>
      <c r="F573" t="s">
        <v>27</v>
      </c>
      <c r="G573" t="s">
        <v>17</v>
      </c>
      <c r="H573">
        <v>46</v>
      </c>
      <c r="I573" s="1">
        <v>40945</v>
      </c>
      <c r="J573" s="2">
        <v>93642</v>
      </c>
      <c r="K573" s="3">
        <v>0</v>
      </c>
      <c r="L573" t="s">
        <v>18</v>
      </c>
      <c r="M573" t="s">
        <v>28</v>
      </c>
      <c r="N573" s="1" t="s">
        <v>20</v>
      </c>
      <c r="P573" t="str">
        <f t="shared" si="19"/>
        <v>MIDDLE AGE</v>
      </c>
      <c r="AG573" s="11"/>
      <c r="AH573" s="1">
        <v>40945</v>
      </c>
      <c r="AI573" s="2">
        <v>93642</v>
      </c>
      <c r="AJ573" s="13" t="s">
        <v>22</v>
      </c>
      <c r="AK573" s="1">
        <v>40945</v>
      </c>
      <c r="AL573" s="3">
        <v>0</v>
      </c>
      <c r="AO573" s="11"/>
    </row>
    <row r="574" spans="1:41" x14ac:dyDescent="0.25">
      <c r="A574" t="s">
        <v>761</v>
      </c>
      <c r="B574" t="s">
        <v>1663</v>
      </c>
      <c r="C574" t="s">
        <v>38</v>
      </c>
      <c r="D574" t="s">
        <v>22</v>
      </c>
      <c r="E574" t="s">
        <v>15</v>
      </c>
      <c r="F574" t="s">
        <v>27</v>
      </c>
      <c r="G574" t="s">
        <v>23</v>
      </c>
      <c r="H574">
        <v>36</v>
      </c>
      <c r="I574" s="1">
        <v>40476</v>
      </c>
      <c r="J574" s="2">
        <v>162957</v>
      </c>
      <c r="K574" s="3">
        <v>0.18</v>
      </c>
      <c r="L574" t="s">
        <v>32</v>
      </c>
      <c r="M574" t="s">
        <v>67</v>
      </c>
      <c r="N574" s="1" t="s">
        <v>20</v>
      </c>
      <c r="P574" t="str">
        <f t="shared" si="19"/>
        <v>YOUNG</v>
      </c>
      <c r="AG574" s="11"/>
      <c r="AH574" s="1">
        <v>40476</v>
      </c>
      <c r="AI574" s="2">
        <v>162957</v>
      </c>
      <c r="AJ574" s="13" t="s">
        <v>58</v>
      </c>
      <c r="AK574" s="1">
        <v>40476</v>
      </c>
      <c r="AL574" s="3">
        <v>0.18</v>
      </c>
      <c r="AO574" s="11"/>
    </row>
    <row r="575" spans="1:41" x14ac:dyDescent="0.25">
      <c r="A575" t="s">
        <v>762</v>
      </c>
      <c r="B575" t="s">
        <v>1664</v>
      </c>
      <c r="C575" t="s">
        <v>40</v>
      </c>
      <c r="D575" t="s">
        <v>58</v>
      </c>
      <c r="E575" t="s">
        <v>35</v>
      </c>
      <c r="F575" t="s">
        <v>27</v>
      </c>
      <c r="G575" t="s">
        <v>46</v>
      </c>
      <c r="H575">
        <v>45</v>
      </c>
      <c r="I575" s="1">
        <v>44661</v>
      </c>
      <c r="J575" s="2">
        <v>96029</v>
      </c>
      <c r="K575" s="3">
        <v>0</v>
      </c>
      <c r="L575" t="s">
        <v>47</v>
      </c>
      <c r="M575" t="s">
        <v>1136</v>
      </c>
      <c r="N575" s="1" t="s">
        <v>20</v>
      </c>
      <c r="P575" t="str">
        <f t="shared" si="19"/>
        <v>MIDDLE AGE</v>
      </c>
      <c r="AG575" s="11"/>
      <c r="AH575" s="1">
        <v>44661</v>
      </c>
      <c r="AI575" s="2">
        <v>96029</v>
      </c>
      <c r="AJ575" s="13" t="s">
        <v>22</v>
      </c>
      <c r="AK575" s="1">
        <v>44661</v>
      </c>
      <c r="AL575" s="3">
        <v>0</v>
      </c>
      <c r="AO575" s="11"/>
    </row>
    <row r="576" spans="1:41" x14ac:dyDescent="0.25">
      <c r="A576" t="s">
        <v>104</v>
      </c>
      <c r="B576" t="s">
        <v>1665</v>
      </c>
      <c r="C576" t="s">
        <v>13</v>
      </c>
      <c r="D576" t="s">
        <v>22</v>
      </c>
      <c r="E576" t="s">
        <v>15</v>
      </c>
      <c r="F576" t="s">
        <v>27</v>
      </c>
      <c r="G576" t="s">
        <v>46</v>
      </c>
      <c r="H576">
        <v>55</v>
      </c>
      <c r="I576" s="1">
        <v>36220</v>
      </c>
      <c r="J576" s="2">
        <v>227148</v>
      </c>
      <c r="K576" s="3">
        <v>0.33</v>
      </c>
      <c r="L576" t="s">
        <v>47</v>
      </c>
      <c r="M576" t="s">
        <v>48</v>
      </c>
      <c r="N576" s="1" t="s">
        <v>20</v>
      </c>
      <c r="P576" t="str">
        <f t="shared" si="19"/>
        <v>MIDDLE AGE</v>
      </c>
      <c r="AG576" s="11"/>
      <c r="AH576" s="1">
        <v>36220</v>
      </c>
      <c r="AI576" s="2">
        <v>227148</v>
      </c>
      <c r="AJ576" s="13" t="s">
        <v>26</v>
      </c>
      <c r="AK576" s="1">
        <v>36220</v>
      </c>
      <c r="AL576" s="3">
        <v>0.33</v>
      </c>
      <c r="AO576" s="11"/>
    </row>
    <row r="577" spans="1:41" x14ac:dyDescent="0.25">
      <c r="A577" t="s">
        <v>763</v>
      </c>
      <c r="B577" t="s">
        <v>1666</v>
      </c>
      <c r="C577" t="s">
        <v>36</v>
      </c>
      <c r="D577" t="s">
        <v>26</v>
      </c>
      <c r="E577" t="s">
        <v>1104</v>
      </c>
      <c r="F577" t="s">
        <v>27</v>
      </c>
      <c r="G577" t="s">
        <v>17</v>
      </c>
      <c r="H577">
        <v>43</v>
      </c>
      <c r="I577" s="1">
        <v>39708</v>
      </c>
      <c r="J577" s="2">
        <v>76819</v>
      </c>
      <c r="K577" s="3">
        <v>0</v>
      </c>
      <c r="L577" t="s">
        <v>18</v>
      </c>
      <c r="M577" t="s">
        <v>37</v>
      </c>
      <c r="N577" s="1">
        <v>44854</v>
      </c>
      <c r="P577" t="str">
        <f t="shared" si="19"/>
        <v>MIDDLE AGE</v>
      </c>
      <c r="AG577" s="11"/>
      <c r="AH577" s="1">
        <v>39708</v>
      </c>
      <c r="AI577" s="2">
        <v>76819</v>
      </c>
      <c r="AJ577" s="13" t="s">
        <v>45</v>
      </c>
      <c r="AK577" s="1">
        <v>39708</v>
      </c>
      <c r="AL577" s="3">
        <v>0</v>
      </c>
      <c r="AO577" s="11"/>
    </row>
    <row r="578" spans="1:41" x14ac:dyDescent="0.25">
      <c r="A578" t="s">
        <v>764</v>
      </c>
      <c r="B578" t="s">
        <v>169</v>
      </c>
      <c r="C578" t="s">
        <v>57</v>
      </c>
      <c r="D578" t="s">
        <v>45</v>
      </c>
      <c r="E578" t="s">
        <v>1104</v>
      </c>
      <c r="F578" t="s">
        <v>27</v>
      </c>
      <c r="G578" t="s">
        <v>23</v>
      </c>
      <c r="H578">
        <v>30</v>
      </c>
      <c r="I578" s="1">
        <v>44805</v>
      </c>
      <c r="J578" s="2">
        <v>66892</v>
      </c>
      <c r="K578" s="3">
        <v>0</v>
      </c>
      <c r="L578" t="s">
        <v>18</v>
      </c>
      <c r="M578" t="s">
        <v>56</v>
      </c>
      <c r="N578" s="1" t="s">
        <v>20</v>
      </c>
      <c r="P578" t="str">
        <f t="shared" ref="P578:P641" si="20">IF(AND(H578&gt;=20,H578&lt;=40),"YOUNG",IF(AND(H578&gt;40,H578&lt;=60),"MIDDLE AGE",IF(H578&gt;60,"OLD"," ")))</f>
        <v>YOUNG</v>
      </c>
      <c r="AG578" s="11"/>
      <c r="AH578" s="1">
        <v>44805</v>
      </c>
      <c r="AI578" s="2">
        <v>66892</v>
      </c>
      <c r="AJ578" s="13" t="s">
        <v>41</v>
      </c>
      <c r="AK578" s="1">
        <v>44805</v>
      </c>
      <c r="AL578" s="3">
        <v>0</v>
      </c>
      <c r="AO578" s="11"/>
    </row>
    <row r="579" spans="1:41" x14ac:dyDescent="0.25">
      <c r="A579" t="s">
        <v>765</v>
      </c>
      <c r="B579" t="s">
        <v>1667</v>
      </c>
      <c r="C579" t="s">
        <v>13</v>
      </c>
      <c r="D579" t="s">
        <v>41</v>
      </c>
      <c r="E579" t="s">
        <v>35</v>
      </c>
      <c r="F579" t="s">
        <v>16</v>
      </c>
      <c r="G579" t="s">
        <v>17</v>
      </c>
      <c r="H579">
        <v>48</v>
      </c>
      <c r="I579" s="1">
        <v>36335</v>
      </c>
      <c r="J579" s="2">
        <v>256084</v>
      </c>
      <c r="K579" s="3">
        <v>0.34</v>
      </c>
      <c r="L579" t="s">
        <v>18</v>
      </c>
      <c r="M579" t="s">
        <v>28</v>
      </c>
      <c r="N579" s="1" t="s">
        <v>20</v>
      </c>
      <c r="P579" t="str">
        <f t="shared" si="20"/>
        <v>MIDDLE AGE</v>
      </c>
      <c r="AG579" s="11"/>
      <c r="AH579" s="1">
        <v>36335</v>
      </c>
      <c r="AI579" s="2">
        <v>256084</v>
      </c>
      <c r="AJ579" s="13" t="s">
        <v>41</v>
      </c>
      <c r="AK579" s="1">
        <v>36335</v>
      </c>
      <c r="AL579" s="3">
        <v>0.34</v>
      </c>
      <c r="AO579" s="11"/>
    </row>
    <row r="580" spans="1:41" x14ac:dyDescent="0.25">
      <c r="A580" t="s">
        <v>766</v>
      </c>
      <c r="B580" t="s">
        <v>1668</v>
      </c>
      <c r="C580" t="s">
        <v>40</v>
      </c>
      <c r="D580" t="s">
        <v>41</v>
      </c>
      <c r="E580" t="s">
        <v>1104</v>
      </c>
      <c r="F580" t="s">
        <v>16</v>
      </c>
      <c r="G580" t="s">
        <v>43</v>
      </c>
      <c r="H580">
        <v>60</v>
      </c>
      <c r="I580" s="1">
        <v>38430</v>
      </c>
      <c r="J580" s="2">
        <v>85669</v>
      </c>
      <c r="K580" s="3">
        <v>0</v>
      </c>
      <c r="L580" t="s">
        <v>18</v>
      </c>
      <c r="M580" t="s">
        <v>37</v>
      </c>
      <c r="N580" s="1" t="s">
        <v>20</v>
      </c>
      <c r="P580" t="str">
        <f t="shared" si="20"/>
        <v>MIDDLE AGE</v>
      </c>
      <c r="AG580" s="11"/>
      <c r="AH580" s="1">
        <v>38430</v>
      </c>
      <c r="AI580" s="2">
        <v>85669</v>
      </c>
      <c r="AJ580" s="13" t="s">
        <v>26</v>
      </c>
      <c r="AK580" s="1">
        <v>38430</v>
      </c>
      <c r="AL580" s="3">
        <v>0</v>
      </c>
      <c r="AO580" s="11"/>
    </row>
    <row r="581" spans="1:41" x14ac:dyDescent="0.25">
      <c r="A581" t="s">
        <v>767</v>
      </c>
      <c r="B581" t="s">
        <v>1669</v>
      </c>
      <c r="C581" t="s">
        <v>62</v>
      </c>
      <c r="D581" t="s">
        <v>26</v>
      </c>
      <c r="E581" t="s">
        <v>15</v>
      </c>
      <c r="F581" t="s">
        <v>27</v>
      </c>
      <c r="G581" t="s">
        <v>23</v>
      </c>
      <c r="H581">
        <v>30</v>
      </c>
      <c r="I581" s="1">
        <v>44448</v>
      </c>
      <c r="J581" s="2">
        <v>44454</v>
      </c>
      <c r="K581" s="3">
        <v>0</v>
      </c>
      <c r="L581" t="s">
        <v>32</v>
      </c>
      <c r="M581" t="s">
        <v>54</v>
      </c>
      <c r="N581" s="1" t="s">
        <v>20</v>
      </c>
      <c r="P581" t="str">
        <f t="shared" si="20"/>
        <v>YOUNG</v>
      </c>
      <c r="AG581" s="11"/>
      <c r="AH581" s="1">
        <v>44448</v>
      </c>
      <c r="AI581" s="2">
        <v>44454</v>
      </c>
      <c r="AJ581" s="13" t="s">
        <v>26</v>
      </c>
      <c r="AK581" s="1">
        <v>44448</v>
      </c>
      <c r="AL581" s="3">
        <v>0</v>
      </c>
      <c r="AO581" s="11"/>
    </row>
    <row r="582" spans="1:41" x14ac:dyDescent="0.25">
      <c r="A582" t="s">
        <v>768</v>
      </c>
      <c r="B582" t="s">
        <v>1670</v>
      </c>
      <c r="C582" t="s">
        <v>62</v>
      </c>
      <c r="D582" t="s">
        <v>26</v>
      </c>
      <c r="E582" t="s">
        <v>1104</v>
      </c>
      <c r="F582" t="s">
        <v>27</v>
      </c>
      <c r="G582" t="s">
        <v>17</v>
      </c>
      <c r="H582">
        <v>25</v>
      </c>
      <c r="I582" s="1">
        <v>44299</v>
      </c>
      <c r="J582" s="2">
        <v>54353</v>
      </c>
      <c r="K582" s="3">
        <v>0</v>
      </c>
      <c r="L582" t="s">
        <v>18</v>
      </c>
      <c r="M582" t="s">
        <v>19</v>
      </c>
      <c r="N582" s="1" t="s">
        <v>20</v>
      </c>
      <c r="P582" t="str">
        <f t="shared" si="20"/>
        <v>YOUNG</v>
      </c>
      <c r="AG582" s="11"/>
      <c r="AH582" s="1">
        <v>44299</v>
      </c>
      <c r="AI582" s="2">
        <v>54353</v>
      </c>
      <c r="AJ582" s="13" t="s">
        <v>45</v>
      </c>
      <c r="AK582" s="1">
        <v>44299</v>
      </c>
      <c r="AL582" s="3">
        <v>0</v>
      </c>
      <c r="AO582" s="11"/>
    </row>
    <row r="583" spans="1:41" x14ac:dyDescent="0.25">
      <c r="A583" t="s">
        <v>769</v>
      </c>
      <c r="B583" t="s">
        <v>1671</v>
      </c>
      <c r="C583" t="s">
        <v>57</v>
      </c>
      <c r="D583" t="s">
        <v>45</v>
      </c>
      <c r="E583" t="s">
        <v>1104</v>
      </c>
      <c r="F583" t="s">
        <v>27</v>
      </c>
      <c r="G583" t="s">
        <v>46</v>
      </c>
      <c r="H583">
        <v>58</v>
      </c>
      <c r="I583" s="1">
        <v>41970</v>
      </c>
      <c r="J583" s="2">
        <v>58867</v>
      </c>
      <c r="K583" s="3">
        <v>0</v>
      </c>
      <c r="L583" t="s">
        <v>47</v>
      </c>
      <c r="M583" t="s">
        <v>1136</v>
      </c>
      <c r="N583" s="1" t="s">
        <v>20</v>
      </c>
      <c r="P583" t="str">
        <f t="shared" si="20"/>
        <v>MIDDLE AGE</v>
      </c>
      <c r="AG583" s="11"/>
      <c r="AH583" s="1">
        <v>41970</v>
      </c>
      <c r="AI583" s="2">
        <v>58867</v>
      </c>
      <c r="AJ583" s="13" t="s">
        <v>22</v>
      </c>
      <c r="AK583" s="1">
        <v>41970</v>
      </c>
      <c r="AL583" s="3">
        <v>0</v>
      </c>
      <c r="AO583" s="11"/>
    </row>
    <row r="584" spans="1:41" x14ac:dyDescent="0.25">
      <c r="A584" t="s">
        <v>770</v>
      </c>
      <c r="B584" t="s">
        <v>1672</v>
      </c>
      <c r="C584" t="s">
        <v>55</v>
      </c>
      <c r="D584" t="s">
        <v>22</v>
      </c>
      <c r="E584" t="s">
        <v>31</v>
      </c>
      <c r="F584" t="s">
        <v>27</v>
      </c>
      <c r="G584" t="s">
        <v>46</v>
      </c>
      <c r="H584">
        <v>37</v>
      </c>
      <c r="I584" s="1">
        <v>44641</v>
      </c>
      <c r="J584" s="2">
        <v>123918</v>
      </c>
      <c r="K584" s="3">
        <v>0.08</v>
      </c>
      <c r="L584" t="s">
        <v>47</v>
      </c>
      <c r="M584" t="s">
        <v>1136</v>
      </c>
      <c r="N584" s="1" t="s">
        <v>20</v>
      </c>
      <c r="P584" t="str">
        <f t="shared" si="20"/>
        <v>YOUNG</v>
      </c>
      <c r="AG584" s="11"/>
      <c r="AH584" s="1">
        <v>44641</v>
      </c>
      <c r="AI584" s="2">
        <v>123918</v>
      </c>
      <c r="AJ584" s="13" t="s">
        <v>26</v>
      </c>
      <c r="AK584" s="1">
        <v>44641</v>
      </c>
      <c r="AL584" s="3">
        <v>0.08</v>
      </c>
      <c r="AO584" s="11"/>
    </row>
    <row r="585" spans="1:41" x14ac:dyDescent="0.25">
      <c r="A585" t="s">
        <v>771</v>
      </c>
      <c r="B585" t="s">
        <v>1673</v>
      </c>
      <c r="C585" t="s">
        <v>62</v>
      </c>
      <c r="D585" t="s">
        <v>26</v>
      </c>
      <c r="E585" t="s">
        <v>15</v>
      </c>
      <c r="F585" t="s">
        <v>27</v>
      </c>
      <c r="G585" t="s">
        <v>23</v>
      </c>
      <c r="H585">
        <v>44</v>
      </c>
      <c r="I585" s="1">
        <v>40305</v>
      </c>
      <c r="J585" s="2">
        <v>56680</v>
      </c>
      <c r="K585" s="3">
        <v>0</v>
      </c>
      <c r="L585" t="s">
        <v>18</v>
      </c>
      <c r="M585" t="s">
        <v>19</v>
      </c>
      <c r="N585" s="1" t="s">
        <v>20</v>
      </c>
      <c r="P585" t="str">
        <f t="shared" si="20"/>
        <v>MIDDLE AGE</v>
      </c>
      <c r="AG585" s="11"/>
      <c r="AH585" s="1">
        <v>40305</v>
      </c>
      <c r="AI585" s="2">
        <v>56680</v>
      </c>
      <c r="AJ585" s="13" t="s">
        <v>22</v>
      </c>
      <c r="AK585" s="1">
        <v>40305</v>
      </c>
      <c r="AL585" s="3">
        <v>0</v>
      </c>
      <c r="AO585" s="11"/>
    </row>
    <row r="586" spans="1:41" x14ac:dyDescent="0.25">
      <c r="A586" t="s">
        <v>772</v>
      </c>
      <c r="B586" t="s">
        <v>1674</v>
      </c>
      <c r="C586" t="s">
        <v>70</v>
      </c>
      <c r="D586" t="s">
        <v>22</v>
      </c>
      <c r="E586" t="s">
        <v>15</v>
      </c>
      <c r="F586" t="s">
        <v>16</v>
      </c>
      <c r="G586" t="s">
        <v>46</v>
      </c>
      <c r="H586">
        <v>53</v>
      </c>
      <c r="I586" s="1">
        <v>43747</v>
      </c>
      <c r="J586" s="2">
        <v>55206</v>
      </c>
      <c r="K586" s="3">
        <v>0</v>
      </c>
      <c r="L586" t="s">
        <v>18</v>
      </c>
      <c r="M586" t="s">
        <v>42</v>
      </c>
      <c r="N586" s="1" t="s">
        <v>20</v>
      </c>
      <c r="P586" t="str">
        <f t="shared" si="20"/>
        <v>MIDDLE AGE</v>
      </c>
      <c r="AG586" s="11"/>
      <c r="AH586" s="1">
        <v>43747</v>
      </c>
      <c r="AI586" s="2">
        <v>55206</v>
      </c>
      <c r="AJ586" s="13" t="s">
        <v>45</v>
      </c>
      <c r="AK586" s="1">
        <v>43747</v>
      </c>
      <c r="AL586" s="3">
        <v>0</v>
      </c>
      <c r="AO586" s="11"/>
    </row>
    <row r="587" spans="1:41" x14ac:dyDescent="0.25">
      <c r="A587" t="s">
        <v>773</v>
      </c>
      <c r="B587" t="s">
        <v>1675</v>
      </c>
      <c r="C587" t="s">
        <v>38</v>
      </c>
      <c r="D587" t="s">
        <v>45</v>
      </c>
      <c r="E587" t="s">
        <v>1104</v>
      </c>
      <c r="F587" t="s">
        <v>16</v>
      </c>
      <c r="G587" t="s">
        <v>23</v>
      </c>
      <c r="H587">
        <v>58</v>
      </c>
      <c r="I587" s="1">
        <v>40191</v>
      </c>
      <c r="J587" s="2">
        <v>150633</v>
      </c>
      <c r="K587" s="3">
        <v>0.19</v>
      </c>
      <c r="L587" t="s">
        <v>18</v>
      </c>
      <c r="M587" t="s">
        <v>37</v>
      </c>
      <c r="N587" s="1" t="s">
        <v>20</v>
      </c>
      <c r="P587" t="str">
        <f t="shared" si="20"/>
        <v>MIDDLE AGE</v>
      </c>
      <c r="AG587" s="11"/>
      <c r="AH587" s="1">
        <v>40191</v>
      </c>
      <c r="AI587" s="2">
        <v>150633</v>
      </c>
      <c r="AJ587" s="13" t="s">
        <v>26</v>
      </c>
      <c r="AK587" s="1">
        <v>40191</v>
      </c>
      <c r="AL587" s="3">
        <v>0.19</v>
      </c>
      <c r="AO587" s="11"/>
    </row>
    <row r="588" spans="1:41" x14ac:dyDescent="0.25">
      <c r="A588" t="s">
        <v>774</v>
      </c>
      <c r="B588" t="s">
        <v>1676</v>
      </c>
      <c r="C588" t="s">
        <v>74</v>
      </c>
      <c r="D588" t="s">
        <v>26</v>
      </c>
      <c r="E588" t="s">
        <v>1104</v>
      </c>
      <c r="F588" t="s">
        <v>27</v>
      </c>
      <c r="G588" t="s">
        <v>17</v>
      </c>
      <c r="H588">
        <v>65</v>
      </c>
      <c r="I588" s="1">
        <v>43856</v>
      </c>
      <c r="J588" s="2">
        <v>97379</v>
      </c>
      <c r="K588" s="3">
        <v>0</v>
      </c>
      <c r="L588" t="s">
        <v>18</v>
      </c>
      <c r="M588" t="s">
        <v>56</v>
      </c>
      <c r="N588" s="1" t="s">
        <v>20</v>
      </c>
      <c r="P588" t="str">
        <f t="shared" si="20"/>
        <v>OLD</v>
      </c>
      <c r="AG588" s="11"/>
      <c r="AH588" s="1">
        <v>43856</v>
      </c>
      <c r="AI588" s="2">
        <v>97379</v>
      </c>
      <c r="AJ588" s="13" t="s">
        <v>58</v>
      </c>
      <c r="AK588" s="1">
        <v>43856</v>
      </c>
      <c r="AL588" s="3">
        <v>0</v>
      </c>
      <c r="AO588" s="11"/>
    </row>
    <row r="589" spans="1:41" x14ac:dyDescent="0.25">
      <c r="A589" t="s">
        <v>775</v>
      </c>
      <c r="B589" t="s">
        <v>1677</v>
      </c>
      <c r="C589" t="s">
        <v>38</v>
      </c>
      <c r="D589" t="s">
        <v>58</v>
      </c>
      <c r="E589" t="s">
        <v>15</v>
      </c>
      <c r="F589" t="s">
        <v>27</v>
      </c>
      <c r="G589" t="s">
        <v>23</v>
      </c>
      <c r="H589">
        <v>57</v>
      </c>
      <c r="I589" s="1">
        <v>36614</v>
      </c>
      <c r="J589" s="2">
        <v>178447</v>
      </c>
      <c r="K589" s="3">
        <v>0.22</v>
      </c>
      <c r="L589" t="s">
        <v>32</v>
      </c>
      <c r="M589" t="s">
        <v>33</v>
      </c>
      <c r="N589" s="1" t="s">
        <v>20</v>
      </c>
      <c r="P589" t="str">
        <f t="shared" si="20"/>
        <v>MIDDLE AGE</v>
      </c>
      <c r="AG589" s="11"/>
      <c r="AH589" s="1">
        <v>36614</v>
      </c>
      <c r="AI589" s="2">
        <v>178447</v>
      </c>
      <c r="AJ589" s="13" t="s">
        <v>26</v>
      </c>
      <c r="AK589" s="1">
        <v>36614</v>
      </c>
      <c r="AL589" s="3">
        <v>0.22</v>
      </c>
      <c r="AO589" s="11"/>
    </row>
    <row r="590" spans="1:41" x14ac:dyDescent="0.25">
      <c r="A590" t="s">
        <v>776</v>
      </c>
      <c r="B590" t="s">
        <v>1678</v>
      </c>
      <c r="C590" t="s">
        <v>74</v>
      </c>
      <c r="D590" t="s">
        <v>26</v>
      </c>
      <c r="E590" t="s">
        <v>35</v>
      </c>
      <c r="F590" t="s">
        <v>27</v>
      </c>
      <c r="G590" t="s">
        <v>46</v>
      </c>
      <c r="H590">
        <v>31</v>
      </c>
      <c r="I590" s="1">
        <v>44360</v>
      </c>
      <c r="J590" s="2">
        <v>60827</v>
      </c>
      <c r="K590" s="3">
        <v>0</v>
      </c>
      <c r="L590" t="s">
        <v>18</v>
      </c>
      <c r="M590" t="s">
        <v>37</v>
      </c>
      <c r="N590" s="1" t="s">
        <v>20</v>
      </c>
      <c r="P590" t="str">
        <f t="shared" si="20"/>
        <v>YOUNG</v>
      </c>
      <c r="AG590" s="11"/>
      <c r="AH590" s="1">
        <v>44360</v>
      </c>
      <c r="AI590" s="2">
        <v>60827</v>
      </c>
      <c r="AJ590" s="13" t="s">
        <v>30</v>
      </c>
      <c r="AK590" s="1">
        <v>44360</v>
      </c>
      <c r="AL590" s="3">
        <v>0</v>
      </c>
      <c r="AO590" s="11"/>
    </row>
    <row r="591" spans="1:41" x14ac:dyDescent="0.25">
      <c r="A591" t="s">
        <v>777</v>
      </c>
      <c r="B591" t="s">
        <v>1679</v>
      </c>
      <c r="C591" t="s">
        <v>78</v>
      </c>
      <c r="D591" t="s">
        <v>30</v>
      </c>
      <c r="E591" t="s">
        <v>35</v>
      </c>
      <c r="F591" t="s">
        <v>27</v>
      </c>
      <c r="G591" t="s">
        <v>23</v>
      </c>
      <c r="H591">
        <v>32</v>
      </c>
      <c r="I591" s="1">
        <v>43583</v>
      </c>
      <c r="J591" s="2">
        <v>96951</v>
      </c>
      <c r="K591" s="3">
        <v>0.13</v>
      </c>
      <c r="L591" t="s">
        <v>32</v>
      </c>
      <c r="M591" t="s">
        <v>33</v>
      </c>
      <c r="N591" s="1" t="s">
        <v>20</v>
      </c>
      <c r="P591" t="str">
        <f t="shared" si="20"/>
        <v>YOUNG</v>
      </c>
      <c r="AG591" s="11"/>
      <c r="AH591" s="1">
        <v>43583</v>
      </c>
      <c r="AI591" s="2">
        <v>96951</v>
      </c>
      <c r="AJ591" s="13" t="s">
        <v>58</v>
      </c>
      <c r="AK591" s="1">
        <v>43583</v>
      </c>
      <c r="AL591" s="3">
        <v>0.13</v>
      </c>
      <c r="AO591" s="11"/>
    </row>
    <row r="592" spans="1:41" x14ac:dyDescent="0.25">
      <c r="A592" t="s">
        <v>778</v>
      </c>
      <c r="B592" t="s">
        <v>1680</v>
      </c>
      <c r="C592" t="s">
        <v>55</v>
      </c>
      <c r="D592" t="s">
        <v>58</v>
      </c>
      <c r="E592" t="s">
        <v>1104</v>
      </c>
      <c r="F592" t="s">
        <v>27</v>
      </c>
      <c r="G592" t="s">
        <v>17</v>
      </c>
      <c r="H592">
        <v>48</v>
      </c>
      <c r="I592" s="1">
        <v>36897</v>
      </c>
      <c r="J592" s="2">
        <v>103051</v>
      </c>
      <c r="K592" s="3">
        <v>0.09</v>
      </c>
      <c r="L592" t="s">
        <v>18</v>
      </c>
      <c r="M592" t="s">
        <v>37</v>
      </c>
      <c r="N592" s="1" t="s">
        <v>20</v>
      </c>
      <c r="P592" t="str">
        <f t="shared" si="20"/>
        <v>MIDDLE AGE</v>
      </c>
      <c r="AG592" s="11"/>
      <c r="AH592" s="1">
        <v>36897</v>
      </c>
      <c r="AI592" s="2">
        <v>103051</v>
      </c>
      <c r="AJ592" s="13" t="s">
        <v>26</v>
      </c>
      <c r="AK592" s="1">
        <v>36897</v>
      </c>
      <c r="AL592" s="3">
        <v>0.09</v>
      </c>
      <c r="AO592" s="11"/>
    </row>
    <row r="593" spans="1:41" x14ac:dyDescent="0.25">
      <c r="A593" t="s">
        <v>779</v>
      </c>
      <c r="B593" t="s">
        <v>1681</v>
      </c>
      <c r="C593" t="s">
        <v>13</v>
      </c>
      <c r="D593" t="s">
        <v>26</v>
      </c>
      <c r="E593" t="s">
        <v>1104</v>
      </c>
      <c r="F593" t="s">
        <v>16</v>
      </c>
      <c r="G593" t="s">
        <v>23</v>
      </c>
      <c r="H593">
        <v>55</v>
      </c>
      <c r="I593" s="1">
        <v>37191</v>
      </c>
      <c r="J593" s="2">
        <v>256592</v>
      </c>
      <c r="K593" s="3">
        <v>0.3</v>
      </c>
      <c r="L593" t="s">
        <v>32</v>
      </c>
      <c r="M593" t="s">
        <v>54</v>
      </c>
      <c r="N593" s="1">
        <v>40317</v>
      </c>
      <c r="P593" t="str">
        <f t="shared" si="20"/>
        <v>MIDDLE AGE</v>
      </c>
      <c r="AG593" s="11"/>
      <c r="AH593" s="1">
        <v>37191</v>
      </c>
      <c r="AI593" s="2">
        <v>256592</v>
      </c>
      <c r="AJ593" s="13" t="s">
        <v>30</v>
      </c>
      <c r="AK593" s="1">
        <v>37191</v>
      </c>
      <c r="AL593" s="3">
        <v>0.3</v>
      </c>
      <c r="AO593" s="11"/>
    </row>
    <row r="594" spans="1:41" x14ac:dyDescent="0.25">
      <c r="A594" t="s">
        <v>141</v>
      </c>
      <c r="B594" t="s">
        <v>1682</v>
      </c>
      <c r="C594" t="s">
        <v>72</v>
      </c>
      <c r="D594" t="s">
        <v>30</v>
      </c>
      <c r="E594" t="s">
        <v>1104</v>
      </c>
      <c r="F594" t="s">
        <v>16</v>
      </c>
      <c r="G594" t="s">
        <v>17</v>
      </c>
      <c r="H594">
        <v>52</v>
      </c>
      <c r="I594" s="1">
        <v>42923</v>
      </c>
      <c r="J594" s="2">
        <v>79323</v>
      </c>
      <c r="K594" s="3">
        <v>0</v>
      </c>
      <c r="L594" t="s">
        <v>18</v>
      </c>
      <c r="M594" t="s">
        <v>19</v>
      </c>
      <c r="N594" s="1" t="s">
        <v>20</v>
      </c>
      <c r="P594" t="str">
        <f t="shared" si="20"/>
        <v>MIDDLE AGE</v>
      </c>
      <c r="AG594" s="11"/>
      <c r="AH594" s="1">
        <v>42923</v>
      </c>
      <c r="AI594" s="2">
        <v>79323</v>
      </c>
      <c r="AJ594" s="13" t="s">
        <v>30</v>
      </c>
      <c r="AK594" s="1">
        <v>42923</v>
      </c>
      <c r="AL594" s="3">
        <v>0</v>
      </c>
      <c r="AO594" s="11"/>
    </row>
    <row r="595" spans="1:41" x14ac:dyDescent="0.25">
      <c r="A595" t="s">
        <v>780</v>
      </c>
      <c r="B595" t="s">
        <v>1683</v>
      </c>
      <c r="C595" t="s">
        <v>72</v>
      </c>
      <c r="D595" t="s">
        <v>30</v>
      </c>
      <c r="E595" t="s">
        <v>15</v>
      </c>
      <c r="F595" t="s">
        <v>16</v>
      </c>
      <c r="G595" t="s">
        <v>46</v>
      </c>
      <c r="H595">
        <v>27</v>
      </c>
      <c r="I595" s="1">
        <v>44389</v>
      </c>
      <c r="J595" s="2">
        <v>75583</v>
      </c>
      <c r="K595" s="3">
        <v>0</v>
      </c>
      <c r="L595" t="s">
        <v>47</v>
      </c>
      <c r="M595" t="s">
        <v>68</v>
      </c>
      <c r="N595" s="1" t="s">
        <v>20</v>
      </c>
      <c r="P595" t="str">
        <f t="shared" si="20"/>
        <v>YOUNG</v>
      </c>
      <c r="AG595" s="11"/>
      <c r="AH595" s="1">
        <v>44389</v>
      </c>
      <c r="AI595" s="2">
        <v>75583</v>
      </c>
      <c r="AJ595" s="13" t="s">
        <v>45</v>
      </c>
      <c r="AK595" s="1">
        <v>44389</v>
      </c>
      <c r="AL595" s="3">
        <v>0</v>
      </c>
      <c r="AO595" s="11"/>
    </row>
    <row r="596" spans="1:41" x14ac:dyDescent="0.25">
      <c r="A596" t="s">
        <v>781</v>
      </c>
      <c r="B596" t="s">
        <v>1684</v>
      </c>
      <c r="C596" t="s">
        <v>76</v>
      </c>
      <c r="D596" t="s">
        <v>45</v>
      </c>
      <c r="E596" t="s">
        <v>1104</v>
      </c>
      <c r="F596" t="s">
        <v>16</v>
      </c>
      <c r="G596" t="s">
        <v>17</v>
      </c>
      <c r="H596">
        <v>36</v>
      </c>
      <c r="I596" s="1">
        <v>41160</v>
      </c>
      <c r="J596" s="2">
        <v>73646</v>
      </c>
      <c r="K596" s="3">
        <v>0</v>
      </c>
      <c r="L596" t="s">
        <v>18</v>
      </c>
      <c r="M596" t="s">
        <v>24</v>
      </c>
      <c r="N596" s="1" t="s">
        <v>20</v>
      </c>
      <c r="P596" t="str">
        <f t="shared" si="20"/>
        <v>YOUNG</v>
      </c>
      <c r="AG596" s="11"/>
      <c r="AH596" s="1">
        <v>41160</v>
      </c>
      <c r="AI596" s="2">
        <v>73646</v>
      </c>
      <c r="AJ596" s="13" t="s">
        <v>26</v>
      </c>
      <c r="AK596" s="1">
        <v>41160</v>
      </c>
      <c r="AL596" s="3">
        <v>0</v>
      </c>
      <c r="AO596" s="11"/>
    </row>
    <row r="597" spans="1:41" x14ac:dyDescent="0.25">
      <c r="A597" t="s">
        <v>782</v>
      </c>
      <c r="B597" t="s">
        <v>1685</v>
      </c>
      <c r="C597" t="s">
        <v>73</v>
      </c>
      <c r="D597" t="s">
        <v>26</v>
      </c>
      <c r="E597" t="s">
        <v>1104</v>
      </c>
      <c r="F597" t="s">
        <v>27</v>
      </c>
      <c r="G597" t="s">
        <v>17</v>
      </c>
      <c r="H597">
        <v>36</v>
      </c>
      <c r="I597" s="1">
        <v>44780</v>
      </c>
      <c r="J597" s="2">
        <v>64937</v>
      </c>
      <c r="K597" s="3">
        <v>0</v>
      </c>
      <c r="L597" t="s">
        <v>18</v>
      </c>
      <c r="M597" t="s">
        <v>42</v>
      </c>
      <c r="N597" s="1" t="s">
        <v>20</v>
      </c>
      <c r="P597" t="str">
        <f t="shared" si="20"/>
        <v>YOUNG</v>
      </c>
      <c r="AG597" s="11"/>
      <c r="AH597" s="1">
        <v>44780</v>
      </c>
      <c r="AI597" s="2">
        <v>64937</v>
      </c>
      <c r="AJ597" s="13" t="s">
        <v>45</v>
      </c>
      <c r="AK597" s="1">
        <v>44780</v>
      </c>
      <c r="AL597" s="3">
        <v>0</v>
      </c>
      <c r="AO597" s="11"/>
    </row>
    <row r="598" spans="1:41" x14ac:dyDescent="0.25">
      <c r="A598" t="s">
        <v>783</v>
      </c>
      <c r="B598" t="s">
        <v>1686</v>
      </c>
      <c r="C598" t="s">
        <v>55</v>
      </c>
      <c r="D598" t="s">
        <v>45</v>
      </c>
      <c r="E598" t="s">
        <v>35</v>
      </c>
      <c r="F598" t="s">
        <v>27</v>
      </c>
      <c r="G598" t="s">
        <v>46</v>
      </c>
      <c r="H598">
        <v>42</v>
      </c>
      <c r="I598" s="1">
        <v>43627</v>
      </c>
      <c r="J598" s="2">
        <v>112146</v>
      </c>
      <c r="K598" s="3">
        <v>0.06</v>
      </c>
      <c r="L598" t="s">
        <v>18</v>
      </c>
      <c r="M598" t="s">
        <v>42</v>
      </c>
      <c r="N598" s="1" t="s">
        <v>20</v>
      </c>
      <c r="P598" t="str">
        <f t="shared" si="20"/>
        <v>MIDDLE AGE</v>
      </c>
      <c r="AG598" s="11"/>
      <c r="AH598" s="1">
        <v>43627</v>
      </c>
      <c r="AI598" s="2">
        <v>112146</v>
      </c>
      <c r="AJ598" s="13" t="s">
        <v>41</v>
      </c>
      <c r="AK598" s="1">
        <v>43627</v>
      </c>
      <c r="AL598" s="3">
        <v>0.06</v>
      </c>
      <c r="AO598" s="11"/>
    </row>
    <row r="599" spans="1:41" x14ac:dyDescent="0.25">
      <c r="A599" t="s">
        <v>192</v>
      </c>
      <c r="B599" t="s">
        <v>1687</v>
      </c>
      <c r="C599" t="s">
        <v>40</v>
      </c>
      <c r="D599" t="s">
        <v>41</v>
      </c>
      <c r="E599" t="s">
        <v>15</v>
      </c>
      <c r="F599" t="s">
        <v>27</v>
      </c>
      <c r="G599" t="s">
        <v>17</v>
      </c>
      <c r="H599">
        <v>48</v>
      </c>
      <c r="I599" s="1">
        <v>43450</v>
      </c>
      <c r="J599" s="2">
        <v>83332</v>
      </c>
      <c r="K599" s="3">
        <v>0</v>
      </c>
      <c r="L599" t="s">
        <v>18</v>
      </c>
      <c r="M599" t="s">
        <v>24</v>
      </c>
      <c r="N599" s="1" t="s">
        <v>20</v>
      </c>
      <c r="P599" t="str">
        <f t="shared" si="20"/>
        <v>MIDDLE AGE</v>
      </c>
      <c r="AG599" s="11"/>
      <c r="AH599" s="1">
        <v>43450</v>
      </c>
      <c r="AI599" s="2">
        <v>83332</v>
      </c>
      <c r="AJ599" s="13" t="s">
        <v>26</v>
      </c>
      <c r="AK599" s="1">
        <v>43450</v>
      </c>
      <c r="AL599" s="3">
        <v>0</v>
      </c>
      <c r="AO599" s="11"/>
    </row>
    <row r="600" spans="1:41" x14ac:dyDescent="0.25">
      <c r="A600" t="s">
        <v>784</v>
      </c>
      <c r="B600" t="s">
        <v>1688</v>
      </c>
      <c r="C600" t="s">
        <v>50</v>
      </c>
      <c r="D600" t="s">
        <v>26</v>
      </c>
      <c r="E600" t="s">
        <v>1104</v>
      </c>
      <c r="F600" t="s">
        <v>16</v>
      </c>
      <c r="G600" t="s">
        <v>23</v>
      </c>
      <c r="H600">
        <v>42</v>
      </c>
      <c r="I600" s="1">
        <v>39549</v>
      </c>
      <c r="J600" s="2">
        <v>66248</v>
      </c>
      <c r="K600" s="3">
        <v>7.0000000000000007E-2</v>
      </c>
      <c r="L600" t="s">
        <v>32</v>
      </c>
      <c r="M600" t="s">
        <v>67</v>
      </c>
      <c r="N600" s="1" t="s">
        <v>20</v>
      </c>
      <c r="P600" t="str">
        <f t="shared" si="20"/>
        <v>MIDDLE AGE</v>
      </c>
      <c r="AG600" s="11"/>
      <c r="AH600" s="1">
        <v>39549</v>
      </c>
      <c r="AI600" s="2">
        <v>66248</v>
      </c>
      <c r="AJ600" s="13" t="s">
        <v>22</v>
      </c>
      <c r="AK600" s="1">
        <v>39549</v>
      </c>
      <c r="AL600" s="3">
        <v>7.0000000000000007E-2</v>
      </c>
      <c r="AO600" s="11"/>
    </row>
    <row r="601" spans="1:41" x14ac:dyDescent="0.25">
      <c r="A601" t="s">
        <v>785</v>
      </c>
      <c r="B601" t="s">
        <v>1689</v>
      </c>
      <c r="C601" t="s">
        <v>1113</v>
      </c>
      <c r="D601" t="s">
        <v>22</v>
      </c>
      <c r="E601" t="s">
        <v>15</v>
      </c>
      <c r="F601" t="s">
        <v>27</v>
      </c>
      <c r="G601" t="s">
        <v>23</v>
      </c>
      <c r="H601">
        <v>37</v>
      </c>
      <c r="I601" s="1">
        <v>43699</v>
      </c>
      <c r="J601" s="2">
        <v>127238</v>
      </c>
      <c r="K601" s="3">
        <v>0.15</v>
      </c>
      <c r="L601" t="s">
        <v>32</v>
      </c>
      <c r="M601" t="s">
        <v>63</v>
      </c>
      <c r="N601" s="1" t="s">
        <v>20</v>
      </c>
      <c r="P601" t="str">
        <f t="shared" si="20"/>
        <v>YOUNG</v>
      </c>
      <c r="AG601" s="11"/>
      <c r="AH601" s="1">
        <v>43699</v>
      </c>
      <c r="AI601" s="2">
        <v>127238</v>
      </c>
      <c r="AJ601" s="13" t="s">
        <v>26</v>
      </c>
      <c r="AK601" s="1">
        <v>43699</v>
      </c>
      <c r="AL601" s="3">
        <v>0.15</v>
      </c>
      <c r="AO601" s="11"/>
    </row>
    <row r="602" spans="1:41" x14ac:dyDescent="0.25">
      <c r="A602" t="s">
        <v>786</v>
      </c>
      <c r="B602" t="s">
        <v>1690</v>
      </c>
      <c r="C602" t="s">
        <v>61</v>
      </c>
      <c r="D602" t="s">
        <v>26</v>
      </c>
      <c r="E602" t="s">
        <v>1104</v>
      </c>
      <c r="F602" t="s">
        <v>16</v>
      </c>
      <c r="G602" t="s">
        <v>23</v>
      </c>
      <c r="H602">
        <v>55</v>
      </c>
      <c r="I602" s="1">
        <v>41052</v>
      </c>
      <c r="J602" s="2">
        <v>87857</v>
      </c>
      <c r="K602" s="3">
        <v>0</v>
      </c>
      <c r="L602" t="s">
        <v>18</v>
      </c>
      <c r="M602" t="s">
        <v>24</v>
      </c>
      <c r="N602" s="1" t="s">
        <v>20</v>
      </c>
      <c r="P602" t="str">
        <f t="shared" si="20"/>
        <v>MIDDLE AGE</v>
      </c>
      <c r="AG602" s="11"/>
      <c r="AH602" s="1">
        <v>41052</v>
      </c>
      <c r="AI602" s="2">
        <v>87857</v>
      </c>
      <c r="AJ602" s="13" t="s">
        <v>22</v>
      </c>
      <c r="AK602" s="1">
        <v>41052</v>
      </c>
      <c r="AL602" s="3">
        <v>0</v>
      </c>
      <c r="AO602" s="11"/>
    </row>
    <row r="603" spans="1:41" x14ac:dyDescent="0.25">
      <c r="A603" t="s">
        <v>787</v>
      </c>
      <c r="B603" t="s">
        <v>1691</v>
      </c>
      <c r="C603" t="s">
        <v>21</v>
      </c>
      <c r="D603" t="s">
        <v>22</v>
      </c>
      <c r="E603" t="s">
        <v>1104</v>
      </c>
      <c r="F603" t="s">
        <v>16</v>
      </c>
      <c r="G603" t="s">
        <v>23</v>
      </c>
      <c r="H603">
        <v>62</v>
      </c>
      <c r="I603" s="1">
        <v>36392</v>
      </c>
      <c r="J603" s="2">
        <v>51454</v>
      </c>
      <c r="K603" s="3">
        <v>0</v>
      </c>
      <c r="L603" t="s">
        <v>18</v>
      </c>
      <c r="M603" t="s">
        <v>56</v>
      </c>
      <c r="N603" s="1" t="s">
        <v>20</v>
      </c>
      <c r="P603" t="str">
        <f t="shared" si="20"/>
        <v>OLD</v>
      </c>
      <c r="AG603" s="11"/>
      <c r="AH603" s="1">
        <v>36392</v>
      </c>
      <c r="AI603" s="2">
        <v>51454</v>
      </c>
      <c r="AJ603" s="13" t="s">
        <v>58</v>
      </c>
      <c r="AK603" s="1">
        <v>36392</v>
      </c>
      <c r="AL603" s="3">
        <v>0</v>
      </c>
      <c r="AO603" s="11"/>
    </row>
    <row r="604" spans="1:41" x14ac:dyDescent="0.25">
      <c r="A604" t="s">
        <v>116</v>
      </c>
      <c r="B604" t="s">
        <v>1692</v>
      </c>
      <c r="C604" t="s">
        <v>1113</v>
      </c>
      <c r="D604" t="s">
        <v>58</v>
      </c>
      <c r="E604" t="s">
        <v>1104</v>
      </c>
      <c r="F604" t="s">
        <v>16</v>
      </c>
      <c r="G604" t="s">
        <v>46</v>
      </c>
      <c r="H604">
        <v>29</v>
      </c>
      <c r="I604" s="1">
        <v>44087</v>
      </c>
      <c r="J604" s="2">
        <v>128066</v>
      </c>
      <c r="K604" s="3">
        <v>0.11</v>
      </c>
      <c r="L604" t="s">
        <v>18</v>
      </c>
      <c r="M604" t="s">
        <v>56</v>
      </c>
      <c r="N604" s="1" t="s">
        <v>20</v>
      </c>
      <c r="P604" t="str">
        <f t="shared" si="20"/>
        <v>YOUNG</v>
      </c>
      <c r="AG604" s="11"/>
      <c r="AH604" s="1">
        <v>44087</v>
      </c>
      <c r="AI604" s="2">
        <v>128066</v>
      </c>
      <c r="AJ604" s="13" t="s">
        <v>22</v>
      </c>
      <c r="AK604" s="1">
        <v>44087</v>
      </c>
      <c r="AL604" s="3">
        <v>0.11</v>
      </c>
      <c r="AO604" s="11"/>
    </row>
    <row r="605" spans="1:41" x14ac:dyDescent="0.25">
      <c r="A605" t="s">
        <v>788</v>
      </c>
      <c r="B605" t="s">
        <v>1693</v>
      </c>
      <c r="C605" t="s">
        <v>1113</v>
      </c>
      <c r="D605" t="s">
        <v>22</v>
      </c>
      <c r="E605" t="s">
        <v>31</v>
      </c>
      <c r="F605" t="s">
        <v>16</v>
      </c>
      <c r="G605" t="s">
        <v>46</v>
      </c>
      <c r="H605">
        <v>29</v>
      </c>
      <c r="I605" s="1">
        <v>43371</v>
      </c>
      <c r="J605" s="2">
        <v>130790</v>
      </c>
      <c r="K605" s="3">
        <v>0.1</v>
      </c>
      <c r="L605" t="s">
        <v>47</v>
      </c>
      <c r="M605" t="s">
        <v>1136</v>
      </c>
      <c r="N605" s="1" t="s">
        <v>20</v>
      </c>
      <c r="P605" t="str">
        <f t="shared" si="20"/>
        <v>YOUNG</v>
      </c>
      <c r="AG605" s="11"/>
      <c r="AH605" s="1">
        <v>43371</v>
      </c>
      <c r="AI605" s="2">
        <v>130790</v>
      </c>
      <c r="AJ605" s="13" t="s">
        <v>22</v>
      </c>
      <c r="AK605" s="1">
        <v>43371</v>
      </c>
      <c r="AL605" s="3">
        <v>0.1</v>
      </c>
      <c r="AO605" s="11"/>
    </row>
    <row r="606" spans="1:41" x14ac:dyDescent="0.25">
      <c r="A606" t="s">
        <v>789</v>
      </c>
      <c r="B606" t="s">
        <v>1694</v>
      </c>
      <c r="C606" t="s">
        <v>13</v>
      </c>
      <c r="D606" t="s">
        <v>22</v>
      </c>
      <c r="E606" t="s">
        <v>35</v>
      </c>
      <c r="F606" t="s">
        <v>16</v>
      </c>
      <c r="G606" t="s">
        <v>46</v>
      </c>
      <c r="H606">
        <v>45</v>
      </c>
      <c r="I606" s="1">
        <v>38124</v>
      </c>
      <c r="J606" s="2">
        <v>233342</v>
      </c>
      <c r="K606" s="3">
        <v>0.37</v>
      </c>
      <c r="L606" t="s">
        <v>18</v>
      </c>
      <c r="M606" t="s">
        <v>24</v>
      </c>
      <c r="N606" s="1" t="s">
        <v>20</v>
      </c>
      <c r="P606" t="str">
        <f t="shared" si="20"/>
        <v>MIDDLE AGE</v>
      </c>
      <c r="AG606" s="11"/>
      <c r="AH606" s="1">
        <v>38124</v>
      </c>
      <c r="AI606" s="2">
        <v>233342</v>
      </c>
      <c r="AJ606" s="13" t="s">
        <v>41</v>
      </c>
      <c r="AK606" s="1">
        <v>38124</v>
      </c>
      <c r="AL606" s="3">
        <v>0.37</v>
      </c>
      <c r="AO606" s="11"/>
    </row>
    <row r="607" spans="1:41" x14ac:dyDescent="0.25">
      <c r="A607" t="s">
        <v>790</v>
      </c>
      <c r="B607" t="s">
        <v>1695</v>
      </c>
      <c r="C607" t="s">
        <v>59</v>
      </c>
      <c r="D607" t="s">
        <v>41</v>
      </c>
      <c r="E607" t="s">
        <v>35</v>
      </c>
      <c r="F607" t="s">
        <v>27</v>
      </c>
      <c r="G607" t="s">
        <v>17</v>
      </c>
      <c r="H607">
        <v>57</v>
      </c>
      <c r="I607" s="1">
        <v>40090</v>
      </c>
      <c r="J607" s="2">
        <v>54155</v>
      </c>
      <c r="K607" s="3">
        <v>0</v>
      </c>
      <c r="L607" t="s">
        <v>18</v>
      </c>
      <c r="M607" t="s">
        <v>24</v>
      </c>
      <c r="N607" s="1" t="s">
        <v>20</v>
      </c>
      <c r="P607" t="str">
        <f t="shared" si="20"/>
        <v>MIDDLE AGE</v>
      </c>
      <c r="AG607" s="11"/>
      <c r="AH607" s="1">
        <v>40090</v>
      </c>
      <c r="AI607" s="2">
        <v>54155</v>
      </c>
      <c r="AJ607" s="13" t="s">
        <v>41</v>
      </c>
      <c r="AK607" s="1">
        <v>40090</v>
      </c>
      <c r="AL607" s="3">
        <v>0</v>
      </c>
      <c r="AO607" s="11"/>
    </row>
    <row r="608" spans="1:41" x14ac:dyDescent="0.25">
      <c r="A608" t="s">
        <v>791</v>
      </c>
      <c r="B608" t="s">
        <v>1696</v>
      </c>
      <c r="C608" t="s">
        <v>13</v>
      </c>
      <c r="D608" t="s">
        <v>41</v>
      </c>
      <c r="E608" t="s">
        <v>35</v>
      </c>
      <c r="F608" t="s">
        <v>27</v>
      </c>
      <c r="G608" t="s">
        <v>23</v>
      </c>
      <c r="H608">
        <v>31</v>
      </c>
      <c r="I608" s="1">
        <v>43714</v>
      </c>
      <c r="J608" s="2">
        <v>189403</v>
      </c>
      <c r="K608" s="3">
        <v>0.36</v>
      </c>
      <c r="L608" t="s">
        <v>32</v>
      </c>
      <c r="M608" t="s">
        <v>63</v>
      </c>
      <c r="N608" s="1">
        <v>44286</v>
      </c>
      <c r="P608" t="str">
        <f t="shared" si="20"/>
        <v>YOUNG</v>
      </c>
      <c r="AG608" s="11"/>
      <c r="AH608" s="1">
        <v>43714</v>
      </c>
      <c r="AI608" s="2">
        <v>189403</v>
      </c>
      <c r="AJ608" s="13" t="s">
        <v>58</v>
      </c>
      <c r="AK608" s="1">
        <v>43714</v>
      </c>
      <c r="AL608" s="3">
        <v>0.36</v>
      </c>
      <c r="AO608" s="11"/>
    </row>
    <row r="609" spans="1:41" x14ac:dyDescent="0.25">
      <c r="A609" t="s">
        <v>792</v>
      </c>
      <c r="B609" t="s">
        <v>1697</v>
      </c>
      <c r="C609" t="s">
        <v>40</v>
      </c>
      <c r="D609" t="s">
        <v>58</v>
      </c>
      <c r="E609" t="s">
        <v>35</v>
      </c>
      <c r="F609" t="s">
        <v>16</v>
      </c>
      <c r="G609" t="s">
        <v>23</v>
      </c>
      <c r="H609">
        <v>31</v>
      </c>
      <c r="I609" s="1">
        <v>43238</v>
      </c>
      <c r="J609" s="2">
        <v>78732</v>
      </c>
      <c r="K609" s="3">
        <v>0</v>
      </c>
      <c r="L609" t="s">
        <v>32</v>
      </c>
      <c r="M609" t="s">
        <v>63</v>
      </c>
      <c r="N609" s="1">
        <v>43535</v>
      </c>
      <c r="P609" t="str">
        <f t="shared" si="20"/>
        <v>YOUNG</v>
      </c>
      <c r="AG609" s="11"/>
      <c r="AH609" s="1">
        <v>43238</v>
      </c>
      <c r="AI609" s="2">
        <v>78732</v>
      </c>
      <c r="AJ609" s="13" t="s">
        <v>58</v>
      </c>
      <c r="AK609" s="1">
        <v>43238</v>
      </c>
      <c r="AL609" s="3">
        <v>0</v>
      </c>
      <c r="AO609" s="11"/>
    </row>
    <row r="610" spans="1:41" x14ac:dyDescent="0.25">
      <c r="A610" t="s">
        <v>793</v>
      </c>
      <c r="B610" t="s">
        <v>1698</v>
      </c>
      <c r="C610" t="s">
        <v>59</v>
      </c>
      <c r="D610" t="s">
        <v>58</v>
      </c>
      <c r="E610" t="s">
        <v>35</v>
      </c>
      <c r="F610" t="s">
        <v>27</v>
      </c>
      <c r="G610" t="s">
        <v>17</v>
      </c>
      <c r="H610">
        <v>47</v>
      </c>
      <c r="I610" s="1">
        <v>42122</v>
      </c>
      <c r="J610" s="2">
        <v>55401</v>
      </c>
      <c r="K610" s="3">
        <v>0</v>
      </c>
      <c r="L610" t="s">
        <v>18</v>
      </c>
      <c r="M610" t="s">
        <v>28</v>
      </c>
      <c r="N610" s="1" t="s">
        <v>20</v>
      </c>
      <c r="P610" t="str">
        <f t="shared" si="20"/>
        <v>MIDDLE AGE</v>
      </c>
      <c r="AG610" s="11"/>
      <c r="AH610" s="1">
        <v>42122</v>
      </c>
      <c r="AI610" s="2">
        <v>55401</v>
      </c>
      <c r="AJ610" s="13" t="s">
        <v>26</v>
      </c>
      <c r="AK610" s="1">
        <v>42122</v>
      </c>
      <c r="AL610" s="3">
        <v>0</v>
      </c>
      <c r="AO610" s="11"/>
    </row>
    <row r="611" spans="1:41" x14ac:dyDescent="0.25">
      <c r="A611" t="s">
        <v>794</v>
      </c>
      <c r="B611" t="s">
        <v>1699</v>
      </c>
      <c r="C611" t="s">
        <v>79</v>
      </c>
      <c r="D611" t="s">
        <v>26</v>
      </c>
      <c r="E611" t="s">
        <v>35</v>
      </c>
      <c r="F611" t="s">
        <v>27</v>
      </c>
      <c r="G611" t="s">
        <v>46</v>
      </c>
      <c r="H611">
        <v>60</v>
      </c>
      <c r="I611" s="1">
        <v>38910</v>
      </c>
      <c r="J611" s="2">
        <v>82343</v>
      </c>
      <c r="K611" s="3">
        <v>0</v>
      </c>
      <c r="L611" t="s">
        <v>18</v>
      </c>
      <c r="M611" t="s">
        <v>24</v>
      </c>
      <c r="N611" s="1" t="s">
        <v>20</v>
      </c>
      <c r="P611" t="str">
        <f t="shared" si="20"/>
        <v>MIDDLE AGE</v>
      </c>
      <c r="AG611" s="11"/>
      <c r="AH611" s="1">
        <v>38910</v>
      </c>
      <c r="AI611" s="2">
        <v>82343</v>
      </c>
      <c r="AJ611" s="13" t="s">
        <v>30</v>
      </c>
      <c r="AK611" s="1">
        <v>38910</v>
      </c>
      <c r="AL611" s="3">
        <v>0</v>
      </c>
      <c r="AO611" s="11"/>
    </row>
    <row r="612" spans="1:41" x14ac:dyDescent="0.25">
      <c r="A612" t="s">
        <v>795</v>
      </c>
      <c r="B612" t="s">
        <v>1700</v>
      </c>
      <c r="C612" t="s">
        <v>29</v>
      </c>
      <c r="D612" t="s">
        <v>30</v>
      </c>
      <c r="E612" t="s">
        <v>15</v>
      </c>
      <c r="F612" t="s">
        <v>27</v>
      </c>
      <c r="G612" t="s">
        <v>46</v>
      </c>
      <c r="H612">
        <v>42</v>
      </c>
      <c r="I612" s="1">
        <v>42810</v>
      </c>
      <c r="J612" s="2">
        <v>66226</v>
      </c>
      <c r="K612" s="3">
        <v>0</v>
      </c>
      <c r="L612" t="s">
        <v>47</v>
      </c>
      <c r="M612" t="s">
        <v>48</v>
      </c>
      <c r="N612" s="1" t="s">
        <v>20</v>
      </c>
      <c r="P612" t="str">
        <f t="shared" si="20"/>
        <v>MIDDLE AGE</v>
      </c>
      <c r="AG612" s="11"/>
      <c r="AH612" s="1">
        <v>42810</v>
      </c>
      <c r="AI612" s="2">
        <v>66226</v>
      </c>
      <c r="AJ612" s="13" t="s">
        <v>26</v>
      </c>
      <c r="AK612" s="1">
        <v>42810</v>
      </c>
      <c r="AL612" s="3">
        <v>0</v>
      </c>
      <c r="AO612" s="11"/>
    </row>
    <row r="613" spans="1:41" x14ac:dyDescent="0.25">
      <c r="A613" t="s">
        <v>210</v>
      </c>
      <c r="B613" t="s">
        <v>1701</v>
      </c>
      <c r="C613" t="s">
        <v>13</v>
      </c>
      <c r="D613" t="s">
        <v>26</v>
      </c>
      <c r="E613" t="s">
        <v>35</v>
      </c>
      <c r="F613" t="s">
        <v>16</v>
      </c>
      <c r="G613" t="s">
        <v>23</v>
      </c>
      <c r="H613">
        <v>26</v>
      </c>
      <c r="I613" s="1">
        <v>44533</v>
      </c>
      <c r="J613" s="2">
        <v>193435</v>
      </c>
      <c r="K613" s="3">
        <v>0.31</v>
      </c>
      <c r="L613" t="s">
        <v>18</v>
      </c>
      <c r="M613" t="s">
        <v>19</v>
      </c>
      <c r="N613" s="1" t="s">
        <v>20</v>
      </c>
      <c r="P613" t="str">
        <f t="shared" si="20"/>
        <v>YOUNG</v>
      </c>
      <c r="AG613" s="11"/>
      <c r="AH613" s="1">
        <v>44533</v>
      </c>
      <c r="AI613" s="2">
        <v>193435</v>
      </c>
      <c r="AJ613" s="13" t="s">
        <v>14</v>
      </c>
      <c r="AK613" s="1">
        <v>44533</v>
      </c>
      <c r="AL613" s="3">
        <v>0.31</v>
      </c>
      <c r="AO613" s="11"/>
    </row>
    <row r="614" spans="1:41" x14ac:dyDescent="0.25">
      <c r="A614" t="s">
        <v>796</v>
      </c>
      <c r="B614" t="s">
        <v>1702</v>
      </c>
      <c r="C614" t="s">
        <v>55</v>
      </c>
      <c r="D614" t="s">
        <v>14</v>
      </c>
      <c r="E614" t="s">
        <v>31</v>
      </c>
      <c r="F614" t="s">
        <v>27</v>
      </c>
      <c r="G614" t="s">
        <v>17</v>
      </c>
      <c r="H614">
        <v>57</v>
      </c>
      <c r="I614" s="1">
        <v>40651</v>
      </c>
      <c r="J614" s="2">
        <v>114241</v>
      </c>
      <c r="K614" s="3">
        <v>0.1</v>
      </c>
      <c r="L614" t="s">
        <v>18</v>
      </c>
      <c r="M614" t="s">
        <v>42</v>
      </c>
      <c r="N614" s="1" t="s">
        <v>20</v>
      </c>
      <c r="P614" t="str">
        <f t="shared" si="20"/>
        <v>MIDDLE AGE</v>
      </c>
      <c r="AG614" s="11"/>
      <c r="AH614" s="1">
        <v>40651</v>
      </c>
      <c r="AI614" s="2">
        <v>114241</v>
      </c>
      <c r="AJ614" s="13" t="s">
        <v>30</v>
      </c>
      <c r="AK614" s="1">
        <v>40651</v>
      </c>
      <c r="AL614" s="3">
        <v>0.1</v>
      </c>
      <c r="AO614" s="11"/>
    </row>
    <row r="615" spans="1:41" x14ac:dyDescent="0.25">
      <c r="A615" t="s">
        <v>797</v>
      </c>
      <c r="B615" t="s">
        <v>1703</v>
      </c>
      <c r="C615" t="s">
        <v>38</v>
      </c>
      <c r="D615" t="s">
        <v>30</v>
      </c>
      <c r="E615" t="s">
        <v>15</v>
      </c>
      <c r="F615" t="s">
        <v>16</v>
      </c>
      <c r="G615" t="s">
        <v>46</v>
      </c>
      <c r="H615">
        <v>25</v>
      </c>
      <c r="I615" s="1">
        <v>44876</v>
      </c>
      <c r="J615" s="2">
        <v>177264</v>
      </c>
      <c r="K615" s="3">
        <v>0.16</v>
      </c>
      <c r="L615" t="s">
        <v>47</v>
      </c>
      <c r="M615" t="s">
        <v>68</v>
      </c>
      <c r="N615" s="1" t="s">
        <v>20</v>
      </c>
      <c r="P615" t="str">
        <f t="shared" si="20"/>
        <v>YOUNG</v>
      </c>
      <c r="AG615" s="11"/>
      <c r="AH615" s="1">
        <v>44876</v>
      </c>
      <c r="AI615" s="2">
        <v>177264</v>
      </c>
      <c r="AJ615" s="13" t="s">
        <v>22</v>
      </c>
      <c r="AK615" s="1">
        <v>44876</v>
      </c>
      <c r="AL615" s="3">
        <v>0.16</v>
      </c>
      <c r="AO615" s="11"/>
    </row>
    <row r="616" spans="1:41" x14ac:dyDescent="0.25">
      <c r="A616" t="s">
        <v>798</v>
      </c>
      <c r="B616" t="s">
        <v>1704</v>
      </c>
      <c r="C616" t="s">
        <v>70</v>
      </c>
      <c r="D616" t="s">
        <v>22</v>
      </c>
      <c r="E616" t="s">
        <v>31</v>
      </c>
      <c r="F616" t="s">
        <v>27</v>
      </c>
      <c r="G616" t="s">
        <v>23</v>
      </c>
      <c r="H616">
        <v>53</v>
      </c>
      <c r="I616" s="1">
        <v>42472</v>
      </c>
      <c r="J616" s="2">
        <v>58010</v>
      </c>
      <c r="K616" s="3">
        <v>0</v>
      </c>
      <c r="L616" t="s">
        <v>18</v>
      </c>
      <c r="M616" t="s">
        <v>56</v>
      </c>
      <c r="N616" s="1" t="s">
        <v>20</v>
      </c>
      <c r="P616" t="str">
        <f t="shared" si="20"/>
        <v>MIDDLE AGE</v>
      </c>
      <c r="AG616" s="11"/>
      <c r="AH616" s="1">
        <v>42472</v>
      </c>
      <c r="AI616" s="2">
        <v>58010</v>
      </c>
      <c r="AJ616" s="13" t="s">
        <v>26</v>
      </c>
      <c r="AK616" s="1">
        <v>42472</v>
      </c>
      <c r="AL616" s="3">
        <v>0</v>
      </c>
      <c r="AO616" s="11"/>
    </row>
    <row r="617" spans="1:41" x14ac:dyDescent="0.25">
      <c r="A617" t="s">
        <v>799</v>
      </c>
      <c r="B617" t="s">
        <v>1705</v>
      </c>
      <c r="C617" t="s">
        <v>38</v>
      </c>
      <c r="D617" t="s">
        <v>26</v>
      </c>
      <c r="E617" t="s">
        <v>1104</v>
      </c>
      <c r="F617" t="s">
        <v>27</v>
      </c>
      <c r="G617" t="s">
        <v>43</v>
      </c>
      <c r="H617">
        <v>43</v>
      </c>
      <c r="I617" s="1">
        <v>37695</v>
      </c>
      <c r="J617" s="2">
        <v>154284</v>
      </c>
      <c r="K617" s="3">
        <v>0.25</v>
      </c>
      <c r="L617" t="s">
        <v>18</v>
      </c>
      <c r="M617" t="s">
        <v>19</v>
      </c>
      <c r="N617" s="1" t="s">
        <v>20</v>
      </c>
      <c r="P617" t="str">
        <f t="shared" si="20"/>
        <v>MIDDLE AGE</v>
      </c>
      <c r="AG617" s="11"/>
      <c r="AH617" s="1">
        <v>37695</v>
      </c>
      <c r="AI617" s="2">
        <v>154284</v>
      </c>
      <c r="AJ617" s="13" t="s">
        <v>58</v>
      </c>
      <c r="AK617" s="1">
        <v>37695</v>
      </c>
      <c r="AL617" s="3">
        <v>0.25</v>
      </c>
      <c r="AO617" s="11"/>
    </row>
    <row r="618" spans="1:41" x14ac:dyDescent="0.25">
      <c r="A618" t="s">
        <v>800</v>
      </c>
      <c r="B618" t="s">
        <v>1706</v>
      </c>
      <c r="C618" t="s">
        <v>59</v>
      </c>
      <c r="D618" t="s">
        <v>58</v>
      </c>
      <c r="E618" t="s">
        <v>31</v>
      </c>
      <c r="F618" t="s">
        <v>16</v>
      </c>
      <c r="G618" t="s">
        <v>17</v>
      </c>
      <c r="H618">
        <v>49</v>
      </c>
      <c r="I618" s="1">
        <v>37305</v>
      </c>
      <c r="J618" s="2">
        <v>54633</v>
      </c>
      <c r="K618" s="3">
        <v>0</v>
      </c>
      <c r="L618" t="s">
        <v>18</v>
      </c>
      <c r="M618" t="s">
        <v>19</v>
      </c>
      <c r="N618" s="1" t="s">
        <v>20</v>
      </c>
      <c r="P618" t="str">
        <f t="shared" si="20"/>
        <v>MIDDLE AGE</v>
      </c>
      <c r="AG618" s="11"/>
      <c r="AH618" s="1">
        <v>37305</v>
      </c>
      <c r="AI618" s="2">
        <v>54633</v>
      </c>
      <c r="AJ618" s="13" t="s">
        <v>22</v>
      </c>
      <c r="AK618" s="1">
        <v>37305</v>
      </c>
      <c r="AL618" s="3">
        <v>0</v>
      </c>
      <c r="AO618" s="11"/>
    </row>
    <row r="619" spans="1:41" x14ac:dyDescent="0.25">
      <c r="A619" t="s">
        <v>801</v>
      </c>
      <c r="B619" t="s">
        <v>1707</v>
      </c>
      <c r="C619" t="s">
        <v>70</v>
      </c>
      <c r="D619" t="s">
        <v>22</v>
      </c>
      <c r="E619" t="s">
        <v>15</v>
      </c>
      <c r="F619" t="s">
        <v>16</v>
      </c>
      <c r="G619" t="s">
        <v>23</v>
      </c>
      <c r="H619">
        <v>61</v>
      </c>
      <c r="I619" s="1">
        <v>35303</v>
      </c>
      <c r="J619" s="2">
        <v>42829</v>
      </c>
      <c r="K619" s="3">
        <v>0</v>
      </c>
      <c r="L619" t="s">
        <v>18</v>
      </c>
      <c r="M619" t="s">
        <v>28</v>
      </c>
      <c r="N619" s="1" t="s">
        <v>20</v>
      </c>
      <c r="P619" t="str">
        <f t="shared" si="20"/>
        <v>OLD</v>
      </c>
      <c r="AG619" s="11"/>
      <c r="AH619" s="1">
        <v>35303</v>
      </c>
      <c r="AI619" s="2">
        <v>42829</v>
      </c>
      <c r="AJ619" s="13" t="s">
        <v>30</v>
      </c>
      <c r="AK619" s="1">
        <v>35303</v>
      </c>
      <c r="AL619" s="3">
        <v>0</v>
      </c>
      <c r="AO619" s="11"/>
    </row>
    <row r="620" spans="1:41" x14ac:dyDescent="0.25">
      <c r="A620" t="s">
        <v>802</v>
      </c>
      <c r="B620" t="s">
        <v>1708</v>
      </c>
      <c r="C620" t="s">
        <v>78</v>
      </c>
      <c r="D620" t="s">
        <v>30</v>
      </c>
      <c r="E620" t="s">
        <v>15</v>
      </c>
      <c r="F620" t="s">
        <v>27</v>
      </c>
      <c r="G620" t="s">
        <v>46</v>
      </c>
      <c r="H620">
        <v>41</v>
      </c>
      <c r="I620" s="1">
        <v>40252</v>
      </c>
      <c r="J620" s="2">
        <v>118973</v>
      </c>
      <c r="K620" s="3">
        <v>0.1</v>
      </c>
      <c r="L620" t="s">
        <v>18</v>
      </c>
      <c r="M620" t="s">
        <v>37</v>
      </c>
      <c r="N620" s="1" t="s">
        <v>20</v>
      </c>
      <c r="P620" t="str">
        <f t="shared" si="20"/>
        <v>MIDDLE AGE</v>
      </c>
      <c r="AG620" s="11"/>
      <c r="AH620" s="1">
        <v>40252</v>
      </c>
      <c r="AI620" s="2">
        <v>118973</v>
      </c>
      <c r="AJ620" s="13" t="s">
        <v>26</v>
      </c>
      <c r="AK620" s="1">
        <v>40252</v>
      </c>
      <c r="AL620" s="3">
        <v>0.1</v>
      </c>
      <c r="AO620" s="11"/>
    </row>
    <row r="621" spans="1:41" x14ac:dyDescent="0.25">
      <c r="A621" t="s">
        <v>803</v>
      </c>
      <c r="B621" t="s">
        <v>1709</v>
      </c>
      <c r="C621" t="s">
        <v>61</v>
      </c>
      <c r="D621" t="s">
        <v>26</v>
      </c>
      <c r="E621" t="s">
        <v>35</v>
      </c>
      <c r="F621" t="s">
        <v>16</v>
      </c>
      <c r="G621" t="s">
        <v>17</v>
      </c>
      <c r="H621">
        <v>56</v>
      </c>
      <c r="I621" s="1">
        <v>43463</v>
      </c>
      <c r="J621" s="2">
        <v>61251</v>
      </c>
      <c r="K621" s="3">
        <v>0</v>
      </c>
      <c r="L621" t="s">
        <v>18</v>
      </c>
      <c r="M621" t="s">
        <v>42</v>
      </c>
      <c r="N621" s="1" t="s">
        <v>20</v>
      </c>
      <c r="P621" t="str">
        <f t="shared" si="20"/>
        <v>MIDDLE AGE</v>
      </c>
      <c r="AG621" s="11"/>
      <c r="AH621" s="1">
        <v>43463</v>
      </c>
      <c r="AI621" s="2">
        <v>61251</v>
      </c>
      <c r="AJ621" s="13" t="s">
        <v>30</v>
      </c>
      <c r="AK621" s="1">
        <v>43463</v>
      </c>
      <c r="AL621" s="3">
        <v>0</v>
      </c>
      <c r="AO621" s="11"/>
    </row>
    <row r="622" spans="1:41" x14ac:dyDescent="0.25">
      <c r="A622" t="s">
        <v>804</v>
      </c>
      <c r="B622" t="s">
        <v>1710</v>
      </c>
      <c r="C622" t="s">
        <v>78</v>
      </c>
      <c r="D622" t="s">
        <v>30</v>
      </c>
      <c r="E622" t="s">
        <v>1104</v>
      </c>
      <c r="F622" t="s">
        <v>27</v>
      </c>
      <c r="G622" t="s">
        <v>17</v>
      </c>
      <c r="H622">
        <v>49</v>
      </c>
      <c r="I622" s="1">
        <v>37370</v>
      </c>
      <c r="J622" s="2">
        <v>108636</v>
      </c>
      <c r="K622" s="3">
        <v>0.1</v>
      </c>
      <c r="L622" t="s">
        <v>18</v>
      </c>
      <c r="M622" t="s">
        <v>28</v>
      </c>
      <c r="N622" s="1" t="s">
        <v>20</v>
      </c>
      <c r="P622" t="str">
        <f t="shared" si="20"/>
        <v>MIDDLE AGE</v>
      </c>
      <c r="AG622" s="11"/>
      <c r="AH622" s="1">
        <v>37370</v>
      </c>
      <c r="AI622" s="2">
        <v>108636</v>
      </c>
      <c r="AJ622" s="13" t="s">
        <v>30</v>
      </c>
      <c r="AK622" s="1">
        <v>37370</v>
      </c>
      <c r="AL622" s="3">
        <v>0.1</v>
      </c>
      <c r="AO622" s="11"/>
    </row>
    <row r="623" spans="1:41" x14ac:dyDescent="0.25">
      <c r="A623" t="s">
        <v>805</v>
      </c>
      <c r="B623" t="s">
        <v>1711</v>
      </c>
      <c r="C623" t="s">
        <v>85</v>
      </c>
      <c r="D623" t="s">
        <v>30</v>
      </c>
      <c r="E623" t="s">
        <v>1104</v>
      </c>
      <c r="F623" t="s">
        <v>16</v>
      </c>
      <c r="G623" t="s">
        <v>23</v>
      </c>
      <c r="H623">
        <v>32</v>
      </c>
      <c r="I623" s="1">
        <v>41753</v>
      </c>
      <c r="J623" s="2">
        <v>68780</v>
      </c>
      <c r="K623" s="3">
        <v>0</v>
      </c>
      <c r="L623" t="s">
        <v>32</v>
      </c>
      <c r="M623" t="s">
        <v>54</v>
      </c>
      <c r="N623" s="1" t="s">
        <v>20</v>
      </c>
      <c r="P623" t="str">
        <f t="shared" si="20"/>
        <v>YOUNG</v>
      </c>
      <c r="AG623" s="11"/>
      <c r="AH623" s="1">
        <v>41753</v>
      </c>
      <c r="AI623" s="2">
        <v>68780</v>
      </c>
      <c r="AJ623" s="13" t="s">
        <v>58</v>
      </c>
      <c r="AK623" s="1">
        <v>41753</v>
      </c>
      <c r="AL623" s="3">
        <v>0</v>
      </c>
      <c r="AO623" s="11"/>
    </row>
    <row r="624" spans="1:41" x14ac:dyDescent="0.25">
      <c r="A624" t="s">
        <v>806</v>
      </c>
      <c r="B624" t="s">
        <v>1712</v>
      </c>
      <c r="C624" t="s">
        <v>57</v>
      </c>
      <c r="D624" t="s">
        <v>58</v>
      </c>
      <c r="E624" t="s">
        <v>31</v>
      </c>
      <c r="F624" t="s">
        <v>16</v>
      </c>
      <c r="G624" t="s">
        <v>17</v>
      </c>
      <c r="H624">
        <v>30</v>
      </c>
      <c r="I624" s="1">
        <v>42592</v>
      </c>
      <c r="J624" s="2">
        <v>60261</v>
      </c>
      <c r="K624" s="3">
        <v>0</v>
      </c>
      <c r="L624" t="s">
        <v>18</v>
      </c>
      <c r="M624" t="s">
        <v>56</v>
      </c>
      <c r="N624" s="1" t="s">
        <v>20</v>
      </c>
      <c r="P624" t="str">
        <f t="shared" si="20"/>
        <v>YOUNG</v>
      </c>
      <c r="AG624" s="11"/>
      <c r="AH624" s="1">
        <v>42592</v>
      </c>
      <c r="AI624" s="2">
        <v>60261</v>
      </c>
      <c r="AJ624" s="13" t="s">
        <v>14</v>
      </c>
      <c r="AK624" s="1">
        <v>42592</v>
      </c>
      <c r="AL624" s="3">
        <v>0</v>
      </c>
      <c r="AO624" s="11"/>
    </row>
    <row r="625" spans="1:41" x14ac:dyDescent="0.25">
      <c r="A625" t="s">
        <v>807</v>
      </c>
      <c r="B625" t="s">
        <v>1713</v>
      </c>
      <c r="C625" t="s">
        <v>55</v>
      </c>
      <c r="D625" t="s">
        <v>14</v>
      </c>
      <c r="E625" t="s">
        <v>1104</v>
      </c>
      <c r="F625" t="s">
        <v>27</v>
      </c>
      <c r="G625" t="s">
        <v>23</v>
      </c>
      <c r="H625">
        <v>64</v>
      </c>
      <c r="I625" s="1">
        <v>37815</v>
      </c>
      <c r="J625" s="2">
        <v>100951</v>
      </c>
      <c r="K625" s="3">
        <v>0.05</v>
      </c>
      <c r="L625" t="s">
        <v>18</v>
      </c>
      <c r="M625" t="s">
        <v>42</v>
      </c>
      <c r="N625" s="1" t="s">
        <v>20</v>
      </c>
      <c r="P625" t="str">
        <f t="shared" si="20"/>
        <v>OLD</v>
      </c>
      <c r="AG625" s="11"/>
      <c r="AH625" s="1">
        <v>37815</v>
      </c>
      <c r="AI625" s="2">
        <v>100951</v>
      </c>
      <c r="AJ625" s="13" t="s">
        <v>26</v>
      </c>
      <c r="AK625" s="1">
        <v>37815</v>
      </c>
      <c r="AL625" s="3">
        <v>0.05</v>
      </c>
      <c r="AO625" s="11"/>
    </row>
    <row r="626" spans="1:41" x14ac:dyDescent="0.25">
      <c r="A626" t="s">
        <v>808</v>
      </c>
      <c r="B626" t="s">
        <v>1714</v>
      </c>
      <c r="C626" t="s">
        <v>61</v>
      </c>
      <c r="D626" t="s">
        <v>26</v>
      </c>
      <c r="E626" t="s">
        <v>1104</v>
      </c>
      <c r="F626" t="s">
        <v>27</v>
      </c>
      <c r="G626" t="s">
        <v>46</v>
      </c>
      <c r="H626">
        <v>57</v>
      </c>
      <c r="I626" s="1">
        <v>44762</v>
      </c>
      <c r="J626" s="2">
        <v>93872</v>
      </c>
      <c r="K626" s="3">
        <v>0</v>
      </c>
      <c r="L626" t="s">
        <v>47</v>
      </c>
      <c r="M626" t="s">
        <v>48</v>
      </c>
      <c r="N626" s="1">
        <v>44902</v>
      </c>
      <c r="P626" t="str">
        <f t="shared" si="20"/>
        <v>MIDDLE AGE</v>
      </c>
      <c r="AG626" s="11"/>
      <c r="AH626" s="1">
        <v>44762</v>
      </c>
      <c r="AI626" s="2">
        <v>93872</v>
      </c>
      <c r="AJ626" s="13" t="s">
        <v>41</v>
      </c>
      <c r="AK626" s="1">
        <v>44762</v>
      </c>
      <c r="AL626" s="3">
        <v>0</v>
      </c>
      <c r="AO626" s="11"/>
    </row>
    <row r="627" spans="1:41" x14ac:dyDescent="0.25">
      <c r="A627" t="s">
        <v>279</v>
      </c>
      <c r="B627" t="s">
        <v>1715</v>
      </c>
      <c r="C627" t="s">
        <v>13</v>
      </c>
      <c r="D627" t="s">
        <v>41</v>
      </c>
      <c r="E627" t="s">
        <v>1104</v>
      </c>
      <c r="F627" t="s">
        <v>16</v>
      </c>
      <c r="G627" t="s">
        <v>17</v>
      </c>
      <c r="H627">
        <v>50</v>
      </c>
      <c r="I627" s="1">
        <v>43280</v>
      </c>
      <c r="J627" s="2">
        <v>181570</v>
      </c>
      <c r="K627" s="3">
        <v>0.35</v>
      </c>
      <c r="L627" t="s">
        <v>18</v>
      </c>
      <c r="M627" t="s">
        <v>42</v>
      </c>
      <c r="N627" s="1">
        <v>44490</v>
      </c>
      <c r="P627" t="str">
        <f t="shared" si="20"/>
        <v>MIDDLE AGE</v>
      </c>
      <c r="AG627" s="11"/>
      <c r="AH627" s="1">
        <v>43280</v>
      </c>
      <c r="AI627" s="2">
        <v>181570</v>
      </c>
      <c r="AJ627" s="13" t="s">
        <v>45</v>
      </c>
      <c r="AK627" s="1">
        <v>43280</v>
      </c>
      <c r="AL627" s="3">
        <v>0.35</v>
      </c>
      <c r="AO627" s="11"/>
    </row>
    <row r="628" spans="1:41" x14ac:dyDescent="0.25">
      <c r="A628" t="s">
        <v>127</v>
      </c>
      <c r="B628" t="s">
        <v>1716</v>
      </c>
      <c r="C628" t="s">
        <v>55</v>
      </c>
      <c r="D628" t="s">
        <v>45</v>
      </c>
      <c r="E628" t="s">
        <v>35</v>
      </c>
      <c r="F628" t="s">
        <v>27</v>
      </c>
      <c r="G628" t="s">
        <v>23</v>
      </c>
      <c r="H628">
        <v>61</v>
      </c>
      <c r="I628" s="1">
        <v>37894</v>
      </c>
      <c r="J628" s="2">
        <v>101517</v>
      </c>
      <c r="K628" s="3">
        <v>0.09</v>
      </c>
      <c r="L628" t="s">
        <v>18</v>
      </c>
      <c r="M628" t="s">
        <v>56</v>
      </c>
      <c r="N628" s="1" t="s">
        <v>20</v>
      </c>
      <c r="P628" t="str">
        <f t="shared" si="20"/>
        <v>OLD</v>
      </c>
      <c r="AG628" s="11"/>
      <c r="AH628" s="1">
        <v>37894</v>
      </c>
      <c r="AI628" s="2">
        <v>101517</v>
      </c>
      <c r="AJ628" s="13" t="s">
        <v>14</v>
      </c>
      <c r="AK628" s="1">
        <v>37894</v>
      </c>
      <c r="AL628" s="3">
        <v>0.09</v>
      </c>
      <c r="AO628" s="11"/>
    </row>
    <row r="629" spans="1:41" x14ac:dyDescent="0.25">
      <c r="A629" t="s">
        <v>809</v>
      </c>
      <c r="B629" t="s">
        <v>1717</v>
      </c>
      <c r="C629" t="s">
        <v>55</v>
      </c>
      <c r="D629" t="s">
        <v>14</v>
      </c>
      <c r="E629" t="s">
        <v>35</v>
      </c>
      <c r="F629" t="s">
        <v>27</v>
      </c>
      <c r="G629" t="s">
        <v>23</v>
      </c>
      <c r="H629">
        <v>43</v>
      </c>
      <c r="I629" s="1">
        <v>38747</v>
      </c>
      <c r="J629" s="2">
        <v>100822</v>
      </c>
      <c r="K629" s="3">
        <v>0.1</v>
      </c>
      <c r="L629" t="s">
        <v>32</v>
      </c>
      <c r="M629" t="s">
        <v>67</v>
      </c>
      <c r="N629" s="1" t="s">
        <v>20</v>
      </c>
      <c r="P629" t="str">
        <f t="shared" si="20"/>
        <v>MIDDLE AGE</v>
      </c>
      <c r="AG629" s="11"/>
      <c r="AH629" s="1">
        <v>38747</v>
      </c>
      <c r="AI629" s="2">
        <v>100822</v>
      </c>
      <c r="AJ629" s="13" t="s">
        <v>41</v>
      </c>
      <c r="AK629" s="1">
        <v>38747</v>
      </c>
      <c r="AL629" s="3">
        <v>0.1</v>
      </c>
      <c r="AO629" s="11"/>
    </row>
    <row r="630" spans="1:41" x14ac:dyDescent="0.25">
      <c r="A630" t="s">
        <v>810</v>
      </c>
      <c r="B630" t="s">
        <v>1718</v>
      </c>
      <c r="C630" t="s">
        <v>55</v>
      </c>
      <c r="D630" t="s">
        <v>41</v>
      </c>
      <c r="E630" t="s">
        <v>15</v>
      </c>
      <c r="F630" t="s">
        <v>16</v>
      </c>
      <c r="G630" t="s">
        <v>23</v>
      </c>
      <c r="H630">
        <v>26</v>
      </c>
      <c r="I630" s="1">
        <v>44622</v>
      </c>
      <c r="J630" s="2">
        <v>128965</v>
      </c>
      <c r="K630" s="3">
        <v>0.09</v>
      </c>
      <c r="L630" t="s">
        <v>18</v>
      </c>
      <c r="M630" t="s">
        <v>28</v>
      </c>
      <c r="N630" s="1" t="s">
        <v>20</v>
      </c>
      <c r="P630" t="str">
        <f t="shared" si="20"/>
        <v>YOUNG</v>
      </c>
      <c r="AG630" s="11"/>
      <c r="AH630" s="1">
        <v>44622</v>
      </c>
      <c r="AI630" s="2">
        <v>128965</v>
      </c>
      <c r="AJ630" s="13" t="s">
        <v>26</v>
      </c>
      <c r="AK630" s="1">
        <v>44622</v>
      </c>
      <c r="AL630" s="3">
        <v>0.09</v>
      </c>
      <c r="AO630" s="11"/>
    </row>
    <row r="631" spans="1:41" x14ac:dyDescent="0.25">
      <c r="A631" t="s">
        <v>811</v>
      </c>
      <c r="B631" t="s">
        <v>1719</v>
      </c>
      <c r="C631" t="s">
        <v>74</v>
      </c>
      <c r="D631" t="s">
        <v>26</v>
      </c>
      <c r="E631" t="s">
        <v>35</v>
      </c>
      <c r="F631" t="s">
        <v>16</v>
      </c>
      <c r="G631" t="s">
        <v>23</v>
      </c>
      <c r="H631">
        <v>54</v>
      </c>
      <c r="I631" s="1">
        <v>40864</v>
      </c>
      <c r="J631" s="2">
        <v>60513</v>
      </c>
      <c r="K631" s="3">
        <v>0</v>
      </c>
      <c r="L631" t="s">
        <v>18</v>
      </c>
      <c r="M631" t="s">
        <v>24</v>
      </c>
      <c r="N631" s="1" t="s">
        <v>20</v>
      </c>
      <c r="P631" t="str">
        <f t="shared" si="20"/>
        <v>MIDDLE AGE</v>
      </c>
      <c r="AG631" s="11"/>
      <c r="AH631" s="1">
        <v>40864</v>
      </c>
      <c r="AI631" s="2">
        <v>60513</v>
      </c>
      <c r="AJ631" s="13" t="s">
        <v>14</v>
      </c>
      <c r="AK631" s="1">
        <v>40864</v>
      </c>
      <c r="AL631" s="3">
        <v>0</v>
      </c>
      <c r="AO631" s="11"/>
    </row>
    <row r="632" spans="1:41" x14ac:dyDescent="0.25">
      <c r="A632" t="s">
        <v>196</v>
      </c>
      <c r="B632" t="s">
        <v>1720</v>
      </c>
      <c r="C632" t="s">
        <v>55</v>
      </c>
      <c r="D632" t="s">
        <v>14</v>
      </c>
      <c r="E632" t="s">
        <v>15</v>
      </c>
      <c r="F632" t="s">
        <v>16</v>
      </c>
      <c r="G632" t="s">
        <v>46</v>
      </c>
      <c r="H632">
        <v>49</v>
      </c>
      <c r="I632" s="1">
        <v>38392</v>
      </c>
      <c r="J632" s="2">
        <v>107461</v>
      </c>
      <c r="K632" s="3">
        <v>0.08</v>
      </c>
      <c r="L632" t="s">
        <v>18</v>
      </c>
      <c r="M632" t="s">
        <v>56</v>
      </c>
      <c r="N632" s="1" t="s">
        <v>20</v>
      </c>
      <c r="P632" t="str">
        <f t="shared" si="20"/>
        <v>MIDDLE AGE</v>
      </c>
      <c r="AG632" s="11"/>
      <c r="AH632" s="1">
        <v>38392</v>
      </c>
      <c r="AI632" s="2">
        <v>107461</v>
      </c>
      <c r="AJ632" s="13" t="s">
        <v>45</v>
      </c>
      <c r="AK632" s="1">
        <v>38392</v>
      </c>
      <c r="AL632" s="3">
        <v>0.08</v>
      </c>
      <c r="AO632" s="11"/>
    </row>
    <row r="633" spans="1:41" x14ac:dyDescent="0.25">
      <c r="A633" t="s">
        <v>202</v>
      </c>
      <c r="B633" t="s">
        <v>1721</v>
      </c>
      <c r="C633" t="s">
        <v>57</v>
      </c>
      <c r="D633" t="s">
        <v>45</v>
      </c>
      <c r="E633" t="s">
        <v>15</v>
      </c>
      <c r="F633" t="s">
        <v>16</v>
      </c>
      <c r="G633" t="s">
        <v>17</v>
      </c>
      <c r="H633">
        <v>32</v>
      </c>
      <c r="I633" s="1">
        <v>43155</v>
      </c>
      <c r="J633" s="2">
        <v>66294</v>
      </c>
      <c r="K633" s="3">
        <v>0</v>
      </c>
      <c r="L633" t="s">
        <v>18</v>
      </c>
      <c r="M633" t="s">
        <v>28</v>
      </c>
      <c r="N633" s="1" t="s">
        <v>20</v>
      </c>
      <c r="P633" t="str">
        <f t="shared" si="20"/>
        <v>YOUNG</v>
      </c>
      <c r="AG633" s="11"/>
      <c r="AH633" s="1">
        <v>43155</v>
      </c>
      <c r="AI633" s="2">
        <v>66294</v>
      </c>
      <c r="AJ633" s="13" t="s">
        <v>45</v>
      </c>
      <c r="AK633" s="1">
        <v>43155</v>
      </c>
      <c r="AL633" s="3">
        <v>0</v>
      </c>
      <c r="AO633" s="11"/>
    </row>
    <row r="634" spans="1:41" x14ac:dyDescent="0.25">
      <c r="A634" t="s">
        <v>812</v>
      </c>
      <c r="B634" t="s">
        <v>1722</v>
      </c>
      <c r="C634" t="s">
        <v>1113</v>
      </c>
      <c r="D634" t="s">
        <v>45</v>
      </c>
      <c r="E634" t="s">
        <v>15</v>
      </c>
      <c r="F634" t="s">
        <v>16</v>
      </c>
      <c r="G634" t="s">
        <v>46</v>
      </c>
      <c r="H634">
        <v>62</v>
      </c>
      <c r="I634" s="1">
        <v>39824</v>
      </c>
      <c r="J634" s="2">
        <v>157500</v>
      </c>
      <c r="K634" s="3">
        <v>0.15</v>
      </c>
      <c r="L634" t="s">
        <v>18</v>
      </c>
      <c r="M634" t="s">
        <v>28</v>
      </c>
      <c r="N634" s="1" t="s">
        <v>20</v>
      </c>
      <c r="P634" t="str">
        <f t="shared" si="20"/>
        <v>OLD</v>
      </c>
      <c r="AG634" s="11"/>
      <c r="AH634" s="1">
        <v>39824</v>
      </c>
      <c r="AI634" s="2">
        <v>157500</v>
      </c>
      <c r="AJ634" s="13" t="s">
        <v>26</v>
      </c>
      <c r="AK634" s="1">
        <v>39824</v>
      </c>
      <c r="AL634" s="3">
        <v>0.15</v>
      </c>
      <c r="AO634" s="11"/>
    </row>
    <row r="635" spans="1:41" x14ac:dyDescent="0.25">
      <c r="A635" t="s">
        <v>813</v>
      </c>
      <c r="B635" t="s">
        <v>1723</v>
      </c>
      <c r="C635" t="s">
        <v>62</v>
      </c>
      <c r="D635" t="s">
        <v>26</v>
      </c>
      <c r="E635" t="s">
        <v>1104</v>
      </c>
      <c r="F635" t="s">
        <v>16</v>
      </c>
      <c r="G635" t="s">
        <v>23</v>
      </c>
      <c r="H635">
        <v>64</v>
      </c>
      <c r="I635" s="1">
        <v>44854</v>
      </c>
      <c r="J635" s="2">
        <v>43271</v>
      </c>
      <c r="K635" s="3">
        <v>0</v>
      </c>
      <c r="L635" t="s">
        <v>32</v>
      </c>
      <c r="M635" t="s">
        <v>33</v>
      </c>
      <c r="N635" s="1" t="s">
        <v>20</v>
      </c>
      <c r="P635" t="str">
        <f t="shared" si="20"/>
        <v>OLD</v>
      </c>
      <c r="AG635" s="11"/>
      <c r="AH635" s="1">
        <v>44854</v>
      </c>
      <c r="AI635" s="2">
        <v>43271</v>
      </c>
      <c r="AJ635" s="13" t="s">
        <v>26</v>
      </c>
      <c r="AK635" s="1">
        <v>44854</v>
      </c>
      <c r="AL635" s="3">
        <v>0</v>
      </c>
      <c r="AO635" s="11"/>
    </row>
    <row r="636" spans="1:41" x14ac:dyDescent="0.25">
      <c r="A636" t="s">
        <v>814</v>
      </c>
      <c r="B636" t="s">
        <v>1724</v>
      </c>
      <c r="C636" t="s">
        <v>49</v>
      </c>
      <c r="D636" t="s">
        <v>26</v>
      </c>
      <c r="E636" t="s">
        <v>15</v>
      </c>
      <c r="F636" t="s">
        <v>16</v>
      </c>
      <c r="G636" t="s">
        <v>46</v>
      </c>
      <c r="H636">
        <v>52</v>
      </c>
      <c r="I636" s="1">
        <v>40713</v>
      </c>
      <c r="J636" s="2">
        <v>91518</v>
      </c>
      <c r="K636" s="3">
        <v>0</v>
      </c>
      <c r="L636" t="s">
        <v>47</v>
      </c>
      <c r="M636" t="s">
        <v>48</v>
      </c>
      <c r="N636" s="1" t="s">
        <v>20</v>
      </c>
      <c r="P636" t="str">
        <f t="shared" si="20"/>
        <v>MIDDLE AGE</v>
      </c>
      <c r="AG636" s="11"/>
      <c r="AH636" s="1">
        <v>40713</v>
      </c>
      <c r="AI636" s="2">
        <v>91518</v>
      </c>
      <c r="AJ636" s="13" t="s">
        <v>22</v>
      </c>
      <c r="AK636" s="1">
        <v>40713</v>
      </c>
      <c r="AL636" s="3">
        <v>0</v>
      </c>
      <c r="AO636" s="11"/>
    </row>
    <row r="637" spans="1:41" x14ac:dyDescent="0.25">
      <c r="A637" t="s">
        <v>815</v>
      </c>
      <c r="B637" t="s">
        <v>1725</v>
      </c>
      <c r="C637" t="s">
        <v>1113</v>
      </c>
      <c r="D637" t="s">
        <v>22</v>
      </c>
      <c r="E637" t="s">
        <v>1104</v>
      </c>
      <c r="F637" t="s">
        <v>16</v>
      </c>
      <c r="G637" t="s">
        <v>46</v>
      </c>
      <c r="H637">
        <v>42</v>
      </c>
      <c r="I637" s="1">
        <v>43570</v>
      </c>
      <c r="J637" s="2">
        <v>130874</v>
      </c>
      <c r="K637" s="3">
        <v>0.12</v>
      </c>
      <c r="L637" t="s">
        <v>18</v>
      </c>
      <c r="M637" t="s">
        <v>24</v>
      </c>
      <c r="N637" s="1" t="s">
        <v>20</v>
      </c>
      <c r="P637" t="str">
        <f t="shared" si="20"/>
        <v>MIDDLE AGE</v>
      </c>
      <c r="AG637" s="11"/>
      <c r="AH637" s="1">
        <v>43570</v>
      </c>
      <c r="AI637" s="2">
        <v>130874</v>
      </c>
      <c r="AJ637" s="13" t="s">
        <v>22</v>
      </c>
      <c r="AK637" s="1">
        <v>43570</v>
      </c>
      <c r="AL637" s="3">
        <v>0.12</v>
      </c>
      <c r="AO637" s="11"/>
    </row>
    <row r="638" spans="1:41" x14ac:dyDescent="0.25">
      <c r="A638" t="s">
        <v>816</v>
      </c>
      <c r="B638" t="s">
        <v>1726</v>
      </c>
      <c r="C638" t="s">
        <v>21</v>
      </c>
      <c r="D638" t="s">
        <v>22</v>
      </c>
      <c r="E638" t="s">
        <v>31</v>
      </c>
      <c r="F638" t="s">
        <v>27</v>
      </c>
      <c r="G638" t="s">
        <v>23</v>
      </c>
      <c r="H638">
        <v>45</v>
      </c>
      <c r="I638" s="1">
        <v>42878</v>
      </c>
      <c r="J638" s="2">
        <v>66324</v>
      </c>
      <c r="K638" s="3">
        <v>0</v>
      </c>
      <c r="L638" t="s">
        <v>32</v>
      </c>
      <c r="M638" t="s">
        <v>54</v>
      </c>
      <c r="N638" s="1">
        <v>44449</v>
      </c>
      <c r="P638" t="str">
        <f t="shared" si="20"/>
        <v>MIDDLE AGE</v>
      </c>
      <c r="AG638" s="11"/>
      <c r="AH638" s="1">
        <v>42878</v>
      </c>
      <c r="AI638" s="2">
        <v>66324</v>
      </c>
      <c r="AJ638" s="13" t="s">
        <v>45</v>
      </c>
      <c r="AK638" s="1">
        <v>42878</v>
      </c>
      <c r="AL638" s="3">
        <v>0</v>
      </c>
      <c r="AO638" s="11"/>
    </row>
    <row r="639" spans="1:41" x14ac:dyDescent="0.25">
      <c r="A639" t="s">
        <v>162</v>
      </c>
      <c r="B639" t="s">
        <v>1727</v>
      </c>
      <c r="C639" t="s">
        <v>57</v>
      </c>
      <c r="D639" t="s">
        <v>45</v>
      </c>
      <c r="E639" t="s">
        <v>31</v>
      </c>
      <c r="F639" t="s">
        <v>27</v>
      </c>
      <c r="G639" t="s">
        <v>23</v>
      </c>
      <c r="H639">
        <v>65</v>
      </c>
      <c r="I639" s="1">
        <v>35824</v>
      </c>
      <c r="J639" s="2">
        <v>63853</v>
      </c>
      <c r="K639" s="3">
        <v>0</v>
      </c>
      <c r="L639" t="s">
        <v>18</v>
      </c>
      <c r="M639" t="s">
        <v>24</v>
      </c>
      <c r="N639" s="1" t="s">
        <v>20</v>
      </c>
      <c r="P639" t="str">
        <f t="shared" si="20"/>
        <v>OLD</v>
      </c>
      <c r="AG639" s="11"/>
      <c r="AH639" s="1">
        <v>35824</v>
      </c>
      <c r="AI639" s="2">
        <v>63853</v>
      </c>
      <c r="AJ639" s="13" t="s">
        <v>22</v>
      </c>
      <c r="AK639" s="1">
        <v>35824</v>
      </c>
      <c r="AL639" s="3">
        <v>0</v>
      </c>
      <c r="AO639" s="11"/>
    </row>
    <row r="640" spans="1:41" x14ac:dyDescent="0.25">
      <c r="A640" t="s">
        <v>817</v>
      </c>
      <c r="B640" t="s">
        <v>1728</v>
      </c>
      <c r="C640" t="s">
        <v>55</v>
      </c>
      <c r="D640" t="s">
        <v>22</v>
      </c>
      <c r="E640" t="s">
        <v>31</v>
      </c>
      <c r="F640" t="s">
        <v>16</v>
      </c>
      <c r="G640" t="s">
        <v>23</v>
      </c>
      <c r="H640">
        <v>46</v>
      </c>
      <c r="I640" s="1">
        <v>44206</v>
      </c>
      <c r="J640" s="2">
        <v>104692</v>
      </c>
      <c r="K640" s="3">
        <v>0.08</v>
      </c>
      <c r="L640" t="s">
        <v>32</v>
      </c>
      <c r="M640" t="s">
        <v>33</v>
      </c>
      <c r="N640" s="1" t="s">
        <v>20</v>
      </c>
      <c r="P640" t="str">
        <f t="shared" si="20"/>
        <v>MIDDLE AGE</v>
      </c>
      <c r="AG640" s="11"/>
      <c r="AH640" s="1">
        <v>44206</v>
      </c>
      <c r="AI640" s="2">
        <v>104692</v>
      </c>
      <c r="AJ640" s="13" t="s">
        <v>26</v>
      </c>
      <c r="AK640" s="1">
        <v>44206</v>
      </c>
      <c r="AL640" s="3">
        <v>0.08</v>
      </c>
      <c r="AO640" s="11"/>
    </row>
    <row r="641" spans="1:41" x14ac:dyDescent="0.25">
      <c r="A641" t="s">
        <v>818</v>
      </c>
      <c r="B641" t="s">
        <v>151</v>
      </c>
      <c r="C641" t="s">
        <v>73</v>
      </c>
      <c r="D641" t="s">
        <v>26</v>
      </c>
      <c r="E641" t="s">
        <v>31</v>
      </c>
      <c r="F641" t="s">
        <v>16</v>
      </c>
      <c r="G641" t="s">
        <v>46</v>
      </c>
      <c r="H641">
        <v>64</v>
      </c>
      <c r="I641" s="1">
        <v>44868</v>
      </c>
      <c r="J641" s="2">
        <v>71864</v>
      </c>
      <c r="K641" s="3">
        <v>0</v>
      </c>
      <c r="L641" t="s">
        <v>47</v>
      </c>
      <c r="M641" t="s">
        <v>68</v>
      </c>
      <c r="N641" s="1" t="s">
        <v>20</v>
      </c>
      <c r="P641" t="str">
        <f t="shared" si="20"/>
        <v>OLD</v>
      </c>
      <c r="AG641" s="11"/>
      <c r="AH641" s="1">
        <v>44868</v>
      </c>
      <c r="AI641" s="2">
        <v>71864</v>
      </c>
      <c r="AJ641" s="13" t="s">
        <v>41</v>
      </c>
      <c r="AK641" s="1">
        <v>44868</v>
      </c>
      <c r="AL641" s="3">
        <v>0</v>
      </c>
      <c r="AO641" s="11"/>
    </row>
    <row r="642" spans="1:41" x14ac:dyDescent="0.25">
      <c r="A642" t="s">
        <v>91</v>
      </c>
      <c r="B642" t="s">
        <v>1729</v>
      </c>
      <c r="C642" t="s">
        <v>13</v>
      </c>
      <c r="D642" t="s">
        <v>41</v>
      </c>
      <c r="E642" t="s">
        <v>35</v>
      </c>
      <c r="F642" t="s">
        <v>16</v>
      </c>
      <c r="G642" t="s">
        <v>23</v>
      </c>
      <c r="H642">
        <v>45</v>
      </c>
      <c r="I642" s="1">
        <v>39386</v>
      </c>
      <c r="J642" s="2">
        <v>216269</v>
      </c>
      <c r="K642" s="3">
        <v>0.37</v>
      </c>
      <c r="L642" t="s">
        <v>18</v>
      </c>
      <c r="M642" t="s">
        <v>19</v>
      </c>
      <c r="N642" s="1">
        <v>40543</v>
      </c>
      <c r="P642" t="str">
        <f t="shared" ref="P642:P705" si="21">IF(AND(H642&gt;=20,H642&lt;=40),"YOUNG",IF(AND(H642&gt;40,H642&lt;=60),"MIDDLE AGE",IF(H642&gt;60,"OLD"," ")))</f>
        <v>MIDDLE AGE</v>
      </c>
      <c r="AG642" s="11"/>
      <c r="AH642" s="1">
        <v>39386</v>
      </c>
      <c r="AI642" s="2">
        <v>216269</v>
      </c>
      <c r="AJ642" s="13" t="s">
        <v>26</v>
      </c>
      <c r="AK642" s="1">
        <v>39386</v>
      </c>
      <c r="AL642" s="3">
        <v>0.37</v>
      </c>
      <c r="AO642" s="11"/>
    </row>
    <row r="643" spans="1:41" x14ac:dyDescent="0.25">
      <c r="A643" t="s">
        <v>819</v>
      </c>
      <c r="B643" t="s">
        <v>1730</v>
      </c>
      <c r="C643" t="s">
        <v>25</v>
      </c>
      <c r="D643" t="s">
        <v>26</v>
      </c>
      <c r="E643" t="s">
        <v>1104</v>
      </c>
      <c r="F643" t="s">
        <v>16</v>
      </c>
      <c r="G643" t="s">
        <v>23</v>
      </c>
      <c r="H643">
        <v>32</v>
      </c>
      <c r="I643" s="1">
        <v>44547</v>
      </c>
      <c r="J643" s="2">
        <v>73135</v>
      </c>
      <c r="K643" s="3">
        <v>0</v>
      </c>
      <c r="L643" t="s">
        <v>18</v>
      </c>
      <c r="M643" t="s">
        <v>37</v>
      </c>
      <c r="N643" s="1" t="s">
        <v>20</v>
      </c>
      <c r="P643" t="str">
        <f t="shared" si="21"/>
        <v>YOUNG</v>
      </c>
      <c r="AG643" s="11"/>
      <c r="AH643" s="1">
        <v>44547</v>
      </c>
      <c r="AI643" s="2">
        <v>73135</v>
      </c>
      <c r="AJ643" s="13" t="s">
        <v>30</v>
      </c>
      <c r="AK643" s="1">
        <v>44547</v>
      </c>
      <c r="AL643" s="3">
        <v>0</v>
      </c>
      <c r="AO643" s="11"/>
    </row>
    <row r="644" spans="1:41" x14ac:dyDescent="0.25">
      <c r="A644" t="s">
        <v>820</v>
      </c>
      <c r="B644" t="s">
        <v>1731</v>
      </c>
      <c r="C644" t="s">
        <v>38</v>
      </c>
      <c r="D644" t="s">
        <v>30</v>
      </c>
      <c r="E644" t="s">
        <v>31</v>
      </c>
      <c r="F644" t="s">
        <v>16</v>
      </c>
      <c r="G644" t="s">
        <v>23</v>
      </c>
      <c r="H644">
        <v>56</v>
      </c>
      <c r="I644" s="1">
        <v>44739</v>
      </c>
      <c r="J644" s="2">
        <v>197579</v>
      </c>
      <c r="K644" s="3">
        <v>0.18</v>
      </c>
      <c r="L644" t="s">
        <v>18</v>
      </c>
      <c r="M644" t="s">
        <v>19</v>
      </c>
      <c r="N644" s="1" t="s">
        <v>20</v>
      </c>
      <c r="P644" t="str">
        <f t="shared" si="21"/>
        <v>MIDDLE AGE</v>
      </c>
      <c r="AG644" s="11"/>
      <c r="AH644" s="1">
        <v>44739</v>
      </c>
      <c r="AI644" s="2">
        <v>197579</v>
      </c>
      <c r="AJ644" s="13" t="s">
        <v>26</v>
      </c>
      <c r="AK644" s="1">
        <v>44739</v>
      </c>
      <c r="AL644" s="3">
        <v>0.18</v>
      </c>
      <c r="AO644" s="11"/>
    </row>
    <row r="645" spans="1:41" x14ac:dyDescent="0.25">
      <c r="A645" t="s">
        <v>821</v>
      </c>
      <c r="B645" t="s">
        <v>1732</v>
      </c>
      <c r="C645" t="s">
        <v>64</v>
      </c>
      <c r="D645" t="s">
        <v>26</v>
      </c>
      <c r="E645" t="s">
        <v>31</v>
      </c>
      <c r="F645" t="s">
        <v>27</v>
      </c>
      <c r="G645" t="s">
        <v>23</v>
      </c>
      <c r="H645">
        <v>46</v>
      </c>
      <c r="I645" s="1">
        <v>40892</v>
      </c>
      <c r="J645" s="2">
        <v>59733</v>
      </c>
      <c r="K645" s="3">
        <v>0</v>
      </c>
      <c r="L645" t="s">
        <v>18</v>
      </c>
      <c r="M645" t="s">
        <v>24</v>
      </c>
      <c r="N645" s="1" t="s">
        <v>20</v>
      </c>
      <c r="P645" t="str">
        <f t="shared" si="21"/>
        <v>MIDDLE AGE</v>
      </c>
      <c r="AG645" s="11"/>
      <c r="AH645" s="1">
        <v>40892</v>
      </c>
      <c r="AI645" s="2">
        <v>59733</v>
      </c>
      <c r="AJ645" s="13" t="s">
        <v>22</v>
      </c>
      <c r="AK645" s="1">
        <v>40892</v>
      </c>
      <c r="AL645" s="3">
        <v>0</v>
      </c>
      <c r="AO645" s="11"/>
    </row>
    <row r="646" spans="1:41" x14ac:dyDescent="0.25">
      <c r="A646" t="s">
        <v>822</v>
      </c>
      <c r="B646" t="s">
        <v>1724</v>
      </c>
      <c r="C646" t="s">
        <v>13</v>
      </c>
      <c r="D646" t="s">
        <v>22</v>
      </c>
      <c r="E646" t="s">
        <v>31</v>
      </c>
      <c r="F646" t="s">
        <v>16</v>
      </c>
      <c r="G646" t="s">
        <v>46</v>
      </c>
      <c r="H646">
        <v>26</v>
      </c>
      <c r="I646" s="1">
        <v>43973</v>
      </c>
      <c r="J646" s="2">
        <v>187792</v>
      </c>
      <c r="K646" s="3">
        <v>0.4</v>
      </c>
      <c r="L646" t="s">
        <v>18</v>
      </c>
      <c r="M646" t="s">
        <v>19</v>
      </c>
      <c r="N646" s="1" t="s">
        <v>20</v>
      </c>
      <c r="P646" t="str">
        <f t="shared" si="21"/>
        <v>YOUNG</v>
      </c>
      <c r="AG646" s="11"/>
      <c r="AH646" s="1">
        <v>43973</v>
      </c>
      <c r="AI646" s="2">
        <v>187792</v>
      </c>
      <c r="AJ646" s="13" t="s">
        <v>22</v>
      </c>
      <c r="AK646" s="1">
        <v>43973</v>
      </c>
      <c r="AL646" s="3">
        <v>0.4</v>
      </c>
      <c r="AO646" s="11"/>
    </row>
    <row r="647" spans="1:41" x14ac:dyDescent="0.25">
      <c r="A647" t="s">
        <v>823</v>
      </c>
      <c r="B647" t="s">
        <v>1733</v>
      </c>
      <c r="C647" t="s">
        <v>55</v>
      </c>
      <c r="D647" t="s">
        <v>22</v>
      </c>
      <c r="E647" t="s">
        <v>1104</v>
      </c>
      <c r="F647" t="s">
        <v>16</v>
      </c>
      <c r="G647" t="s">
        <v>17</v>
      </c>
      <c r="H647">
        <v>59</v>
      </c>
      <c r="I647" s="1">
        <v>42742</v>
      </c>
      <c r="J647" s="2">
        <v>108612</v>
      </c>
      <c r="K647" s="3">
        <v>0.06</v>
      </c>
      <c r="L647" t="s">
        <v>18</v>
      </c>
      <c r="M647" t="s">
        <v>37</v>
      </c>
      <c r="N647" s="1" t="s">
        <v>20</v>
      </c>
      <c r="P647" t="str">
        <f t="shared" si="21"/>
        <v>MIDDLE AGE</v>
      </c>
      <c r="AG647" s="11"/>
      <c r="AH647" s="1">
        <v>42742</v>
      </c>
      <c r="AI647" s="2">
        <v>108612</v>
      </c>
      <c r="AJ647" s="13" t="s">
        <v>26</v>
      </c>
      <c r="AK647" s="1">
        <v>42742</v>
      </c>
      <c r="AL647" s="3">
        <v>0.06</v>
      </c>
      <c r="AO647" s="11"/>
    </row>
    <row r="648" spans="1:41" x14ac:dyDescent="0.25">
      <c r="A648" t="s">
        <v>824</v>
      </c>
      <c r="B648" t="s">
        <v>1734</v>
      </c>
      <c r="C648" t="s">
        <v>79</v>
      </c>
      <c r="D648" t="s">
        <v>26</v>
      </c>
      <c r="E648" t="s">
        <v>31</v>
      </c>
      <c r="F648" t="s">
        <v>27</v>
      </c>
      <c r="G648" t="s">
        <v>43</v>
      </c>
      <c r="H648">
        <v>50</v>
      </c>
      <c r="I648" s="1">
        <v>43299</v>
      </c>
      <c r="J648" s="2">
        <v>80350</v>
      </c>
      <c r="K648" s="3">
        <v>0</v>
      </c>
      <c r="L648" t="s">
        <v>18</v>
      </c>
      <c r="M648" t="s">
        <v>42</v>
      </c>
      <c r="N648" s="1" t="s">
        <v>20</v>
      </c>
      <c r="P648" t="str">
        <f t="shared" si="21"/>
        <v>MIDDLE AGE</v>
      </c>
      <c r="AG648" s="11"/>
      <c r="AH648" s="1">
        <v>43299</v>
      </c>
      <c r="AI648" s="2">
        <v>80350</v>
      </c>
      <c r="AJ648" s="13" t="s">
        <v>30</v>
      </c>
      <c r="AK648" s="1">
        <v>43299</v>
      </c>
      <c r="AL648" s="3">
        <v>0</v>
      </c>
      <c r="AO648" s="11"/>
    </row>
    <row r="649" spans="1:41" x14ac:dyDescent="0.25">
      <c r="A649" t="s">
        <v>253</v>
      </c>
      <c r="B649" t="s">
        <v>1735</v>
      </c>
      <c r="C649" t="s">
        <v>52</v>
      </c>
      <c r="D649" t="s">
        <v>30</v>
      </c>
      <c r="E649" t="s">
        <v>15</v>
      </c>
      <c r="F649" t="s">
        <v>16</v>
      </c>
      <c r="G649" t="s">
        <v>17</v>
      </c>
      <c r="H649">
        <v>32</v>
      </c>
      <c r="I649" s="1">
        <v>43729</v>
      </c>
      <c r="J649" s="2">
        <v>61243</v>
      </c>
      <c r="K649" s="3">
        <v>0</v>
      </c>
      <c r="L649" t="s">
        <v>18</v>
      </c>
      <c r="M649" t="s">
        <v>42</v>
      </c>
      <c r="N649" s="1" t="s">
        <v>20</v>
      </c>
      <c r="P649" t="str">
        <f t="shared" si="21"/>
        <v>YOUNG</v>
      </c>
      <c r="AG649" s="11"/>
      <c r="AH649" s="1">
        <v>43729</v>
      </c>
      <c r="AI649" s="2">
        <v>61243</v>
      </c>
      <c r="AJ649" s="13" t="s">
        <v>14</v>
      </c>
      <c r="AK649" s="1">
        <v>43729</v>
      </c>
      <c r="AL649" s="3">
        <v>0</v>
      </c>
      <c r="AO649" s="11"/>
    </row>
    <row r="650" spans="1:41" x14ac:dyDescent="0.25">
      <c r="A650" t="s">
        <v>825</v>
      </c>
      <c r="B650" t="s">
        <v>1736</v>
      </c>
      <c r="C650" t="s">
        <v>59</v>
      </c>
      <c r="D650" t="s">
        <v>14</v>
      </c>
      <c r="E650" t="s">
        <v>35</v>
      </c>
      <c r="F650" t="s">
        <v>27</v>
      </c>
      <c r="G650" t="s">
        <v>46</v>
      </c>
      <c r="H650">
        <v>56</v>
      </c>
      <c r="I650" s="1">
        <v>37358</v>
      </c>
      <c r="J650" s="2">
        <v>48896</v>
      </c>
      <c r="K650" s="3">
        <v>0</v>
      </c>
      <c r="L650" t="s">
        <v>47</v>
      </c>
      <c r="M650" t="s">
        <v>68</v>
      </c>
      <c r="N650" s="1">
        <v>42808</v>
      </c>
      <c r="P650" t="str">
        <f t="shared" si="21"/>
        <v>MIDDLE AGE</v>
      </c>
      <c r="AG650" s="11"/>
      <c r="AH650" s="1">
        <v>37358</v>
      </c>
      <c r="AI650" s="2">
        <v>48896</v>
      </c>
      <c r="AJ650" s="13" t="s">
        <v>30</v>
      </c>
      <c r="AK650" s="1">
        <v>37358</v>
      </c>
      <c r="AL650" s="3">
        <v>0</v>
      </c>
      <c r="AO650" s="11"/>
    </row>
    <row r="651" spans="1:41" x14ac:dyDescent="0.25">
      <c r="A651" t="s">
        <v>826</v>
      </c>
      <c r="B651" t="s">
        <v>1737</v>
      </c>
      <c r="C651" t="s">
        <v>29</v>
      </c>
      <c r="D651" t="s">
        <v>30</v>
      </c>
      <c r="E651" t="s">
        <v>15</v>
      </c>
      <c r="F651" t="s">
        <v>27</v>
      </c>
      <c r="G651" t="s">
        <v>23</v>
      </c>
      <c r="H651">
        <v>32</v>
      </c>
      <c r="I651" s="1">
        <v>43728</v>
      </c>
      <c r="J651" s="2">
        <v>82887</v>
      </c>
      <c r="K651" s="3">
        <v>0</v>
      </c>
      <c r="L651" t="s">
        <v>32</v>
      </c>
      <c r="M651" t="s">
        <v>33</v>
      </c>
      <c r="N651" s="1">
        <v>43847</v>
      </c>
      <c r="P651" t="str">
        <f t="shared" si="21"/>
        <v>YOUNG</v>
      </c>
      <c r="AG651" s="11"/>
      <c r="AH651" s="1">
        <v>43728</v>
      </c>
      <c r="AI651" s="2">
        <v>82887</v>
      </c>
      <c r="AJ651" s="13" t="s">
        <v>41</v>
      </c>
      <c r="AK651" s="1">
        <v>43728</v>
      </c>
      <c r="AL651" s="3">
        <v>0</v>
      </c>
      <c r="AO651" s="11"/>
    </row>
    <row r="652" spans="1:41" x14ac:dyDescent="0.25">
      <c r="A652" t="s">
        <v>187</v>
      </c>
      <c r="B652" t="s">
        <v>1738</v>
      </c>
      <c r="C652" t="s">
        <v>59</v>
      </c>
      <c r="D652" t="s">
        <v>41</v>
      </c>
      <c r="E652" t="s">
        <v>35</v>
      </c>
      <c r="F652" t="s">
        <v>27</v>
      </c>
      <c r="G652" t="s">
        <v>23</v>
      </c>
      <c r="H652">
        <v>45</v>
      </c>
      <c r="I652" s="1">
        <v>38682</v>
      </c>
      <c r="J652" s="2">
        <v>54742</v>
      </c>
      <c r="K652" s="3">
        <v>0</v>
      </c>
      <c r="L652" t="s">
        <v>32</v>
      </c>
      <c r="M652" t="s">
        <v>33</v>
      </c>
      <c r="N652" s="1" t="s">
        <v>20</v>
      </c>
      <c r="P652" t="str">
        <f t="shared" si="21"/>
        <v>MIDDLE AGE</v>
      </c>
      <c r="AG652" s="11"/>
      <c r="AH652" s="1">
        <v>38682</v>
      </c>
      <c r="AI652" s="2">
        <v>54742</v>
      </c>
      <c r="AJ652" s="13" t="s">
        <v>41</v>
      </c>
      <c r="AK652" s="1">
        <v>38682</v>
      </c>
      <c r="AL652" s="3">
        <v>0</v>
      </c>
      <c r="AO652" s="11"/>
    </row>
    <row r="653" spans="1:41" x14ac:dyDescent="0.25">
      <c r="A653" t="s">
        <v>827</v>
      </c>
      <c r="B653" t="s">
        <v>1739</v>
      </c>
      <c r="C653" t="s">
        <v>1113</v>
      </c>
      <c r="D653" t="s">
        <v>41</v>
      </c>
      <c r="E653" t="s">
        <v>31</v>
      </c>
      <c r="F653" t="s">
        <v>27</v>
      </c>
      <c r="G653" t="s">
        <v>23</v>
      </c>
      <c r="H653">
        <v>43</v>
      </c>
      <c r="I653" s="1">
        <v>39282</v>
      </c>
      <c r="J653" s="2">
        <v>134544</v>
      </c>
      <c r="K653" s="3">
        <v>0.13</v>
      </c>
      <c r="L653" t="s">
        <v>18</v>
      </c>
      <c r="M653" t="s">
        <v>24</v>
      </c>
      <c r="N653" s="1" t="s">
        <v>20</v>
      </c>
      <c r="P653" t="str">
        <f t="shared" si="21"/>
        <v>MIDDLE AGE</v>
      </c>
      <c r="AG653" s="11"/>
      <c r="AH653" s="1">
        <v>39282</v>
      </c>
      <c r="AI653" s="2">
        <v>134544</v>
      </c>
      <c r="AJ653" s="13" t="s">
        <v>26</v>
      </c>
      <c r="AK653" s="1">
        <v>39282</v>
      </c>
      <c r="AL653" s="3">
        <v>0.13</v>
      </c>
      <c r="AO653" s="11"/>
    </row>
    <row r="654" spans="1:41" x14ac:dyDescent="0.25">
      <c r="A654" t="s">
        <v>828</v>
      </c>
      <c r="B654" t="s">
        <v>1740</v>
      </c>
      <c r="C654" t="s">
        <v>55</v>
      </c>
      <c r="D654" t="s">
        <v>26</v>
      </c>
      <c r="E654" t="s">
        <v>1104</v>
      </c>
      <c r="F654" t="s">
        <v>16</v>
      </c>
      <c r="G654" t="s">
        <v>23</v>
      </c>
      <c r="H654">
        <v>45</v>
      </c>
      <c r="I654" s="1">
        <v>37751</v>
      </c>
      <c r="J654" s="2">
        <v>128115</v>
      </c>
      <c r="K654" s="3">
        <v>0.06</v>
      </c>
      <c r="L654" t="s">
        <v>18</v>
      </c>
      <c r="M654" t="s">
        <v>24</v>
      </c>
      <c r="N654" s="1" t="s">
        <v>20</v>
      </c>
      <c r="P654" t="str">
        <f t="shared" si="21"/>
        <v>MIDDLE AGE</v>
      </c>
      <c r="AG654" s="11"/>
      <c r="AH654" s="1">
        <v>37751</v>
      </c>
      <c r="AI654" s="2">
        <v>128115</v>
      </c>
      <c r="AJ654" s="13" t="s">
        <v>58</v>
      </c>
      <c r="AK654" s="1">
        <v>37751</v>
      </c>
      <c r="AL654" s="3">
        <v>0.06</v>
      </c>
      <c r="AO654" s="11"/>
    </row>
    <row r="655" spans="1:41" x14ac:dyDescent="0.25">
      <c r="A655" t="s">
        <v>829</v>
      </c>
      <c r="B655" t="s">
        <v>1741</v>
      </c>
      <c r="C655" t="s">
        <v>59</v>
      </c>
      <c r="D655" t="s">
        <v>58</v>
      </c>
      <c r="E655" t="s">
        <v>1104</v>
      </c>
      <c r="F655" t="s">
        <v>27</v>
      </c>
      <c r="G655" t="s">
        <v>23</v>
      </c>
      <c r="H655">
        <v>38</v>
      </c>
      <c r="I655" s="1">
        <v>41454</v>
      </c>
      <c r="J655" s="2">
        <v>54713</v>
      </c>
      <c r="K655" s="3">
        <v>0</v>
      </c>
      <c r="L655" t="s">
        <v>18</v>
      </c>
      <c r="M655" t="s">
        <v>28</v>
      </c>
      <c r="N655" s="1" t="s">
        <v>20</v>
      </c>
      <c r="P655" t="str">
        <f t="shared" si="21"/>
        <v>YOUNG</v>
      </c>
      <c r="AG655" s="11"/>
      <c r="AH655" s="1">
        <v>41454</v>
      </c>
      <c r="AI655" s="2">
        <v>54713</v>
      </c>
      <c r="AJ655" s="13" t="s">
        <v>45</v>
      </c>
      <c r="AK655" s="1">
        <v>41454</v>
      </c>
      <c r="AL655" s="3">
        <v>0</v>
      </c>
      <c r="AO655" s="11"/>
    </row>
    <row r="656" spans="1:41" x14ac:dyDescent="0.25">
      <c r="A656" t="s">
        <v>830</v>
      </c>
      <c r="B656" t="s">
        <v>1742</v>
      </c>
      <c r="C656" t="s">
        <v>57</v>
      </c>
      <c r="D656" t="s">
        <v>45</v>
      </c>
      <c r="E656" t="s">
        <v>15</v>
      </c>
      <c r="F656" t="s">
        <v>16</v>
      </c>
      <c r="G656" t="s">
        <v>17</v>
      </c>
      <c r="H656">
        <v>46</v>
      </c>
      <c r="I656" s="1">
        <v>41860</v>
      </c>
      <c r="J656" s="2">
        <v>63987</v>
      </c>
      <c r="K656" s="3">
        <v>0</v>
      </c>
      <c r="L656" t="s">
        <v>18</v>
      </c>
      <c r="M656" t="s">
        <v>56</v>
      </c>
      <c r="N656" s="1" t="s">
        <v>20</v>
      </c>
      <c r="P656" t="str">
        <f t="shared" si="21"/>
        <v>MIDDLE AGE</v>
      </c>
      <c r="AG656" s="11"/>
      <c r="AH656" s="1">
        <v>41860</v>
      </c>
      <c r="AI656" s="2">
        <v>63987</v>
      </c>
      <c r="AJ656" s="13" t="s">
        <v>26</v>
      </c>
      <c r="AK656" s="1">
        <v>41860</v>
      </c>
      <c r="AL656" s="3">
        <v>0</v>
      </c>
      <c r="AO656" s="11"/>
    </row>
    <row r="657" spans="1:41" x14ac:dyDescent="0.25">
      <c r="A657" t="s">
        <v>831</v>
      </c>
      <c r="B657" t="s">
        <v>1743</v>
      </c>
      <c r="C657" t="s">
        <v>75</v>
      </c>
      <c r="D657" t="s">
        <v>26</v>
      </c>
      <c r="E657" t="s">
        <v>15</v>
      </c>
      <c r="F657" t="s">
        <v>27</v>
      </c>
      <c r="G657" t="s">
        <v>23</v>
      </c>
      <c r="H657">
        <v>26</v>
      </c>
      <c r="I657" s="1">
        <v>44558</v>
      </c>
      <c r="J657" s="2">
        <v>86288</v>
      </c>
      <c r="K657" s="3">
        <v>0</v>
      </c>
      <c r="L657" t="s">
        <v>18</v>
      </c>
      <c r="M657" t="s">
        <v>28</v>
      </c>
      <c r="N657" s="1" t="s">
        <v>20</v>
      </c>
      <c r="P657" t="str">
        <f t="shared" si="21"/>
        <v>YOUNG</v>
      </c>
      <c r="AG657" s="11"/>
      <c r="AH657" s="1">
        <v>44558</v>
      </c>
      <c r="AI657" s="2">
        <v>86288</v>
      </c>
      <c r="AJ657" s="13" t="s">
        <v>30</v>
      </c>
      <c r="AK657" s="1">
        <v>44558</v>
      </c>
      <c r="AL657" s="3">
        <v>0</v>
      </c>
      <c r="AO657" s="11"/>
    </row>
    <row r="658" spans="1:41" x14ac:dyDescent="0.25">
      <c r="A658" t="s">
        <v>832</v>
      </c>
      <c r="B658" t="s">
        <v>1744</v>
      </c>
      <c r="C658" t="s">
        <v>29</v>
      </c>
      <c r="D658" t="s">
        <v>30</v>
      </c>
      <c r="E658" t="s">
        <v>31</v>
      </c>
      <c r="F658" t="s">
        <v>16</v>
      </c>
      <c r="G658" t="s">
        <v>46</v>
      </c>
      <c r="H658">
        <v>27</v>
      </c>
      <c r="I658" s="1">
        <v>44059</v>
      </c>
      <c r="J658" s="2">
        <v>61693</v>
      </c>
      <c r="K658" s="3">
        <v>0</v>
      </c>
      <c r="L658" t="s">
        <v>47</v>
      </c>
      <c r="M658" t="s">
        <v>48</v>
      </c>
      <c r="N658" s="1">
        <v>44158</v>
      </c>
      <c r="P658" t="str">
        <f t="shared" si="21"/>
        <v>YOUNG</v>
      </c>
      <c r="AG658" s="11"/>
      <c r="AH658" s="1">
        <v>44059</v>
      </c>
      <c r="AI658" s="2">
        <v>61693</v>
      </c>
      <c r="AJ658" s="13" t="s">
        <v>26</v>
      </c>
      <c r="AK658" s="1">
        <v>44059</v>
      </c>
      <c r="AL658" s="3">
        <v>0</v>
      </c>
      <c r="AO658" s="11"/>
    </row>
    <row r="659" spans="1:41" x14ac:dyDescent="0.25">
      <c r="A659" t="s">
        <v>833</v>
      </c>
      <c r="B659" t="s">
        <v>1745</v>
      </c>
      <c r="C659" t="s">
        <v>79</v>
      </c>
      <c r="D659" t="s">
        <v>26</v>
      </c>
      <c r="E659" t="s">
        <v>35</v>
      </c>
      <c r="F659" t="s">
        <v>16</v>
      </c>
      <c r="G659" t="s">
        <v>23</v>
      </c>
      <c r="H659">
        <v>48</v>
      </c>
      <c r="I659" s="1">
        <v>44501</v>
      </c>
      <c r="J659" s="2">
        <v>75624</v>
      </c>
      <c r="K659" s="3">
        <v>0</v>
      </c>
      <c r="L659" t="s">
        <v>32</v>
      </c>
      <c r="M659" t="s">
        <v>33</v>
      </c>
      <c r="N659" s="1" t="s">
        <v>20</v>
      </c>
      <c r="P659" t="str">
        <f t="shared" si="21"/>
        <v>MIDDLE AGE</v>
      </c>
      <c r="AG659" s="11"/>
      <c r="AH659" s="1">
        <v>44501</v>
      </c>
      <c r="AI659" s="2">
        <v>75624</v>
      </c>
      <c r="AJ659" s="13" t="s">
        <v>22</v>
      </c>
      <c r="AK659" s="1">
        <v>44501</v>
      </c>
      <c r="AL659" s="3">
        <v>0</v>
      </c>
      <c r="AO659" s="11"/>
    </row>
    <row r="660" spans="1:41" x14ac:dyDescent="0.25">
      <c r="A660" t="s">
        <v>834</v>
      </c>
      <c r="B660" t="s">
        <v>1746</v>
      </c>
      <c r="C660" t="s">
        <v>55</v>
      </c>
      <c r="D660" t="s">
        <v>22</v>
      </c>
      <c r="E660" t="s">
        <v>31</v>
      </c>
      <c r="F660" t="s">
        <v>16</v>
      </c>
      <c r="G660" t="s">
        <v>17</v>
      </c>
      <c r="H660">
        <v>57</v>
      </c>
      <c r="I660" s="1">
        <v>41411</v>
      </c>
      <c r="J660" s="2">
        <v>122979</v>
      </c>
      <c r="K660" s="3">
        <v>0.06</v>
      </c>
      <c r="L660" t="s">
        <v>18</v>
      </c>
      <c r="M660" t="s">
        <v>37</v>
      </c>
      <c r="N660" s="1" t="s">
        <v>20</v>
      </c>
      <c r="P660" t="str">
        <f t="shared" si="21"/>
        <v>MIDDLE AGE</v>
      </c>
      <c r="AG660" s="11"/>
      <c r="AH660" s="1">
        <v>41411</v>
      </c>
      <c r="AI660" s="2">
        <v>122979</v>
      </c>
      <c r="AJ660" s="13" t="s">
        <v>30</v>
      </c>
      <c r="AK660" s="1">
        <v>41411</v>
      </c>
      <c r="AL660" s="3">
        <v>0.06</v>
      </c>
      <c r="AO660" s="11"/>
    </row>
    <row r="661" spans="1:41" x14ac:dyDescent="0.25">
      <c r="A661" t="s">
        <v>281</v>
      </c>
      <c r="B661" t="s">
        <v>1747</v>
      </c>
      <c r="C661" t="s">
        <v>78</v>
      </c>
      <c r="D661" t="s">
        <v>30</v>
      </c>
      <c r="E661" t="s">
        <v>1104</v>
      </c>
      <c r="F661" t="s">
        <v>27</v>
      </c>
      <c r="G661" t="s">
        <v>17</v>
      </c>
      <c r="H661">
        <v>58</v>
      </c>
      <c r="I661" s="1">
        <v>37627</v>
      </c>
      <c r="J661" s="2">
        <v>91729</v>
      </c>
      <c r="K661" s="3">
        <v>0.13</v>
      </c>
      <c r="L661" t="s">
        <v>18</v>
      </c>
      <c r="M661" t="s">
        <v>19</v>
      </c>
      <c r="N661" s="1" t="s">
        <v>20</v>
      </c>
      <c r="P661" t="str">
        <f t="shared" si="21"/>
        <v>MIDDLE AGE</v>
      </c>
      <c r="AG661" s="11"/>
      <c r="AH661" s="1">
        <v>37627</v>
      </c>
      <c r="AI661" s="2">
        <v>91729</v>
      </c>
      <c r="AJ661" s="13" t="s">
        <v>14</v>
      </c>
      <c r="AK661" s="1">
        <v>37627</v>
      </c>
      <c r="AL661" s="3">
        <v>0.13</v>
      </c>
      <c r="AO661" s="11"/>
    </row>
    <row r="662" spans="1:41" x14ac:dyDescent="0.25">
      <c r="A662" t="s">
        <v>835</v>
      </c>
      <c r="B662" t="s">
        <v>1748</v>
      </c>
      <c r="C662" t="s">
        <v>55</v>
      </c>
      <c r="D662" t="s">
        <v>14</v>
      </c>
      <c r="E662" t="s">
        <v>31</v>
      </c>
      <c r="F662" t="s">
        <v>27</v>
      </c>
      <c r="G662" t="s">
        <v>17</v>
      </c>
      <c r="H662">
        <v>48</v>
      </c>
      <c r="I662" s="1">
        <v>40314</v>
      </c>
      <c r="J662" s="2">
        <v>117736</v>
      </c>
      <c r="K662" s="3">
        <v>0.05</v>
      </c>
      <c r="L662" t="s">
        <v>18</v>
      </c>
      <c r="M662" t="s">
        <v>28</v>
      </c>
      <c r="N662" s="1" t="s">
        <v>20</v>
      </c>
      <c r="P662" t="str">
        <f t="shared" si="21"/>
        <v>MIDDLE AGE</v>
      </c>
      <c r="AG662" s="11"/>
      <c r="AH662" s="1">
        <v>40314</v>
      </c>
      <c r="AI662" s="2">
        <v>117736</v>
      </c>
      <c r="AJ662" s="13" t="s">
        <v>22</v>
      </c>
      <c r="AK662" s="1">
        <v>40314</v>
      </c>
      <c r="AL662" s="3">
        <v>0.05</v>
      </c>
      <c r="AO662" s="11"/>
    </row>
    <row r="663" spans="1:41" x14ac:dyDescent="0.25">
      <c r="A663" t="s">
        <v>836</v>
      </c>
      <c r="B663" t="s">
        <v>1749</v>
      </c>
      <c r="C663" t="s">
        <v>1113</v>
      </c>
      <c r="D663" t="s">
        <v>22</v>
      </c>
      <c r="E663" t="s">
        <v>15</v>
      </c>
      <c r="F663" t="s">
        <v>27</v>
      </c>
      <c r="G663" t="s">
        <v>23</v>
      </c>
      <c r="H663">
        <v>54</v>
      </c>
      <c r="I663" s="1">
        <v>34779</v>
      </c>
      <c r="J663" s="2">
        <v>154658</v>
      </c>
      <c r="K663" s="3">
        <v>0.12</v>
      </c>
      <c r="L663" t="s">
        <v>32</v>
      </c>
      <c r="M663" t="s">
        <v>67</v>
      </c>
      <c r="N663" s="1" t="s">
        <v>20</v>
      </c>
      <c r="P663" t="str">
        <f t="shared" si="21"/>
        <v>MIDDLE AGE</v>
      </c>
      <c r="AG663" s="11"/>
      <c r="AH663" s="1">
        <v>34779</v>
      </c>
      <c r="AI663" s="2">
        <v>154658</v>
      </c>
      <c r="AJ663" s="13" t="s">
        <v>26</v>
      </c>
      <c r="AK663" s="1">
        <v>34779</v>
      </c>
      <c r="AL663" s="3">
        <v>0.12</v>
      </c>
      <c r="AO663" s="11"/>
    </row>
    <row r="664" spans="1:41" x14ac:dyDescent="0.25">
      <c r="A664" t="s">
        <v>837</v>
      </c>
      <c r="B664" t="s">
        <v>1750</v>
      </c>
      <c r="C664" t="s">
        <v>25</v>
      </c>
      <c r="D664" t="s">
        <v>26</v>
      </c>
      <c r="E664" t="s">
        <v>15</v>
      </c>
      <c r="F664" t="s">
        <v>27</v>
      </c>
      <c r="G664" t="s">
        <v>23</v>
      </c>
      <c r="H664">
        <v>29</v>
      </c>
      <c r="I664" s="1">
        <v>44046</v>
      </c>
      <c r="J664" s="2">
        <v>84397</v>
      </c>
      <c r="K664" s="3">
        <v>0</v>
      </c>
      <c r="L664" t="s">
        <v>18</v>
      </c>
      <c r="M664" t="s">
        <v>56</v>
      </c>
      <c r="N664" s="1" t="s">
        <v>20</v>
      </c>
      <c r="P664" t="str">
        <f t="shared" si="21"/>
        <v>YOUNG</v>
      </c>
      <c r="AG664" s="11"/>
      <c r="AH664" s="1">
        <v>44046</v>
      </c>
      <c r="AI664" s="2">
        <v>84397</v>
      </c>
      <c r="AJ664" s="13" t="s">
        <v>58</v>
      </c>
      <c r="AK664" s="1">
        <v>44046</v>
      </c>
      <c r="AL664" s="3">
        <v>0</v>
      </c>
      <c r="AO664" s="11"/>
    </row>
    <row r="665" spans="1:41" x14ac:dyDescent="0.25">
      <c r="A665" t="s">
        <v>227</v>
      </c>
      <c r="B665" t="s">
        <v>1751</v>
      </c>
      <c r="C665" t="s">
        <v>38</v>
      </c>
      <c r="D665" t="s">
        <v>58</v>
      </c>
      <c r="E665" t="s">
        <v>1104</v>
      </c>
      <c r="F665" t="s">
        <v>16</v>
      </c>
      <c r="G665" t="s">
        <v>23</v>
      </c>
      <c r="H665">
        <v>50</v>
      </c>
      <c r="I665" s="1">
        <v>35664</v>
      </c>
      <c r="J665" s="2">
        <v>159285</v>
      </c>
      <c r="K665" s="3">
        <v>0.15</v>
      </c>
      <c r="L665" t="s">
        <v>18</v>
      </c>
      <c r="M665" t="s">
        <v>24</v>
      </c>
      <c r="N665" s="1" t="s">
        <v>20</v>
      </c>
      <c r="P665" t="str">
        <f t="shared" si="21"/>
        <v>MIDDLE AGE</v>
      </c>
      <c r="AG665" s="11"/>
      <c r="AH665" s="1">
        <v>35664</v>
      </c>
      <c r="AI665" s="2">
        <v>159285</v>
      </c>
      <c r="AJ665" s="13" t="s">
        <v>58</v>
      </c>
      <c r="AK665" s="1">
        <v>35664</v>
      </c>
      <c r="AL665" s="3">
        <v>0.15</v>
      </c>
      <c r="AO665" s="11"/>
    </row>
    <row r="666" spans="1:41" x14ac:dyDescent="0.25">
      <c r="A666" t="s">
        <v>838</v>
      </c>
      <c r="B666" t="s">
        <v>1752</v>
      </c>
      <c r="C666" t="s">
        <v>57</v>
      </c>
      <c r="D666" t="s">
        <v>58</v>
      </c>
      <c r="E666" t="s">
        <v>15</v>
      </c>
      <c r="F666" t="s">
        <v>16</v>
      </c>
      <c r="G666" t="s">
        <v>17</v>
      </c>
      <c r="H666">
        <v>49</v>
      </c>
      <c r="I666" s="1">
        <v>38144</v>
      </c>
      <c r="J666" s="2">
        <v>59854</v>
      </c>
      <c r="K666" s="3">
        <v>0</v>
      </c>
      <c r="L666" t="s">
        <v>18</v>
      </c>
      <c r="M666" t="s">
        <v>42</v>
      </c>
      <c r="N666" s="1" t="s">
        <v>20</v>
      </c>
      <c r="P666" t="str">
        <f t="shared" si="21"/>
        <v>MIDDLE AGE</v>
      </c>
      <c r="AG666" s="11"/>
      <c r="AH666" s="1">
        <v>38144</v>
      </c>
      <c r="AI666" s="2">
        <v>59854</v>
      </c>
      <c r="AJ666" s="13" t="s">
        <v>26</v>
      </c>
      <c r="AK666" s="1">
        <v>38144</v>
      </c>
      <c r="AL666" s="3">
        <v>0</v>
      </c>
      <c r="AO666" s="11"/>
    </row>
    <row r="667" spans="1:41" x14ac:dyDescent="0.25">
      <c r="A667" t="s">
        <v>839</v>
      </c>
      <c r="B667" t="s">
        <v>1753</v>
      </c>
      <c r="C667" t="s">
        <v>73</v>
      </c>
      <c r="D667" t="s">
        <v>26</v>
      </c>
      <c r="E667" t="s">
        <v>15</v>
      </c>
      <c r="F667" t="s">
        <v>27</v>
      </c>
      <c r="G667" t="s">
        <v>17</v>
      </c>
      <c r="H667">
        <v>64</v>
      </c>
      <c r="I667" s="1">
        <v>43238</v>
      </c>
      <c r="J667" s="2">
        <v>87521</v>
      </c>
      <c r="K667" s="3">
        <v>0</v>
      </c>
      <c r="L667" t="s">
        <v>18</v>
      </c>
      <c r="M667" t="s">
        <v>56</v>
      </c>
      <c r="N667" s="1">
        <v>44357</v>
      </c>
      <c r="P667" t="str">
        <f t="shared" si="21"/>
        <v>OLD</v>
      </c>
      <c r="AG667" s="11"/>
      <c r="AH667" s="1">
        <v>43238</v>
      </c>
      <c r="AI667" s="2">
        <v>87521</v>
      </c>
      <c r="AJ667" s="13" t="s">
        <v>41</v>
      </c>
      <c r="AK667" s="1">
        <v>43238</v>
      </c>
      <c r="AL667" s="3">
        <v>0</v>
      </c>
      <c r="AO667" s="11"/>
    </row>
    <row r="668" spans="1:41" x14ac:dyDescent="0.25">
      <c r="A668" t="s">
        <v>840</v>
      </c>
      <c r="B668" t="s">
        <v>1754</v>
      </c>
      <c r="C668" t="s">
        <v>38</v>
      </c>
      <c r="D668" t="s">
        <v>41</v>
      </c>
      <c r="E668" t="s">
        <v>15</v>
      </c>
      <c r="F668" t="s">
        <v>27</v>
      </c>
      <c r="G668" t="s">
        <v>46</v>
      </c>
      <c r="H668">
        <v>36</v>
      </c>
      <c r="I668" s="1">
        <v>42264</v>
      </c>
      <c r="J668" s="2">
        <v>179166</v>
      </c>
      <c r="K668" s="3">
        <v>0.17</v>
      </c>
      <c r="L668" t="s">
        <v>47</v>
      </c>
      <c r="M668" t="s">
        <v>68</v>
      </c>
      <c r="N668" s="1" t="s">
        <v>20</v>
      </c>
      <c r="P668" t="str">
        <f t="shared" si="21"/>
        <v>YOUNG</v>
      </c>
      <c r="AG668" s="11"/>
      <c r="AH668" s="1">
        <v>42264</v>
      </c>
      <c r="AI668" s="2">
        <v>179166</v>
      </c>
      <c r="AJ668" s="13" t="s">
        <v>30</v>
      </c>
      <c r="AK668" s="1">
        <v>42264</v>
      </c>
      <c r="AL668" s="3">
        <v>0.17</v>
      </c>
      <c r="AO668" s="11"/>
    </row>
    <row r="669" spans="1:41" x14ac:dyDescent="0.25">
      <c r="A669" t="s">
        <v>841</v>
      </c>
      <c r="B669" t="s">
        <v>1755</v>
      </c>
      <c r="C669" t="s">
        <v>71</v>
      </c>
      <c r="D669" t="s">
        <v>30</v>
      </c>
      <c r="E669" t="s">
        <v>31</v>
      </c>
      <c r="F669" t="s">
        <v>16</v>
      </c>
      <c r="G669" t="s">
        <v>23</v>
      </c>
      <c r="H669">
        <v>55</v>
      </c>
      <c r="I669" s="1">
        <v>36248</v>
      </c>
      <c r="J669" s="2">
        <v>120092</v>
      </c>
      <c r="K669" s="3">
        <v>0</v>
      </c>
      <c r="L669" t="s">
        <v>32</v>
      </c>
      <c r="M669" t="s">
        <v>67</v>
      </c>
      <c r="N669" s="1" t="s">
        <v>20</v>
      </c>
      <c r="P669" t="str">
        <f t="shared" si="21"/>
        <v>MIDDLE AGE</v>
      </c>
      <c r="AG669" s="11"/>
      <c r="AH669" s="1">
        <v>36248</v>
      </c>
      <c r="AI669" s="2">
        <v>120092</v>
      </c>
      <c r="AJ669" s="13" t="s">
        <v>30</v>
      </c>
      <c r="AK669" s="1">
        <v>36248</v>
      </c>
      <c r="AL669" s="3">
        <v>0</v>
      </c>
      <c r="AO669" s="11"/>
    </row>
    <row r="670" spans="1:41" x14ac:dyDescent="0.25">
      <c r="A670" t="s">
        <v>842</v>
      </c>
      <c r="B670" t="s">
        <v>1756</v>
      </c>
      <c r="C670" t="s">
        <v>38</v>
      </c>
      <c r="D670" t="s">
        <v>30</v>
      </c>
      <c r="E670" t="s">
        <v>31</v>
      </c>
      <c r="F670" t="s">
        <v>27</v>
      </c>
      <c r="G670" t="s">
        <v>23</v>
      </c>
      <c r="H670">
        <v>53</v>
      </c>
      <c r="I670" s="1">
        <v>42174</v>
      </c>
      <c r="J670" s="2">
        <v>168142</v>
      </c>
      <c r="K670" s="3">
        <v>0.27</v>
      </c>
      <c r="L670" t="s">
        <v>32</v>
      </c>
      <c r="M670" t="s">
        <v>54</v>
      </c>
      <c r="N670" s="1" t="s">
        <v>20</v>
      </c>
      <c r="P670" t="str">
        <f t="shared" si="21"/>
        <v>MIDDLE AGE</v>
      </c>
      <c r="AG670" s="11"/>
      <c r="AH670" s="1">
        <v>42174</v>
      </c>
      <c r="AI670" s="2">
        <v>168142</v>
      </c>
      <c r="AJ670" s="13" t="s">
        <v>14</v>
      </c>
      <c r="AK670" s="1">
        <v>42174</v>
      </c>
      <c r="AL670" s="3">
        <v>0.27</v>
      </c>
      <c r="AO670" s="11"/>
    </row>
    <row r="671" spans="1:41" x14ac:dyDescent="0.25">
      <c r="A671" t="s">
        <v>843</v>
      </c>
      <c r="B671" t="s">
        <v>1757</v>
      </c>
      <c r="C671" t="s">
        <v>38</v>
      </c>
      <c r="D671" t="s">
        <v>14</v>
      </c>
      <c r="E671" t="s">
        <v>31</v>
      </c>
      <c r="F671" t="s">
        <v>16</v>
      </c>
      <c r="G671" t="s">
        <v>46</v>
      </c>
      <c r="H671">
        <v>54</v>
      </c>
      <c r="I671" s="1">
        <v>34799</v>
      </c>
      <c r="J671" s="2">
        <v>195662</v>
      </c>
      <c r="K671" s="3">
        <v>0.15</v>
      </c>
      <c r="L671" t="s">
        <v>18</v>
      </c>
      <c r="M671" t="s">
        <v>28</v>
      </c>
      <c r="N671" s="1" t="s">
        <v>20</v>
      </c>
      <c r="P671" t="str">
        <f t="shared" si="21"/>
        <v>MIDDLE AGE</v>
      </c>
      <c r="AG671" s="11"/>
      <c r="AH671" s="1">
        <v>34799</v>
      </c>
      <c r="AI671" s="2">
        <v>195662</v>
      </c>
      <c r="AJ671" s="13" t="s">
        <v>26</v>
      </c>
      <c r="AK671" s="1">
        <v>34799</v>
      </c>
      <c r="AL671" s="3">
        <v>0.15</v>
      </c>
      <c r="AO671" s="11"/>
    </row>
    <row r="672" spans="1:41" x14ac:dyDescent="0.25">
      <c r="A672" t="s">
        <v>844</v>
      </c>
      <c r="B672" t="s">
        <v>1758</v>
      </c>
      <c r="C672" t="s">
        <v>64</v>
      </c>
      <c r="D672" t="s">
        <v>26</v>
      </c>
      <c r="E672" t="s">
        <v>35</v>
      </c>
      <c r="F672" t="s">
        <v>27</v>
      </c>
      <c r="G672" t="s">
        <v>17</v>
      </c>
      <c r="H672">
        <v>41</v>
      </c>
      <c r="I672" s="1">
        <v>41260</v>
      </c>
      <c r="J672" s="2">
        <v>49986</v>
      </c>
      <c r="K672" s="3">
        <v>0</v>
      </c>
      <c r="L672" t="s">
        <v>18</v>
      </c>
      <c r="M672" t="s">
        <v>42</v>
      </c>
      <c r="N672" s="1" t="s">
        <v>20</v>
      </c>
      <c r="P672" t="str">
        <f t="shared" si="21"/>
        <v>MIDDLE AGE</v>
      </c>
      <c r="AG672" s="11"/>
      <c r="AH672" s="1">
        <v>41260</v>
      </c>
      <c r="AI672" s="2">
        <v>49986</v>
      </c>
      <c r="AJ672" s="13" t="s">
        <v>58</v>
      </c>
      <c r="AK672" s="1">
        <v>41260</v>
      </c>
      <c r="AL672" s="3">
        <v>0</v>
      </c>
      <c r="AO672" s="11"/>
    </row>
    <row r="673" spans="1:41" x14ac:dyDescent="0.25">
      <c r="A673" t="s">
        <v>845</v>
      </c>
      <c r="B673" t="s">
        <v>1759</v>
      </c>
      <c r="C673" t="s">
        <v>13</v>
      </c>
      <c r="D673" t="s">
        <v>58</v>
      </c>
      <c r="E673" t="s">
        <v>31</v>
      </c>
      <c r="F673" t="s">
        <v>27</v>
      </c>
      <c r="G673" t="s">
        <v>46</v>
      </c>
      <c r="H673">
        <v>27</v>
      </c>
      <c r="I673" s="1">
        <v>44064</v>
      </c>
      <c r="J673" s="2">
        <v>181587</v>
      </c>
      <c r="K673" s="3">
        <v>0.38</v>
      </c>
      <c r="L673" t="s">
        <v>47</v>
      </c>
      <c r="M673" t="s">
        <v>68</v>
      </c>
      <c r="N673" s="1" t="s">
        <v>20</v>
      </c>
      <c r="P673" t="str">
        <f t="shared" si="21"/>
        <v>YOUNG</v>
      </c>
      <c r="AG673" s="11"/>
      <c r="AH673" s="1">
        <v>44064</v>
      </c>
      <c r="AI673" s="2">
        <v>181587</v>
      </c>
      <c r="AJ673" s="13" t="s">
        <v>22</v>
      </c>
      <c r="AK673" s="1">
        <v>44064</v>
      </c>
      <c r="AL673" s="3">
        <v>0.38</v>
      </c>
      <c r="AO673" s="11"/>
    </row>
    <row r="674" spans="1:41" x14ac:dyDescent="0.25">
      <c r="A674" t="s">
        <v>846</v>
      </c>
      <c r="B674" t="s">
        <v>1760</v>
      </c>
      <c r="C674" t="s">
        <v>13</v>
      </c>
      <c r="D674" t="s">
        <v>22</v>
      </c>
      <c r="E674" t="s">
        <v>1104</v>
      </c>
      <c r="F674" t="s">
        <v>16</v>
      </c>
      <c r="G674" t="s">
        <v>23</v>
      </c>
      <c r="H674">
        <v>51</v>
      </c>
      <c r="I674" s="1">
        <v>36733</v>
      </c>
      <c r="J674" s="2">
        <v>199736</v>
      </c>
      <c r="K674" s="3">
        <v>0.35</v>
      </c>
      <c r="L674" t="s">
        <v>18</v>
      </c>
      <c r="M674" t="s">
        <v>24</v>
      </c>
      <c r="N674" s="1" t="s">
        <v>20</v>
      </c>
      <c r="P674" t="str">
        <f t="shared" si="21"/>
        <v>MIDDLE AGE</v>
      </c>
      <c r="AG674" s="11"/>
      <c r="AH674" s="1">
        <v>36733</v>
      </c>
      <c r="AI674" s="2">
        <v>199736</v>
      </c>
      <c r="AJ674" s="13" t="s">
        <v>58</v>
      </c>
      <c r="AK674" s="1">
        <v>36733</v>
      </c>
      <c r="AL674" s="3">
        <v>0.35</v>
      </c>
      <c r="AO674" s="11"/>
    </row>
    <row r="675" spans="1:41" x14ac:dyDescent="0.25">
      <c r="A675" t="s">
        <v>847</v>
      </c>
      <c r="B675" t="s">
        <v>1761</v>
      </c>
      <c r="C675" t="s">
        <v>13</v>
      </c>
      <c r="D675" t="s">
        <v>58</v>
      </c>
      <c r="E675" t="s">
        <v>31</v>
      </c>
      <c r="F675" t="s">
        <v>27</v>
      </c>
      <c r="G675" t="s">
        <v>23</v>
      </c>
      <c r="H675">
        <v>45</v>
      </c>
      <c r="I675" s="1">
        <v>41646</v>
      </c>
      <c r="J675" s="2">
        <v>250639</v>
      </c>
      <c r="K675" s="3">
        <v>0.34</v>
      </c>
      <c r="L675" t="s">
        <v>32</v>
      </c>
      <c r="M675" t="s">
        <v>63</v>
      </c>
      <c r="N675" s="1" t="s">
        <v>20</v>
      </c>
      <c r="P675" t="str">
        <f t="shared" si="21"/>
        <v>MIDDLE AGE</v>
      </c>
      <c r="AG675" s="11"/>
      <c r="AH675" s="1">
        <v>41646</v>
      </c>
      <c r="AI675" s="2">
        <v>250639</v>
      </c>
      <c r="AJ675" s="13" t="s">
        <v>45</v>
      </c>
      <c r="AK675" s="1">
        <v>41646</v>
      </c>
      <c r="AL675" s="3">
        <v>0.34</v>
      </c>
      <c r="AO675" s="11"/>
    </row>
    <row r="676" spans="1:41" x14ac:dyDescent="0.25">
      <c r="A676" t="s">
        <v>848</v>
      </c>
      <c r="B676" t="s">
        <v>1762</v>
      </c>
      <c r="C676" t="s">
        <v>44</v>
      </c>
      <c r="D676" t="s">
        <v>45</v>
      </c>
      <c r="E676" t="s">
        <v>31</v>
      </c>
      <c r="F676" t="s">
        <v>27</v>
      </c>
      <c r="G676" t="s">
        <v>46</v>
      </c>
      <c r="H676">
        <v>34</v>
      </c>
      <c r="I676" s="1">
        <v>44607</v>
      </c>
      <c r="J676" s="2">
        <v>80655</v>
      </c>
      <c r="K676" s="3">
        <v>0</v>
      </c>
      <c r="L676" t="s">
        <v>47</v>
      </c>
      <c r="M676" t="s">
        <v>48</v>
      </c>
      <c r="N676" s="1" t="s">
        <v>20</v>
      </c>
      <c r="P676" t="str">
        <f t="shared" si="21"/>
        <v>YOUNG</v>
      </c>
      <c r="AG676" s="11"/>
      <c r="AH676" s="1">
        <v>44607</v>
      </c>
      <c r="AI676" s="2">
        <v>80655</v>
      </c>
      <c r="AJ676" s="13" t="s">
        <v>14</v>
      </c>
      <c r="AK676" s="1">
        <v>44607</v>
      </c>
      <c r="AL676" s="3">
        <v>0</v>
      </c>
      <c r="AO676" s="11"/>
    </row>
    <row r="677" spans="1:41" x14ac:dyDescent="0.25">
      <c r="A677" t="s">
        <v>849</v>
      </c>
      <c r="B677" t="s">
        <v>1763</v>
      </c>
      <c r="C677" t="s">
        <v>57</v>
      </c>
      <c r="D677" t="s">
        <v>14</v>
      </c>
      <c r="E677" t="s">
        <v>15</v>
      </c>
      <c r="F677" t="s">
        <v>16</v>
      </c>
      <c r="G677" t="s">
        <v>23</v>
      </c>
      <c r="H677">
        <v>33</v>
      </c>
      <c r="I677" s="1">
        <v>44157</v>
      </c>
      <c r="J677" s="2">
        <v>64327</v>
      </c>
      <c r="K677" s="3">
        <v>0</v>
      </c>
      <c r="L677" t="s">
        <v>32</v>
      </c>
      <c r="M677" t="s">
        <v>67</v>
      </c>
      <c r="N677" s="1" t="s">
        <v>20</v>
      </c>
      <c r="P677" t="str">
        <f t="shared" si="21"/>
        <v>YOUNG</v>
      </c>
      <c r="AG677" s="11"/>
      <c r="AH677" s="1">
        <v>44157</v>
      </c>
      <c r="AI677" s="2">
        <v>64327</v>
      </c>
      <c r="AJ677" s="13" t="s">
        <v>58</v>
      </c>
      <c r="AK677" s="1">
        <v>44157</v>
      </c>
      <c r="AL677" s="3">
        <v>0</v>
      </c>
      <c r="AO677" s="11"/>
    </row>
    <row r="678" spans="1:41" x14ac:dyDescent="0.25">
      <c r="A678" t="s">
        <v>206</v>
      </c>
      <c r="B678" t="s">
        <v>1764</v>
      </c>
      <c r="C678" t="s">
        <v>57</v>
      </c>
      <c r="D678" t="s">
        <v>58</v>
      </c>
      <c r="E678" t="s">
        <v>15</v>
      </c>
      <c r="F678" t="s">
        <v>16</v>
      </c>
      <c r="G678" t="s">
        <v>17</v>
      </c>
      <c r="H678">
        <v>37</v>
      </c>
      <c r="I678" s="1">
        <v>43412</v>
      </c>
      <c r="J678" s="2">
        <v>72005</v>
      </c>
      <c r="K678" s="3">
        <v>0</v>
      </c>
      <c r="L678" t="s">
        <v>18</v>
      </c>
      <c r="M678" t="s">
        <v>24</v>
      </c>
      <c r="N678" s="1">
        <v>44404</v>
      </c>
      <c r="P678" t="str">
        <f t="shared" si="21"/>
        <v>YOUNG</v>
      </c>
      <c r="AG678" s="11"/>
      <c r="AH678" s="1">
        <v>43412</v>
      </c>
      <c r="AI678" s="2">
        <v>72005</v>
      </c>
      <c r="AJ678" s="13" t="s">
        <v>30</v>
      </c>
      <c r="AK678" s="1">
        <v>43412</v>
      </c>
      <c r="AL678" s="3">
        <v>0</v>
      </c>
      <c r="AO678" s="11"/>
    </row>
    <row r="679" spans="1:41" x14ac:dyDescent="0.25">
      <c r="A679" t="s">
        <v>850</v>
      </c>
      <c r="B679" t="s">
        <v>1765</v>
      </c>
      <c r="C679" t="s">
        <v>29</v>
      </c>
      <c r="D679" t="s">
        <v>30</v>
      </c>
      <c r="E679" t="s">
        <v>1104</v>
      </c>
      <c r="F679" t="s">
        <v>16</v>
      </c>
      <c r="G679" t="s">
        <v>23</v>
      </c>
      <c r="H679">
        <v>56</v>
      </c>
      <c r="I679" s="1">
        <v>41024</v>
      </c>
      <c r="J679" s="2">
        <v>62497</v>
      </c>
      <c r="K679" s="3">
        <v>0</v>
      </c>
      <c r="L679" t="s">
        <v>18</v>
      </c>
      <c r="M679" t="s">
        <v>56</v>
      </c>
      <c r="N679" s="1" t="s">
        <v>20</v>
      </c>
      <c r="P679" t="str">
        <f t="shared" si="21"/>
        <v>MIDDLE AGE</v>
      </c>
      <c r="AG679" s="11"/>
      <c r="AH679" s="1">
        <v>41024</v>
      </c>
      <c r="AI679" s="2">
        <v>62497</v>
      </c>
      <c r="AJ679" s="13" t="s">
        <v>45</v>
      </c>
      <c r="AK679" s="1">
        <v>41024</v>
      </c>
      <c r="AL679" s="3">
        <v>0</v>
      </c>
      <c r="AO679" s="11"/>
    </row>
    <row r="680" spans="1:41" x14ac:dyDescent="0.25">
      <c r="A680" t="s">
        <v>851</v>
      </c>
      <c r="B680" t="s">
        <v>1766</v>
      </c>
      <c r="C680" t="s">
        <v>44</v>
      </c>
      <c r="D680" t="s">
        <v>45</v>
      </c>
      <c r="E680" t="s">
        <v>15</v>
      </c>
      <c r="F680" t="s">
        <v>27</v>
      </c>
      <c r="G680" t="s">
        <v>17</v>
      </c>
      <c r="H680">
        <v>46</v>
      </c>
      <c r="I680" s="1">
        <v>37676</v>
      </c>
      <c r="J680" s="2">
        <v>74912</v>
      </c>
      <c r="K680" s="3">
        <v>0</v>
      </c>
      <c r="L680" t="s">
        <v>18</v>
      </c>
      <c r="M680" t="s">
        <v>37</v>
      </c>
      <c r="N680" s="1" t="s">
        <v>20</v>
      </c>
      <c r="P680" t="str">
        <f t="shared" si="21"/>
        <v>MIDDLE AGE</v>
      </c>
      <c r="AG680" s="11"/>
      <c r="AH680" s="1">
        <v>37676</v>
      </c>
      <c r="AI680" s="2">
        <v>74912</v>
      </c>
      <c r="AJ680" s="13" t="s">
        <v>22</v>
      </c>
      <c r="AK680" s="1">
        <v>37676</v>
      </c>
      <c r="AL680" s="3">
        <v>0</v>
      </c>
      <c r="AO680" s="11"/>
    </row>
    <row r="681" spans="1:41" x14ac:dyDescent="0.25">
      <c r="A681" t="s">
        <v>124</v>
      </c>
      <c r="B681" t="s">
        <v>1767</v>
      </c>
      <c r="C681" t="s">
        <v>70</v>
      </c>
      <c r="D681" t="s">
        <v>22</v>
      </c>
      <c r="E681" t="s">
        <v>1104</v>
      </c>
      <c r="F681" t="s">
        <v>27</v>
      </c>
      <c r="G681" t="s">
        <v>17</v>
      </c>
      <c r="H681">
        <v>45</v>
      </c>
      <c r="I681" s="1">
        <v>36969</v>
      </c>
      <c r="J681" s="2">
        <v>50393</v>
      </c>
      <c r="K681" s="3">
        <v>0</v>
      </c>
      <c r="L681" t="s">
        <v>18</v>
      </c>
      <c r="M681" t="s">
        <v>42</v>
      </c>
      <c r="N681" s="1">
        <v>40711</v>
      </c>
      <c r="P681" t="str">
        <f t="shared" si="21"/>
        <v>MIDDLE AGE</v>
      </c>
      <c r="AG681" s="11"/>
      <c r="AH681" s="1">
        <v>36969</v>
      </c>
      <c r="AI681" s="2">
        <v>50393</v>
      </c>
      <c r="AJ681" s="13" t="s">
        <v>26</v>
      </c>
      <c r="AK681" s="1">
        <v>36969</v>
      </c>
      <c r="AL681" s="3">
        <v>0</v>
      </c>
      <c r="AO681" s="11"/>
    </row>
    <row r="682" spans="1:41" x14ac:dyDescent="0.25">
      <c r="A682" t="s">
        <v>852</v>
      </c>
      <c r="B682" t="s">
        <v>1768</v>
      </c>
      <c r="C682" t="s">
        <v>25</v>
      </c>
      <c r="D682" t="s">
        <v>26</v>
      </c>
      <c r="E682" t="s">
        <v>35</v>
      </c>
      <c r="F682" t="s">
        <v>27</v>
      </c>
      <c r="G682" t="s">
        <v>46</v>
      </c>
      <c r="H682">
        <v>32</v>
      </c>
      <c r="I682" s="1">
        <v>44330</v>
      </c>
      <c r="J682" s="2">
        <v>79670</v>
      </c>
      <c r="K682" s="3">
        <v>0</v>
      </c>
      <c r="L682" t="s">
        <v>18</v>
      </c>
      <c r="M682" t="s">
        <v>28</v>
      </c>
      <c r="N682" s="1" t="s">
        <v>20</v>
      </c>
      <c r="P682" t="str">
        <f t="shared" si="21"/>
        <v>YOUNG</v>
      </c>
      <c r="AG682" s="11"/>
      <c r="AH682" s="1">
        <v>44330</v>
      </c>
      <c r="AI682" s="2">
        <v>79670</v>
      </c>
      <c r="AJ682" s="13" t="s">
        <v>58</v>
      </c>
      <c r="AK682" s="1">
        <v>44330</v>
      </c>
      <c r="AL682" s="3">
        <v>0</v>
      </c>
      <c r="AO682" s="11"/>
    </row>
    <row r="683" spans="1:41" x14ac:dyDescent="0.25">
      <c r="A683" t="s">
        <v>853</v>
      </c>
      <c r="B683" t="s">
        <v>1769</v>
      </c>
      <c r="C683" t="s">
        <v>1113</v>
      </c>
      <c r="D683" t="s">
        <v>58</v>
      </c>
      <c r="E683" t="s">
        <v>31</v>
      </c>
      <c r="F683" t="s">
        <v>16</v>
      </c>
      <c r="G683" t="s">
        <v>43</v>
      </c>
      <c r="H683">
        <v>51</v>
      </c>
      <c r="I683" s="1">
        <v>36214</v>
      </c>
      <c r="J683" s="2">
        <v>148942</v>
      </c>
      <c r="K683" s="3">
        <v>0.13</v>
      </c>
      <c r="L683" t="s">
        <v>18</v>
      </c>
      <c r="M683" t="s">
        <v>28</v>
      </c>
      <c r="N683" s="1">
        <v>39279</v>
      </c>
      <c r="P683" t="str">
        <f t="shared" si="21"/>
        <v>MIDDLE AGE</v>
      </c>
      <c r="AG683" s="11"/>
      <c r="AH683" s="1">
        <v>36214</v>
      </c>
      <c r="AI683" s="2">
        <v>148942</v>
      </c>
      <c r="AJ683" s="13" t="s">
        <v>26</v>
      </c>
      <c r="AK683" s="1">
        <v>36214</v>
      </c>
      <c r="AL683" s="3">
        <v>0.13</v>
      </c>
      <c r="AO683" s="11"/>
    </row>
    <row r="684" spans="1:41" x14ac:dyDescent="0.25">
      <c r="A684" t="s">
        <v>275</v>
      </c>
      <c r="B684" t="s">
        <v>1770</v>
      </c>
      <c r="C684" t="s">
        <v>69</v>
      </c>
      <c r="D684" t="s">
        <v>26</v>
      </c>
      <c r="E684" t="s">
        <v>15</v>
      </c>
      <c r="F684" t="s">
        <v>27</v>
      </c>
      <c r="G684" t="s">
        <v>17</v>
      </c>
      <c r="H684">
        <v>29</v>
      </c>
      <c r="I684" s="1">
        <v>43199</v>
      </c>
      <c r="J684" s="2">
        <v>98504</v>
      </c>
      <c r="K684" s="3">
        <v>0</v>
      </c>
      <c r="L684" t="s">
        <v>18</v>
      </c>
      <c r="M684" t="s">
        <v>42</v>
      </c>
      <c r="N684" s="1">
        <v>44754</v>
      </c>
      <c r="P684" t="str">
        <f t="shared" si="21"/>
        <v>YOUNG</v>
      </c>
      <c r="AG684" s="11"/>
      <c r="AH684" s="1">
        <v>43199</v>
      </c>
      <c r="AI684" s="2">
        <v>98504</v>
      </c>
      <c r="AJ684" s="13" t="s">
        <v>26</v>
      </c>
      <c r="AK684" s="1">
        <v>43199</v>
      </c>
      <c r="AL684" s="3">
        <v>0</v>
      </c>
      <c r="AO684" s="11"/>
    </row>
    <row r="685" spans="1:41" x14ac:dyDescent="0.25">
      <c r="A685" t="s">
        <v>854</v>
      </c>
      <c r="B685" t="s">
        <v>1771</v>
      </c>
      <c r="C685" t="s">
        <v>69</v>
      </c>
      <c r="D685" t="s">
        <v>26</v>
      </c>
      <c r="E685" t="s">
        <v>35</v>
      </c>
      <c r="F685" t="s">
        <v>27</v>
      </c>
      <c r="G685" t="s">
        <v>17</v>
      </c>
      <c r="H685">
        <v>38</v>
      </c>
      <c r="I685" s="1">
        <v>42358</v>
      </c>
      <c r="J685" s="2">
        <v>70588</v>
      </c>
      <c r="K685" s="3">
        <v>0</v>
      </c>
      <c r="L685" t="s">
        <v>18</v>
      </c>
      <c r="M685" t="s">
        <v>42</v>
      </c>
      <c r="N685" s="1" t="s">
        <v>20</v>
      </c>
      <c r="P685" t="str">
        <f t="shared" si="21"/>
        <v>YOUNG</v>
      </c>
      <c r="AG685" s="11"/>
      <c r="AH685" s="1">
        <v>42358</v>
      </c>
      <c r="AI685" s="2">
        <v>70588</v>
      </c>
      <c r="AJ685" s="13" t="s">
        <v>58</v>
      </c>
      <c r="AK685" s="1">
        <v>42358</v>
      </c>
      <c r="AL685" s="3">
        <v>0</v>
      </c>
      <c r="AO685" s="11"/>
    </row>
    <row r="686" spans="1:41" x14ac:dyDescent="0.25">
      <c r="A686" t="s">
        <v>855</v>
      </c>
      <c r="B686" t="s">
        <v>1772</v>
      </c>
      <c r="C686" t="s">
        <v>59</v>
      </c>
      <c r="D686" t="s">
        <v>58</v>
      </c>
      <c r="E686" t="s">
        <v>31</v>
      </c>
      <c r="F686" t="s">
        <v>16</v>
      </c>
      <c r="G686" t="s">
        <v>17</v>
      </c>
      <c r="H686">
        <v>58</v>
      </c>
      <c r="I686" s="1">
        <v>37216</v>
      </c>
      <c r="J686" s="2">
        <v>58336</v>
      </c>
      <c r="K686" s="3">
        <v>0</v>
      </c>
      <c r="L686" t="s">
        <v>18</v>
      </c>
      <c r="M686" t="s">
        <v>42</v>
      </c>
      <c r="N686" s="1" t="s">
        <v>20</v>
      </c>
      <c r="P686" t="str">
        <f t="shared" si="21"/>
        <v>MIDDLE AGE</v>
      </c>
      <c r="AG686" s="11"/>
      <c r="AH686" s="1">
        <v>37216</v>
      </c>
      <c r="AI686" s="2">
        <v>58336</v>
      </c>
      <c r="AJ686" s="13" t="s">
        <v>30</v>
      </c>
      <c r="AK686" s="1">
        <v>37216</v>
      </c>
      <c r="AL686" s="3">
        <v>0</v>
      </c>
      <c r="AO686" s="11"/>
    </row>
    <row r="687" spans="1:41" x14ac:dyDescent="0.25">
      <c r="A687" t="s">
        <v>218</v>
      </c>
      <c r="B687" t="s">
        <v>1773</v>
      </c>
      <c r="C687" t="s">
        <v>72</v>
      </c>
      <c r="D687" t="s">
        <v>30</v>
      </c>
      <c r="E687" t="s">
        <v>31</v>
      </c>
      <c r="F687" t="s">
        <v>16</v>
      </c>
      <c r="G687" t="s">
        <v>23</v>
      </c>
      <c r="H687">
        <v>45</v>
      </c>
      <c r="I687" s="1">
        <v>40795</v>
      </c>
      <c r="J687" s="2">
        <v>86001</v>
      </c>
      <c r="K687" s="3">
        <v>0</v>
      </c>
      <c r="L687" t="s">
        <v>18</v>
      </c>
      <c r="M687" t="s">
        <v>24</v>
      </c>
      <c r="N687" s="1" t="s">
        <v>20</v>
      </c>
      <c r="P687" t="str">
        <f t="shared" si="21"/>
        <v>MIDDLE AGE</v>
      </c>
      <c r="AG687" s="11"/>
      <c r="AH687" s="1">
        <v>40795</v>
      </c>
      <c r="AI687" s="2">
        <v>86001</v>
      </c>
      <c r="AJ687" s="13" t="s">
        <v>45</v>
      </c>
      <c r="AK687" s="1">
        <v>40795</v>
      </c>
      <c r="AL687" s="3">
        <v>0</v>
      </c>
      <c r="AO687" s="11"/>
    </row>
    <row r="688" spans="1:41" x14ac:dyDescent="0.25">
      <c r="A688" t="s">
        <v>856</v>
      </c>
      <c r="B688" t="s">
        <v>1774</v>
      </c>
      <c r="C688" t="s">
        <v>40</v>
      </c>
      <c r="D688" t="s">
        <v>45</v>
      </c>
      <c r="E688" t="s">
        <v>1104</v>
      </c>
      <c r="F688" t="s">
        <v>27</v>
      </c>
      <c r="G688" t="s">
        <v>23</v>
      </c>
      <c r="H688">
        <v>49</v>
      </c>
      <c r="I688" s="1">
        <v>42260</v>
      </c>
      <c r="J688" s="2">
        <v>91121</v>
      </c>
      <c r="K688" s="3">
        <v>0</v>
      </c>
      <c r="L688" t="s">
        <v>18</v>
      </c>
      <c r="M688" t="s">
        <v>56</v>
      </c>
      <c r="N688" s="1">
        <v>43822</v>
      </c>
      <c r="P688" t="str">
        <f t="shared" si="21"/>
        <v>MIDDLE AGE</v>
      </c>
      <c r="AG688" s="11"/>
      <c r="AH688" s="1">
        <v>42260</v>
      </c>
      <c r="AI688" s="2">
        <v>91121</v>
      </c>
      <c r="AJ688" s="13" t="s">
        <v>22</v>
      </c>
      <c r="AK688" s="1">
        <v>42260</v>
      </c>
      <c r="AL688" s="3">
        <v>0</v>
      </c>
      <c r="AO688" s="11"/>
    </row>
    <row r="689" spans="1:41" x14ac:dyDescent="0.25">
      <c r="A689" t="s">
        <v>857</v>
      </c>
      <c r="B689" t="s">
        <v>1775</v>
      </c>
      <c r="C689" t="s">
        <v>38</v>
      </c>
      <c r="D689" t="s">
        <v>22</v>
      </c>
      <c r="E689" t="s">
        <v>31</v>
      </c>
      <c r="F689" t="s">
        <v>16</v>
      </c>
      <c r="G689" t="s">
        <v>23</v>
      </c>
      <c r="H689">
        <v>50</v>
      </c>
      <c r="I689" s="1">
        <v>40785</v>
      </c>
      <c r="J689" s="2">
        <v>183308</v>
      </c>
      <c r="K689" s="3">
        <v>0.24</v>
      </c>
      <c r="L689" t="s">
        <v>18</v>
      </c>
      <c r="M689" t="s">
        <v>42</v>
      </c>
      <c r="N689" s="1" t="s">
        <v>20</v>
      </c>
      <c r="P689" t="str">
        <f t="shared" si="21"/>
        <v>MIDDLE AGE</v>
      </c>
      <c r="AG689" s="11"/>
      <c r="AH689" s="1">
        <v>40785</v>
      </c>
      <c r="AI689" s="2">
        <v>183308</v>
      </c>
      <c r="AJ689" s="13" t="s">
        <v>26</v>
      </c>
      <c r="AK689" s="1">
        <v>40785</v>
      </c>
      <c r="AL689" s="3">
        <v>0.24</v>
      </c>
      <c r="AO689" s="11"/>
    </row>
    <row r="690" spans="1:41" x14ac:dyDescent="0.25">
      <c r="A690" t="s">
        <v>858</v>
      </c>
      <c r="B690" t="s">
        <v>1776</v>
      </c>
      <c r="C690" t="s">
        <v>61</v>
      </c>
      <c r="D690" t="s">
        <v>26</v>
      </c>
      <c r="E690" t="s">
        <v>35</v>
      </c>
      <c r="F690" t="s">
        <v>27</v>
      </c>
      <c r="G690" t="s">
        <v>17</v>
      </c>
      <c r="H690">
        <v>32</v>
      </c>
      <c r="I690" s="1">
        <v>44260</v>
      </c>
      <c r="J690" s="2">
        <v>71674</v>
      </c>
      <c r="K690" s="3">
        <v>0</v>
      </c>
      <c r="L690" t="s">
        <v>18</v>
      </c>
      <c r="M690" t="s">
        <v>19</v>
      </c>
      <c r="N690" s="1">
        <v>44364</v>
      </c>
      <c r="P690" t="str">
        <f t="shared" si="21"/>
        <v>YOUNG</v>
      </c>
      <c r="AG690" s="11"/>
      <c r="AH690" s="1">
        <v>44260</v>
      </c>
      <c r="AI690" s="2">
        <v>71674</v>
      </c>
      <c r="AJ690" s="13" t="s">
        <v>30</v>
      </c>
      <c r="AK690" s="1">
        <v>44260</v>
      </c>
      <c r="AL690" s="3">
        <v>0</v>
      </c>
      <c r="AO690" s="11"/>
    </row>
    <row r="691" spans="1:41" x14ac:dyDescent="0.25">
      <c r="A691" t="s">
        <v>859</v>
      </c>
      <c r="B691" t="s">
        <v>1777</v>
      </c>
      <c r="C691" t="s">
        <v>53</v>
      </c>
      <c r="D691" t="s">
        <v>30</v>
      </c>
      <c r="E691" t="s">
        <v>35</v>
      </c>
      <c r="F691" t="s">
        <v>27</v>
      </c>
      <c r="G691" t="s">
        <v>23</v>
      </c>
      <c r="H691">
        <v>29</v>
      </c>
      <c r="I691" s="1">
        <v>42738</v>
      </c>
      <c r="J691" s="2">
        <v>118639</v>
      </c>
      <c r="K691" s="3">
        <v>0</v>
      </c>
      <c r="L691" t="s">
        <v>18</v>
      </c>
      <c r="M691" t="s">
        <v>37</v>
      </c>
      <c r="N691" s="1" t="s">
        <v>20</v>
      </c>
      <c r="P691" t="str">
        <f t="shared" si="21"/>
        <v>YOUNG</v>
      </c>
      <c r="AG691" s="11"/>
      <c r="AH691" s="1">
        <v>42738</v>
      </c>
      <c r="AI691" s="2">
        <v>118639</v>
      </c>
      <c r="AJ691" s="13" t="s">
        <v>26</v>
      </c>
      <c r="AK691" s="1">
        <v>42738</v>
      </c>
      <c r="AL691" s="3">
        <v>0</v>
      </c>
      <c r="AO691" s="11"/>
    </row>
    <row r="692" spans="1:41" x14ac:dyDescent="0.25">
      <c r="A692" t="s">
        <v>860</v>
      </c>
      <c r="B692" t="s">
        <v>237</v>
      </c>
      <c r="C692" t="s">
        <v>25</v>
      </c>
      <c r="D692" t="s">
        <v>26</v>
      </c>
      <c r="E692" t="s">
        <v>31</v>
      </c>
      <c r="F692" t="s">
        <v>27</v>
      </c>
      <c r="G692" t="s">
        <v>23</v>
      </c>
      <c r="H692">
        <v>34</v>
      </c>
      <c r="I692" s="1">
        <v>43414</v>
      </c>
      <c r="J692" s="2">
        <v>71808</v>
      </c>
      <c r="K692" s="3">
        <v>0</v>
      </c>
      <c r="L692" t="s">
        <v>32</v>
      </c>
      <c r="M692" t="s">
        <v>33</v>
      </c>
      <c r="N692" s="1" t="s">
        <v>20</v>
      </c>
      <c r="P692" t="str">
        <f t="shared" si="21"/>
        <v>YOUNG</v>
      </c>
      <c r="AG692" s="11"/>
      <c r="AH692" s="1">
        <v>43414</v>
      </c>
      <c r="AI692" s="2">
        <v>71808</v>
      </c>
      <c r="AJ692" s="13" t="s">
        <v>22</v>
      </c>
      <c r="AK692" s="1">
        <v>43414</v>
      </c>
      <c r="AL692" s="3">
        <v>0</v>
      </c>
      <c r="AO692" s="11"/>
    </row>
    <row r="693" spans="1:41" x14ac:dyDescent="0.25">
      <c r="A693" t="s">
        <v>188</v>
      </c>
      <c r="B693" t="s">
        <v>1778</v>
      </c>
      <c r="C693" t="s">
        <v>1113</v>
      </c>
      <c r="D693" t="s">
        <v>22</v>
      </c>
      <c r="E693" t="s">
        <v>35</v>
      </c>
      <c r="F693" t="s">
        <v>27</v>
      </c>
      <c r="G693" t="s">
        <v>23</v>
      </c>
      <c r="H693">
        <v>50</v>
      </c>
      <c r="I693" s="1">
        <v>43611</v>
      </c>
      <c r="J693" s="2">
        <v>156374</v>
      </c>
      <c r="K693" s="3">
        <v>0.15</v>
      </c>
      <c r="L693" t="s">
        <v>32</v>
      </c>
      <c r="M693" t="s">
        <v>54</v>
      </c>
      <c r="N693" s="1" t="s">
        <v>20</v>
      </c>
      <c r="P693" t="str">
        <f t="shared" si="21"/>
        <v>MIDDLE AGE</v>
      </c>
      <c r="AG693" s="11"/>
      <c r="AH693" s="1">
        <v>43611</v>
      </c>
      <c r="AI693" s="2">
        <v>156374</v>
      </c>
      <c r="AJ693" s="13" t="s">
        <v>26</v>
      </c>
      <c r="AK693" s="1">
        <v>43611</v>
      </c>
      <c r="AL693" s="3">
        <v>0.15</v>
      </c>
      <c r="AO693" s="11"/>
    </row>
    <row r="694" spans="1:41" x14ac:dyDescent="0.25">
      <c r="A694" t="s">
        <v>861</v>
      </c>
      <c r="B694" t="s">
        <v>1779</v>
      </c>
      <c r="C694" t="s">
        <v>64</v>
      </c>
      <c r="D694" t="s">
        <v>26</v>
      </c>
      <c r="E694" t="s">
        <v>35</v>
      </c>
      <c r="F694" t="s">
        <v>16</v>
      </c>
      <c r="G694" t="s">
        <v>23</v>
      </c>
      <c r="H694">
        <v>27</v>
      </c>
      <c r="I694" s="1">
        <v>44265</v>
      </c>
      <c r="J694" s="2">
        <v>51133</v>
      </c>
      <c r="K694" s="3">
        <v>0</v>
      </c>
      <c r="L694" t="s">
        <v>18</v>
      </c>
      <c r="M694" t="s">
        <v>19</v>
      </c>
      <c r="N694" s="1" t="s">
        <v>20</v>
      </c>
      <c r="P694" t="str">
        <f t="shared" si="21"/>
        <v>YOUNG</v>
      </c>
      <c r="AG694" s="11"/>
      <c r="AH694" s="1">
        <v>44265</v>
      </c>
      <c r="AI694" s="2">
        <v>51133</v>
      </c>
      <c r="AJ694" s="13" t="s">
        <v>30</v>
      </c>
      <c r="AK694" s="1">
        <v>44265</v>
      </c>
      <c r="AL694" s="3">
        <v>0</v>
      </c>
      <c r="AO694" s="11"/>
    </row>
    <row r="695" spans="1:41" x14ac:dyDescent="0.25">
      <c r="A695" t="s">
        <v>862</v>
      </c>
      <c r="B695" t="s">
        <v>1780</v>
      </c>
      <c r="C695" t="s">
        <v>29</v>
      </c>
      <c r="D695" t="s">
        <v>30</v>
      </c>
      <c r="E695" t="s">
        <v>1104</v>
      </c>
      <c r="F695" t="s">
        <v>27</v>
      </c>
      <c r="G695" t="s">
        <v>46</v>
      </c>
      <c r="H695">
        <v>60</v>
      </c>
      <c r="I695" s="1">
        <v>39624</v>
      </c>
      <c r="J695" s="2">
        <v>86761</v>
      </c>
      <c r="K695" s="3">
        <v>0</v>
      </c>
      <c r="L695" t="s">
        <v>47</v>
      </c>
      <c r="M695" t="s">
        <v>1136</v>
      </c>
      <c r="N695" s="1" t="s">
        <v>20</v>
      </c>
      <c r="P695" t="str">
        <f t="shared" si="21"/>
        <v>MIDDLE AGE</v>
      </c>
      <c r="AG695" s="11"/>
      <c r="AH695" s="1">
        <v>39624</v>
      </c>
      <c r="AI695" s="2">
        <v>86761</v>
      </c>
      <c r="AJ695" s="13" t="s">
        <v>26</v>
      </c>
      <c r="AK695" s="1">
        <v>39624</v>
      </c>
      <c r="AL695" s="3">
        <v>0</v>
      </c>
      <c r="AO695" s="11"/>
    </row>
    <row r="696" spans="1:41" x14ac:dyDescent="0.25">
      <c r="A696" t="s">
        <v>272</v>
      </c>
      <c r="B696" t="s">
        <v>1781</v>
      </c>
      <c r="C696" t="s">
        <v>55</v>
      </c>
      <c r="D696" t="s">
        <v>26</v>
      </c>
      <c r="E696" t="s">
        <v>35</v>
      </c>
      <c r="F696" t="s">
        <v>16</v>
      </c>
      <c r="G696" t="s">
        <v>23</v>
      </c>
      <c r="H696">
        <v>65</v>
      </c>
      <c r="I696" s="1">
        <v>34520</v>
      </c>
      <c r="J696" s="2">
        <v>125213</v>
      </c>
      <c r="K696" s="3">
        <v>7.0000000000000007E-2</v>
      </c>
      <c r="L696" t="s">
        <v>18</v>
      </c>
      <c r="M696" t="s">
        <v>56</v>
      </c>
      <c r="N696" s="1" t="s">
        <v>20</v>
      </c>
      <c r="P696" t="str">
        <f t="shared" si="21"/>
        <v>OLD</v>
      </c>
      <c r="AG696" s="11"/>
      <c r="AH696" s="1">
        <v>34520</v>
      </c>
      <c r="AI696" s="2">
        <v>125213</v>
      </c>
      <c r="AJ696" s="13" t="s">
        <v>45</v>
      </c>
      <c r="AK696" s="1">
        <v>34520</v>
      </c>
      <c r="AL696" s="3">
        <v>7.0000000000000007E-2</v>
      </c>
      <c r="AO696" s="11"/>
    </row>
    <row r="697" spans="1:41" x14ac:dyDescent="0.25">
      <c r="A697" t="s">
        <v>863</v>
      </c>
      <c r="B697" t="s">
        <v>1782</v>
      </c>
      <c r="C697" t="s">
        <v>55</v>
      </c>
      <c r="D697" t="s">
        <v>45</v>
      </c>
      <c r="E697" t="s">
        <v>35</v>
      </c>
      <c r="F697" t="s">
        <v>27</v>
      </c>
      <c r="G697" t="s">
        <v>23</v>
      </c>
      <c r="H697">
        <v>43</v>
      </c>
      <c r="I697" s="1">
        <v>39717</v>
      </c>
      <c r="J697" s="2">
        <v>120305</v>
      </c>
      <c r="K697" s="3">
        <v>7.0000000000000007E-2</v>
      </c>
      <c r="L697" t="s">
        <v>32</v>
      </c>
      <c r="M697" t="s">
        <v>63</v>
      </c>
      <c r="N697" s="1" t="s">
        <v>20</v>
      </c>
      <c r="P697" t="str">
        <f t="shared" si="21"/>
        <v>MIDDLE AGE</v>
      </c>
      <c r="AG697" s="11"/>
      <c r="AH697" s="1">
        <v>39717</v>
      </c>
      <c r="AI697" s="2">
        <v>120305</v>
      </c>
      <c r="AJ697" s="13" t="s">
        <v>41</v>
      </c>
      <c r="AK697" s="1">
        <v>39717</v>
      </c>
      <c r="AL697" s="3">
        <v>7.0000000000000007E-2</v>
      </c>
      <c r="AO697" s="11"/>
    </row>
    <row r="698" spans="1:41" x14ac:dyDescent="0.25">
      <c r="A698" t="s">
        <v>864</v>
      </c>
      <c r="B698" t="s">
        <v>1783</v>
      </c>
      <c r="C698" t="s">
        <v>1113</v>
      </c>
      <c r="D698" t="s">
        <v>41</v>
      </c>
      <c r="E698" t="s">
        <v>15</v>
      </c>
      <c r="F698" t="s">
        <v>16</v>
      </c>
      <c r="G698" t="s">
        <v>17</v>
      </c>
      <c r="H698">
        <v>45</v>
      </c>
      <c r="I698" s="1">
        <v>41534</v>
      </c>
      <c r="J698" s="2">
        <v>138355</v>
      </c>
      <c r="K698" s="3">
        <v>0.14000000000000001</v>
      </c>
      <c r="L698" t="s">
        <v>18</v>
      </c>
      <c r="M698" t="s">
        <v>28</v>
      </c>
      <c r="N698" s="1" t="s">
        <v>20</v>
      </c>
      <c r="P698" t="str">
        <f t="shared" si="21"/>
        <v>MIDDLE AGE</v>
      </c>
      <c r="AG698" s="11"/>
      <c r="AH698" s="1">
        <v>41534</v>
      </c>
      <c r="AI698" s="2">
        <v>138355</v>
      </c>
      <c r="AJ698" s="13" t="s">
        <v>26</v>
      </c>
      <c r="AK698" s="1">
        <v>41534</v>
      </c>
      <c r="AL698" s="3">
        <v>0.14000000000000001</v>
      </c>
      <c r="AO698" s="11"/>
    </row>
    <row r="699" spans="1:41" x14ac:dyDescent="0.25">
      <c r="A699" t="s">
        <v>865</v>
      </c>
      <c r="B699" t="s">
        <v>1784</v>
      </c>
      <c r="C699" t="s">
        <v>34</v>
      </c>
      <c r="D699" t="s">
        <v>26</v>
      </c>
      <c r="E699" t="s">
        <v>31</v>
      </c>
      <c r="F699" t="s">
        <v>27</v>
      </c>
      <c r="G699" t="s">
        <v>23</v>
      </c>
      <c r="H699">
        <v>28</v>
      </c>
      <c r="I699" s="1">
        <v>44381</v>
      </c>
      <c r="J699" s="2">
        <v>70996</v>
      </c>
      <c r="K699" s="3">
        <v>0</v>
      </c>
      <c r="L699" t="s">
        <v>18</v>
      </c>
      <c r="M699" t="s">
        <v>24</v>
      </c>
      <c r="N699" s="1" t="s">
        <v>20</v>
      </c>
      <c r="P699" t="str">
        <f t="shared" si="21"/>
        <v>YOUNG</v>
      </c>
      <c r="AG699" s="11"/>
      <c r="AH699" s="1">
        <v>44381</v>
      </c>
      <c r="AI699" s="2">
        <v>70996</v>
      </c>
      <c r="AJ699" s="13" t="s">
        <v>26</v>
      </c>
      <c r="AK699" s="1">
        <v>44381</v>
      </c>
      <c r="AL699" s="3">
        <v>0</v>
      </c>
      <c r="AO699" s="11"/>
    </row>
    <row r="700" spans="1:41" x14ac:dyDescent="0.25">
      <c r="A700" t="s">
        <v>866</v>
      </c>
      <c r="B700" t="s">
        <v>1785</v>
      </c>
      <c r="C700" t="s">
        <v>50</v>
      </c>
      <c r="D700" t="s">
        <v>26</v>
      </c>
      <c r="E700" t="s">
        <v>35</v>
      </c>
      <c r="F700" t="s">
        <v>27</v>
      </c>
      <c r="G700" t="s">
        <v>17</v>
      </c>
      <c r="H700">
        <v>34</v>
      </c>
      <c r="I700" s="1">
        <v>42002</v>
      </c>
      <c r="J700" s="2">
        <v>77024</v>
      </c>
      <c r="K700" s="3">
        <v>0.09</v>
      </c>
      <c r="L700" t="s">
        <v>18</v>
      </c>
      <c r="M700" t="s">
        <v>37</v>
      </c>
      <c r="N700" s="1">
        <v>44492</v>
      </c>
      <c r="P700" t="str">
        <f t="shared" si="21"/>
        <v>YOUNG</v>
      </c>
      <c r="AG700" s="11"/>
      <c r="AH700" s="1">
        <v>42002</v>
      </c>
      <c r="AI700" s="2">
        <v>77024</v>
      </c>
      <c r="AJ700" s="13" t="s">
        <v>26</v>
      </c>
      <c r="AK700" s="1">
        <v>42002</v>
      </c>
      <c r="AL700" s="3">
        <v>0.09</v>
      </c>
      <c r="AO700" s="11"/>
    </row>
    <row r="701" spans="1:41" x14ac:dyDescent="0.25">
      <c r="A701" t="s">
        <v>867</v>
      </c>
      <c r="B701" t="s">
        <v>1786</v>
      </c>
      <c r="C701" t="s">
        <v>62</v>
      </c>
      <c r="D701" t="s">
        <v>26</v>
      </c>
      <c r="E701" t="s">
        <v>1104</v>
      </c>
      <c r="F701" t="s">
        <v>27</v>
      </c>
      <c r="G701" t="s">
        <v>43</v>
      </c>
      <c r="H701">
        <v>31</v>
      </c>
      <c r="I701" s="1">
        <v>42843</v>
      </c>
      <c r="J701" s="2">
        <v>50022</v>
      </c>
      <c r="K701" s="3">
        <v>0</v>
      </c>
      <c r="L701" t="s">
        <v>18</v>
      </c>
      <c r="M701" t="s">
        <v>42</v>
      </c>
      <c r="N701" s="1" t="s">
        <v>20</v>
      </c>
      <c r="P701" t="str">
        <f t="shared" si="21"/>
        <v>YOUNG</v>
      </c>
      <c r="AG701" s="11"/>
      <c r="AH701" s="1">
        <v>42843</v>
      </c>
      <c r="AI701" s="2">
        <v>50022</v>
      </c>
      <c r="AJ701" s="13" t="s">
        <v>45</v>
      </c>
      <c r="AK701" s="1">
        <v>42843</v>
      </c>
      <c r="AL701" s="3">
        <v>0</v>
      </c>
      <c r="AO701" s="11"/>
    </row>
    <row r="702" spans="1:41" x14ac:dyDescent="0.25">
      <c r="A702" t="s">
        <v>868</v>
      </c>
      <c r="B702" t="s">
        <v>1787</v>
      </c>
      <c r="C702" t="s">
        <v>13</v>
      </c>
      <c r="D702" t="s">
        <v>45</v>
      </c>
      <c r="E702" t="s">
        <v>1104</v>
      </c>
      <c r="F702" t="s">
        <v>27</v>
      </c>
      <c r="G702" t="s">
        <v>46</v>
      </c>
      <c r="H702">
        <v>29</v>
      </c>
      <c r="I702" s="1">
        <v>42741</v>
      </c>
      <c r="J702" s="2">
        <v>204534</v>
      </c>
      <c r="K702" s="3">
        <v>0.38</v>
      </c>
      <c r="L702" t="s">
        <v>18</v>
      </c>
      <c r="M702" t="s">
        <v>19</v>
      </c>
      <c r="N702" s="1" t="s">
        <v>20</v>
      </c>
      <c r="P702" t="str">
        <f t="shared" si="21"/>
        <v>YOUNG</v>
      </c>
      <c r="AG702" s="11"/>
      <c r="AH702" s="1">
        <v>42741</v>
      </c>
      <c r="AI702" s="2">
        <v>204534</v>
      </c>
      <c r="AJ702" s="13" t="s">
        <v>45</v>
      </c>
      <c r="AK702" s="1">
        <v>42741</v>
      </c>
      <c r="AL702" s="3">
        <v>0.38</v>
      </c>
      <c r="AO702" s="11"/>
    </row>
    <row r="703" spans="1:41" x14ac:dyDescent="0.25">
      <c r="A703" t="s">
        <v>282</v>
      </c>
      <c r="B703" t="s">
        <v>1788</v>
      </c>
      <c r="C703" t="s">
        <v>44</v>
      </c>
      <c r="D703" t="s">
        <v>45</v>
      </c>
      <c r="E703" t="s">
        <v>15</v>
      </c>
      <c r="F703" t="s">
        <v>27</v>
      </c>
      <c r="G703" t="s">
        <v>46</v>
      </c>
      <c r="H703">
        <v>49</v>
      </c>
      <c r="I703" s="1">
        <v>38708</v>
      </c>
      <c r="J703" s="2">
        <v>75814</v>
      </c>
      <c r="K703" s="3">
        <v>0</v>
      </c>
      <c r="L703" t="s">
        <v>18</v>
      </c>
      <c r="M703" t="s">
        <v>19</v>
      </c>
      <c r="N703" s="1" t="s">
        <v>20</v>
      </c>
      <c r="P703" t="str">
        <f t="shared" si="21"/>
        <v>MIDDLE AGE</v>
      </c>
      <c r="AG703" s="11"/>
      <c r="AH703" s="1">
        <v>38708</v>
      </c>
      <c r="AI703" s="2">
        <v>75814</v>
      </c>
      <c r="AJ703" s="13" t="s">
        <v>45</v>
      </c>
      <c r="AK703" s="1">
        <v>38708</v>
      </c>
      <c r="AL703" s="3">
        <v>0</v>
      </c>
      <c r="AO703" s="11"/>
    </row>
    <row r="704" spans="1:41" x14ac:dyDescent="0.25">
      <c r="A704" t="s">
        <v>869</v>
      </c>
      <c r="B704" t="s">
        <v>1789</v>
      </c>
      <c r="C704" t="s">
        <v>38</v>
      </c>
      <c r="D704" t="s">
        <v>45</v>
      </c>
      <c r="E704" t="s">
        <v>35</v>
      </c>
      <c r="F704" t="s">
        <v>27</v>
      </c>
      <c r="G704" t="s">
        <v>23</v>
      </c>
      <c r="H704">
        <v>47</v>
      </c>
      <c r="I704" s="1">
        <v>43661</v>
      </c>
      <c r="J704" s="2">
        <v>169487</v>
      </c>
      <c r="K704" s="3">
        <v>0.23</v>
      </c>
      <c r="L704" t="s">
        <v>18</v>
      </c>
      <c r="M704" t="s">
        <v>28</v>
      </c>
      <c r="N704" s="1" t="s">
        <v>20</v>
      </c>
      <c r="P704" t="str">
        <f t="shared" si="21"/>
        <v>MIDDLE AGE</v>
      </c>
      <c r="AG704" s="11"/>
      <c r="AH704" s="1">
        <v>43661</v>
      </c>
      <c r="AI704" s="2">
        <v>169487</v>
      </c>
      <c r="AJ704" s="13" t="s">
        <v>26</v>
      </c>
      <c r="AK704" s="1">
        <v>43661</v>
      </c>
      <c r="AL704" s="3">
        <v>0.23</v>
      </c>
      <c r="AO704" s="11"/>
    </row>
    <row r="705" spans="1:41" x14ac:dyDescent="0.25">
      <c r="A705" t="s">
        <v>870</v>
      </c>
      <c r="B705" t="s">
        <v>1790</v>
      </c>
      <c r="C705" t="s">
        <v>1113</v>
      </c>
      <c r="D705" t="s">
        <v>26</v>
      </c>
      <c r="E705" t="s">
        <v>31</v>
      </c>
      <c r="F705" t="s">
        <v>16</v>
      </c>
      <c r="G705" t="s">
        <v>17</v>
      </c>
      <c r="H705">
        <v>56</v>
      </c>
      <c r="I705" s="1">
        <v>37382</v>
      </c>
      <c r="J705" s="2">
        <v>156435</v>
      </c>
      <c r="K705" s="3">
        <v>0.1</v>
      </c>
      <c r="L705" t="s">
        <v>18</v>
      </c>
      <c r="M705" t="s">
        <v>19</v>
      </c>
      <c r="N705" s="1" t="s">
        <v>20</v>
      </c>
      <c r="P705" t="str">
        <f t="shared" si="21"/>
        <v>MIDDLE AGE</v>
      </c>
      <c r="AG705" s="11"/>
      <c r="AH705" s="1">
        <v>37382</v>
      </c>
      <c r="AI705" s="2">
        <v>156435</v>
      </c>
      <c r="AJ705" s="13" t="s">
        <v>45</v>
      </c>
      <c r="AK705" s="1">
        <v>37382</v>
      </c>
      <c r="AL705" s="3">
        <v>0.1</v>
      </c>
      <c r="AO705" s="11"/>
    </row>
    <row r="706" spans="1:41" x14ac:dyDescent="0.25">
      <c r="A706" t="s">
        <v>155</v>
      </c>
      <c r="B706" t="s">
        <v>1791</v>
      </c>
      <c r="C706" t="s">
        <v>76</v>
      </c>
      <c r="D706" t="s">
        <v>45</v>
      </c>
      <c r="E706" t="s">
        <v>1104</v>
      </c>
      <c r="F706" t="s">
        <v>27</v>
      </c>
      <c r="G706" t="s">
        <v>23</v>
      </c>
      <c r="H706">
        <v>52</v>
      </c>
      <c r="I706" s="1">
        <v>39071</v>
      </c>
      <c r="J706" s="2">
        <v>59845</v>
      </c>
      <c r="K706" s="3">
        <v>0</v>
      </c>
      <c r="L706" t="s">
        <v>32</v>
      </c>
      <c r="M706" t="s">
        <v>54</v>
      </c>
      <c r="N706" s="1" t="s">
        <v>20</v>
      </c>
      <c r="P706" t="str">
        <f t="shared" ref="P706:P769" si="22">IF(AND(H706&gt;=20,H706&lt;=40),"YOUNG",IF(AND(H706&gt;40,H706&lt;=60),"MIDDLE AGE",IF(H706&gt;60,"OLD"," ")))</f>
        <v>MIDDLE AGE</v>
      </c>
      <c r="AG706" s="11"/>
      <c r="AH706" s="1">
        <v>39071</v>
      </c>
      <c r="AI706" s="2">
        <v>59845</v>
      </c>
      <c r="AJ706" s="13" t="s">
        <v>26</v>
      </c>
      <c r="AK706" s="1">
        <v>39071</v>
      </c>
      <c r="AL706" s="3">
        <v>0</v>
      </c>
      <c r="AO706" s="11"/>
    </row>
    <row r="707" spans="1:41" x14ac:dyDescent="0.25">
      <c r="A707" t="s">
        <v>871</v>
      </c>
      <c r="B707" t="s">
        <v>1792</v>
      </c>
      <c r="C707" t="s">
        <v>79</v>
      </c>
      <c r="D707" t="s">
        <v>26</v>
      </c>
      <c r="E707" t="s">
        <v>35</v>
      </c>
      <c r="F707" t="s">
        <v>16</v>
      </c>
      <c r="G707" t="s">
        <v>46</v>
      </c>
      <c r="H707">
        <v>37</v>
      </c>
      <c r="I707" s="1">
        <v>43896</v>
      </c>
      <c r="J707" s="2">
        <v>93656</v>
      </c>
      <c r="K707" s="3">
        <v>0</v>
      </c>
      <c r="L707" t="s">
        <v>18</v>
      </c>
      <c r="M707" t="s">
        <v>28</v>
      </c>
      <c r="N707" s="1" t="s">
        <v>20</v>
      </c>
      <c r="P707" t="str">
        <f t="shared" si="22"/>
        <v>YOUNG</v>
      </c>
      <c r="AG707" s="11"/>
      <c r="AH707" s="1">
        <v>43896</v>
      </c>
      <c r="AI707" s="2">
        <v>93656</v>
      </c>
      <c r="AJ707" s="13" t="s">
        <v>30</v>
      </c>
      <c r="AK707" s="1">
        <v>43896</v>
      </c>
      <c r="AL707" s="3">
        <v>0</v>
      </c>
      <c r="AO707" s="11"/>
    </row>
    <row r="708" spans="1:41" x14ac:dyDescent="0.25">
      <c r="A708" t="s">
        <v>872</v>
      </c>
      <c r="B708" t="s">
        <v>1793</v>
      </c>
      <c r="C708" t="s">
        <v>52</v>
      </c>
      <c r="D708" t="s">
        <v>30</v>
      </c>
      <c r="E708" t="s">
        <v>35</v>
      </c>
      <c r="F708" t="s">
        <v>27</v>
      </c>
      <c r="G708" t="s">
        <v>17</v>
      </c>
      <c r="H708">
        <v>55</v>
      </c>
      <c r="I708" s="1">
        <v>35860</v>
      </c>
      <c r="J708" s="2">
        <v>99035</v>
      </c>
      <c r="K708" s="3">
        <v>0</v>
      </c>
      <c r="L708" t="s">
        <v>18</v>
      </c>
      <c r="M708" t="s">
        <v>42</v>
      </c>
      <c r="N708" s="1" t="s">
        <v>20</v>
      </c>
      <c r="P708" t="str">
        <f t="shared" si="22"/>
        <v>MIDDLE AGE</v>
      </c>
      <c r="AG708" s="11"/>
      <c r="AH708" s="1">
        <v>35860</v>
      </c>
      <c r="AI708" s="2">
        <v>99035</v>
      </c>
      <c r="AJ708" s="13" t="s">
        <v>41</v>
      </c>
      <c r="AK708" s="1">
        <v>35860</v>
      </c>
      <c r="AL708" s="3">
        <v>0</v>
      </c>
      <c r="AO708" s="11"/>
    </row>
    <row r="709" spans="1:41" x14ac:dyDescent="0.25">
      <c r="A709" t="s">
        <v>873</v>
      </c>
      <c r="B709" t="s">
        <v>1794</v>
      </c>
      <c r="C709" t="s">
        <v>1113</v>
      </c>
      <c r="D709" t="s">
        <v>41</v>
      </c>
      <c r="E709" t="s">
        <v>31</v>
      </c>
      <c r="F709" t="s">
        <v>27</v>
      </c>
      <c r="G709" t="s">
        <v>17</v>
      </c>
      <c r="H709">
        <v>27</v>
      </c>
      <c r="I709" s="1">
        <v>44364</v>
      </c>
      <c r="J709" s="2">
        <v>137997</v>
      </c>
      <c r="K709" s="3">
        <v>0.12</v>
      </c>
      <c r="L709" t="s">
        <v>18</v>
      </c>
      <c r="M709" t="s">
        <v>37</v>
      </c>
      <c r="N709" s="1" t="s">
        <v>20</v>
      </c>
      <c r="P709" t="str">
        <f t="shared" si="22"/>
        <v>YOUNG</v>
      </c>
      <c r="AG709" s="11"/>
      <c r="AH709" s="1">
        <v>44364</v>
      </c>
      <c r="AI709" s="2">
        <v>137997</v>
      </c>
      <c r="AJ709" s="13" t="s">
        <v>26</v>
      </c>
      <c r="AK709" s="1">
        <v>44364</v>
      </c>
      <c r="AL709" s="3">
        <v>0.12</v>
      </c>
      <c r="AO709" s="11"/>
    </row>
    <row r="710" spans="1:41" x14ac:dyDescent="0.25">
      <c r="A710" t="s">
        <v>102</v>
      </c>
      <c r="B710" t="s">
        <v>1795</v>
      </c>
      <c r="C710" t="s">
        <v>34</v>
      </c>
      <c r="D710" t="s">
        <v>26</v>
      </c>
      <c r="E710" t="s">
        <v>35</v>
      </c>
      <c r="F710" t="s">
        <v>16</v>
      </c>
      <c r="G710" t="s">
        <v>23</v>
      </c>
      <c r="H710">
        <v>28</v>
      </c>
      <c r="I710" s="1">
        <v>43637</v>
      </c>
      <c r="J710" s="2">
        <v>61573</v>
      </c>
      <c r="K710" s="3">
        <v>0</v>
      </c>
      <c r="L710" t="s">
        <v>18</v>
      </c>
      <c r="M710" t="s">
        <v>19</v>
      </c>
      <c r="N710" s="1" t="s">
        <v>20</v>
      </c>
      <c r="P710" t="str">
        <f t="shared" si="22"/>
        <v>YOUNG</v>
      </c>
      <c r="AG710" s="11"/>
      <c r="AH710" s="1">
        <v>43637</v>
      </c>
      <c r="AI710" s="2">
        <v>61573</v>
      </c>
      <c r="AJ710" s="13" t="s">
        <v>45</v>
      </c>
      <c r="AK710" s="1">
        <v>43637</v>
      </c>
      <c r="AL710" s="3">
        <v>0</v>
      </c>
      <c r="AO710" s="11"/>
    </row>
    <row r="711" spans="1:41" x14ac:dyDescent="0.25">
      <c r="A711" t="s">
        <v>874</v>
      </c>
      <c r="B711" t="s">
        <v>1796</v>
      </c>
      <c r="C711" t="s">
        <v>59</v>
      </c>
      <c r="D711" t="s">
        <v>45</v>
      </c>
      <c r="E711" t="s">
        <v>35</v>
      </c>
      <c r="F711" t="s">
        <v>27</v>
      </c>
      <c r="G711" t="s">
        <v>23</v>
      </c>
      <c r="H711">
        <v>55</v>
      </c>
      <c r="I711" s="1">
        <v>42130</v>
      </c>
      <c r="J711" s="2">
        <v>41102</v>
      </c>
      <c r="K711" s="3">
        <v>0</v>
      </c>
      <c r="L711" t="s">
        <v>18</v>
      </c>
      <c r="M711" t="s">
        <v>56</v>
      </c>
      <c r="N711" s="1" t="s">
        <v>20</v>
      </c>
      <c r="P711" t="str">
        <f t="shared" si="22"/>
        <v>MIDDLE AGE</v>
      </c>
      <c r="AG711" s="11"/>
      <c r="AH711" s="1">
        <v>42130</v>
      </c>
      <c r="AI711" s="2">
        <v>41102</v>
      </c>
      <c r="AJ711" s="13" t="s">
        <v>22</v>
      </c>
      <c r="AK711" s="1">
        <v>42130</v>
      </c>
      <c r="AL711" s="3">
        <v>0</v>
      </c>
      <c r="AO711" s="11"/>
    </row>
    <row r="712" spans="1:41" x14ac:dyDescent="0.25">
      <c r="A712" t="s">
        <v>875</v>
      </c>
      <c r="B712" t="s">
        <v>1797</v>
      </c>
      <c r="C712" t="s">
        <v>55</v>
      </c>
      <c r="D712" t="s">
        <v>22</v>
      </c>
      <c r="E712" t="s">
        <v>15</v>
      </c>
      <c r="F712" t="s">
        <v>16</v>
      </c>
      <c r="G712" t="s">
        <v>23</v>
      </c>
      <c r="H712">
        <v>44</v>
      </c>
      <c r="I712" s="1">
        <v>40802</v>
      </c>
      <c r="J712" s="2">
        <v>129866</v>
      </c>
      <c r="K712" s="3">
        <v>0.06</v>
      </c>
      <c r="L712" t="s">
        <v>32</v>
      </c>
      <c r="M712" t="s">
        <v>54</v>
      </c>
      <c r="N712" s="1" t="s">
        <v>20</v>
      </c>
      <c r="P712" t="str">
        <f t="shared" si="22"/>
        <v>MIDDLE AGE</v>
      </c>
      <c r="AG712" s="11"/>
      <c r="AH712" s="1">
        <v>40802</v>
      </c>
      <c r="AI712" s="2">
        <v>129866</v>
      </c>
      <c r="AJ712" s="13" t="s">
        <v>22</v>
      </c>
      <c r="AK712" s="1">
        <v>40802</v>
      </c>
      <c r="AL712" s="3">
        <v>0.06</v>
      </c>
      <c r="AO712" s="11"/>
    </row>
    <row r="713" spans="1:41" x14ac:dyDescent="0.25">
      <c r="A713" t="s">
        <v>876</v>
      </c>
      <c r="B713" t="s">
        <v>1798</v>
      </c>
      <c r="C713" t="s">
        <v>38</v>
      </c>
      <c r="D713" t="s">
        <v>22</v>
      </c>
      <c r="E713" t="s">
        <v>1104</v>
      </c>
      <c r="F713" t="s">
        <v>16</v>
      </c>
      <c r="G713" t="s">
        <v>17</v>
      </c>
      <c r="H713">
        <v>28</v>
      </c>
      <c r="I713" s="1">
        <v>43852</v>
      </c>
      <c r="J713" s="2">
        <v>161868</v>
      </c>
      <c r="K713" s="3">
        <v>0.21</v>
      </c>
      <c r="L713" t="s">
        <v>18</v>
      </c>
      <c r="M713" t="s">
        <v>24</v>
      </c>
      <c r="N713" s="1" t="s">
        <v>20</v>
      </c>
      <c r="P713" t="str">
        <f t="shared" si="22"/>
        <v>YOUNG</v>
      </c>
      <c r="AG713" s="11"/>
      <c r="AH713" s="1">
        <v>43852</v>
      </c>
      <c r="AI713" s="2">
        <v>161868</v>
      </c>
      <c r="AJ713" s="13" t="s">
        <v>30</v>
      </c>
      <c r="AK713" s="1">
        <v>43852</v>
      </c>
      <c r="AL713" s="3">
        <v>0.21</v>
      </c>
      <c r="AO713" s="11"/>
    </row>
    <row r="714" spans="1:41" x14ac:dyDescent="0.25">
      <c r="A714" t="s">
        <v>877</v>
      </c>
      <c r="B714" t="s">
        <v>1799</v>
      </c>
      <c r="C714" t="s">
        <v>85</v>
      </c>
      <c r="D714" t="s">
        <v>30</v>
      </c>
      <c r="E714" t="s">
        <v>31</v>
      </c>
      <c r="F714" t="s">
        <v>16</v>
      </c>
      <c r="G714" t="s">
        <v>23</v>
      </c>
      <c r="H714">
        <v>55</v>
      </c>
      <c r="I714" s="1">
        <v>34835</v>
      </c>
      <c r="J714" s="2">
        <v>67131</v>
      </c>
      <c r="K714" s="3">
        <v>0</v>
      </c>
      <c r="L714" t="s">
        <v>18</v>
      </c>
      <c r="M714" t="s">
        <v>24</v>
      </c>
      <c r="N714" s="1" t="s">
        <v>20</v>
      </c>
      <c r="P714" t="str">
        <f t="shared" si="22"/>
        <v>MIDDLE AGE</v>
      </c>
      <c r="AG714" s="11"/>
      <c r="AH714" s="1">
        <v>34835</v>
      </c>
      <c r="AI714" s="2">
        <v>67131</v>
      </c>
      <c r="AJ714" s="13" t="s">
        <v>30</v>
      </c>
      <c r="AK714" s="1">
        <v>34835</v>
      </c>
      <c r="AL714" s="3">
        <v>0</v>
      </c>
      <c r="AO714" s="11"/>
    </row>
    <row r="715" spans="1:41" x14ac:dyDescent="0.25">
      <c r="A715" t="s">
        <v>878</v>
      </c>
      <c r="B715" t="s">
        <v>1800</v>
      </c>
      <c r="C715" t="s">
        <v>29</v>
      </c>
      <c r="D715" t="s">
        <v>30</v>
      </c>
      <c r="E715" t="s">
        <v>15</v>
      </c>
      <c r="F715" t="s">
        <v>27</v>
      </c>
      <c r="G715" t="s">
        <v>43</v>
      </c>
      <c r="H715">
        <v>44</v>
      </c>
      <c r="I715" s="1">
        <v>43753</v>
      </c>
      <c r="J715" s="2">
        <v>71345</v>
      </c>
      <c r="K715" s="3">
        <v>0</v>
      </c>
      <c r="L715" t="s">
        <v>18</v>
      </c>
      <c r="M715" t="s">
        <v>42</v>
      </c>
      <c r="N715" s="1" t="s">
        <v>20</v>
      </c>
      <c r="P715" t="str">
        <f t="shared" si="22"/>
        <v>MIDDLE AGE</v>
      </c>
      <c r="AG715" s="11"/>
      <c r="AH715" s="1">
        <v>43753</v>
      </c>
      <c r="AI715" s="2">
        <v>71345</v>
      </c>
      <c r="AJ715" s="13" t="s">
        <v>45</v>
      </c>
      <c r="AK715" s="1">
        <v>43753</v>
      </c>
      <c r="AL715" s="3">
        <v>0</v>
      </c>
      <c r="AO715" s="11"/>
    </row>
    <row r="716" spans="1:41" x14ac:dyDescent="0.25">
      <c r="A716" t="s">
        <v>240</v>
      </c>
      <c r="B716" t="s">
        <v>1801</v>
      </c>
      <c r="C716" t="s">
        <v>13</v>
      </c>
      <c r="D716" t="s">
        <v>45</v>
      </c>
      <c r="E716" t="s">
        <v>31</v>
      </c>
      <c r="F716" t="s">
        <v>16</v>
      </c>
      <c r="G716" t="s">
        <v>23</v>
      </c>
      <c r="H716">
        <v>30</v>
      </c>
      <c r="I716" s="1">
        <v>43747</v>
      </c>
      <c r="J716" s="2">
        <v>246757</v>
      </c>
      <c r="K716" s="3">
        <v>0.4</v>
      </c>
      <c r="L716" t="s">
        <v>18</v>
      </c>
      <c r="M716" t="s">
        <v>42</v>
      </c>
      <c r="N716" s="1" t="s">
        <v>20</v>
      </c>
      <c r="P716" t="str">
        <f t="shared" si="22"/>
        <v>YOUNG</v>
      </c>
      <c r="AG716" s="11"/>
      <c r="AH716" s="1">
        <v>43747</v>
      </c>
      <c r="AI716" s="2">
        <v>246757</v>
      </c>
      <c r="AJ716" s="13" t="s">
        <v>41</v>
      </c>
      <c r="AK716" s="1">
        <v>43747</v>
      </c>
      <c r="AL716" s="3">
        <v>0.4</v>
      </c>
      <c r="AO716" s="11"/>
    </row>
    <row r="717" spans="1:41" x14ac:dyDescent="0.25">
      <c r="A717" t="s">
        <v>879</v>
      </c>
      <c r="B717" t="s">
        <v>1802</v>
      </c>
      <c r="C717" t="s">
        <v>55</v>
      </c>
      <c r="D717" t="s">
        <v>41</v>
      </c>
      <c r="E717" t="s">
        <v>15</v>
      </c>
      <c r="F717" t="s">
        <v>16</v>
      </c>
      <c r="G717" t="s">
        <v>23</v>
      </c>
      <c r="H717">
        <v>63</v>
      </c>
      <c r="I717" s="1">
        <v>38439</v>
      </c>
      <c r="J717" s="2">
        <v>106880</v>
      </c>
      <c r="K717" s="3">
        <v>0.08</v>
      </c>
      <c r="L717" t="s">
        <v>18</v>
      </c>
      <c r="M717" t="s">
        <v>24</v>
      </c>
      <c r="N717" s="1" t="s">
        <v>20</v>
      </c>
      <c r="P717" t="str">
        <f t="shared" si="22"/>
        <v>OLD</v>
      </c>
      <c r="AG717" s="11"/>
      <c r="AH717" s="1">
        <v>38439</v>
      </c>
      <c r="AI717" s="2">
        <v>106880</v>
      </c>
      <c r="AJ717" s="13" t="s">
        <v>26</v>
      </c>
      <c r="AK717" s="1">
        <v>38439</v>
      </c>
      <c r="AL717" s="3">
        <v>0.08</v>
      </c>
      <c r="AO717" s="11"/>
    </row>
    <row r="718" spans="1:41" x14ac:dyDescent="0.25">
      <c r="A718" t="s">
        <v>880</v>
      </c>
      <c r="B718" t="s">
        <v>1803</v>
      </c>
      <c r="C718" t="s">
        <v>75</v>
      </c>
      <c r="D718" t="s">
        <v>26</v>
      </c>
      <c r="E718" t="s">
        <v>35</v>
      </c>
      <c r="F718" t="s">
        <v>16</v>
      </c>
      <c r="G718" t="s">
        <v>23</v>
      </c>
      <c r="H718">
        <v>36</v>
      </c>
      <c r="I718" s="1">
        <v>43340</v>
      </c>
      <c r="J718" s="2">
        <v>98733</v>
      </c>
      <c r="K718" s="3">
        <v>0</v>
      </c>
      <c r="L718" t="s">
        <v>32</v>
      </c>
      <c r="M718" t="s">
        <v>54</v>
      </c>
      <c r="N718" s="1" t="s">
        <v>20</v>
      </c>
      <c r="P718" t="str">
        <f t="shared" si="22"/>
        <v>YOUNG</v>
      </c>
      <c r="AG718" s="11"/>
      <c r="AH718" s="1">
        <v>43340</v>
      </c>
      <c r="AI718" s="2">
        <v>98733</v>
      </c>
      <c r="AJ718" s="13" t="s">
        <v>58</v>
      </c>
      <c r="AK718" s="1">
        <v>43340</v>
      </c>
      <c r="AL718" s="3">
        <v>0</v>
      </c>
      <c r="AO718" s="11"/>
    </row>
    <row r="719" spans="1:41" x14ac:dyDescent="0.25">
      <c r="A719" t="s">
        <v>881</v>
      </c>
      <c r="B719" t="s">
        <v>1804</v>
      </c>
      <c r="C719" t="s">
        <v>1113</v>
      </c>
      <c r="D719" t="s">
        <v>58</v>
      </c>
      <c r="E719" t="s">
        <v>15</v>
      </c>
      <c r="F719" t="s">
        <v>27</v>
      </c>
      <c r="G719" t="s">
        <v>46</v>
      </c>
      <c r="H719">
        <v>28</v>
      </c>
      <c r="I719" s="1">
        <v>43581</v>
      </c>
      <c r="J719" s="2">
        <v>141675</v>
      </c>
      <c r="K719" s="3">
        <v>0.12</v>
      </c>
      <c r="L719" t="s">
        <v>47</v>
      </c>
      <c r="M719" t="s">
        <v>1136</v>
      </c>
      <c r="N719" s="1">
        <v>44098</v>
      </c>
      <c r="P719" t="str">
        <f t="shared" si="22"/>
        <v>YOUNG</v>
      </c>
      <c r="AG719" s="11"/>
      <c r="AH719" s="1">
        <v>43581</v>
      </c>
      <c r="AI719" s="2">
        <v>141675</v>
      </c>
      <c r="AJ719" s="13" t="s">
        <v>58</v>
      </c>
      <c r="AK719" s="1">
        <v>43581</v>
      </c>
      <c r="AL719" s="3">
        <v>0.12</v>
      </c>
      <c r="AO719" s="11"/>
    </row>
    <row r="720" spans="1:41" x14ac:dyDescent="0.25">
      <c r="A720" t="s">
        <v>256</v>
      </c>
      <c r="B720" t="s">
        <v>1805</v>
      </c>
      <c r="C720" t="s">
        <v>57</v>
      </c>
      <c r="D720" t="s">
        <v>58</v>
      </c>
      <c r="E720" t="s">
        <v>15</v>
      </c>
      <c r="F720" t="s">
        <v>27</v>
      </c>
      <c r="G720" t="s">
        <v>23</v>
      </c>
      <c r="H720">
        <v>28</v>
      </c>
      <c r="I720" s="1">
        <v>43274</v>
      </c>
      <c r="J720" s="2">
        <v>53210</v>
      </c>
      <c r="K720" s="3">
        <v>0</v>
      </c>
      <c r="L720" t="s">
        <v>18</v>
      </c>
      <c r="M720" t="s">
        <v>56</v>
      </c>
      <c r="N720" s="1" t="s">
        <v>20</v>
      </c>
      <c r="P720" t="str">
        <f t="shared" si="22"/>
        <v>YOUNG</v>
      </c>
      <c r="AG720" s="11"/>
      <c r="AH720" s="1">
        <v>43274</v>
      </c>
      <c r="AI720" s="2">
        <v>53210</v>
      </c>
      <c r="AJ720" s="13" t="s">
        <v>14</v>
      </c>
      <c r="AK720" s="1">
        <v>43274</v>
      </c>
      <c r="AL720" s="3">
        <v>0</v>
      </c>
      <c r="AO720" s="11"/>
    </row>
    <row r="721" spans="1:41" x14ac:dyDescent="0.25">
      <c r="A721" t="s">
        <v>882</v>
      </c>
      <c r="B721" t="s">
        <v>1806</v>
      </c>
      <c r="C721" t="s">
        <v>55</v>
      </c>
      <c r="D721" t="s">
        <v>14</v>
      </c>
      <c r="E721" t="s">
        <v>1104</v>
      </c>
      <c r="F721" t="s">
        <v>16</v>
      </c>
      <c r="G721" t="s">
        <v>46</v>
      </c>
      <c r="H721">
        <v>27</v>
      </c>
      <c r="I721" s="1">
        <v>44441</v>
      </c>
      <c r="J721" s="2">
        <v>107114</v>
      </c>
      <c r="K721" s="3">
        <v>0.1</v>
      </c>
      <c r="L721" t="s">
        <v>47</v>
      </c>
      <c r="M721" t="s">
        <v>1136</v>
      </c>
      <c r="N721" s="1" t="s">
        <v>20</v>
      </c>
      <c r="P721" t="str">
        <f t="shared" si="22"/>
        <v>YOUNG</v>
      </c>
      <c r="AG721" s="11"/>
      <c r="AH721" s="1">
        <v>44441</v>
      </c>
      <c r="AI721" s="2">
        <v>107114</v>
      </c>
      <c r="AJ721" s="13" t="s">
        <v>22</v>
      </c>
      <c r="AK721" s="1">
        <v>44441</v>
      </c>
      <c r="AL721" s="3">
        <v>0.1</v>
      </c>
      <c r="AO721" s="11"/>
    </row>
    <row r="722" spans="1:41" x14ac:dyDescent="0.25">
      <c r="A722" t="s">
        <v>883</v>
      </c>
      <c r="B722" t="s">
        <v>1807</v>
      </c>
      <c r="C722" t="s">
        <v>70</v>
      </c>
      <c r="D722" t="s">
        <v>22</v>
      </c>
      <c r="E722" t="s">
        <v>1104</v>
      </c>
      <c r="F722" t="s">
        <v>16</v>
      </c>
      <c r="G722" t="s">
        <v>43</v>
      </c>
      <c r="H722">
        <v>34</v>
      </c>
      <c r="I722" s="1">
        <v>44816</v>
      </c>
      <c r="J722" s="2">
        <v>57483</v>
      </c>
      <c r="K722" s="3">
        <v>0</v>
      </c>
      <c r="L722" t="s">
        <v>18</v>
      </c>
      <c r="M722" t="s">
        <v>56</v>
      </c>
      <c r="N722" s="1">
        <v>44883</v>
      </c>
      <c r="P722" t="str">
        <f t="shared" si="22"/>
        <v>YOUNG</v>
      </c>
      <c r="AG722" s="11"/>
      <c r="AH722" s="1">
        <v>44816</v>
      </c>
      <c r="AI722" s="2">
        <v>57483</v>
      </c>
      <c r="AJ722" s="13" t="s">
        <v>26</v>
      </c>
      <c r="AK722" s="1">
        <v>44816</v>
      </c>
      <c r="AL722" s="3">
        <v>0</v>
      </c>
      <c r="AO722" s="11"/>
    </row>
    <row r="723" spans="1:41" x14ac:dyDescent="0.25">
      <c r="A723" t="s">
        <v>884</v>
      </c>
      <c r="B723" t="s">
        <v>1808</v>
      </c>
      <c r="C723" t="s">
        <v>61</v>
      </c>
      <c r="D723" t="s">
        <v>26</v>
      </c>
      <c r="E723" t="s">
        <v>1104</v>
      </c>
      <c r="F723" t="s">
        <v>27</v>
      </c>
      <c r="G723" t="s">
        <v>46</v>
      </c>
      <c r="H723">
        <v>53</v>
      </c>
      <c r="I723" s="1">
        <v>34444</v>
      </c>
      <c r="J723" s="2">
        <v>75226</v>
      </c>
      <c r="K723" s="3">
        <v>0</v>
      </c>
      <c r="L723" t="s">
        <v>47</v>
      </c>
      <c r="M723" t="s">
        <v>1136</v>
      </c>
      <c r="N723" s="1" t="s">
        <v>20</v>
      </c>
      <c r="P723" t="str">
        <f t="shared" si="22"/>
        <v>MIDDLE AGE</v>
      </c>
      <c r="AG723" s="11"/>
      <c r="AH723" s="1">
        <v>34444</v>
      </c>
      <c r="AI723" s="2">
        <v>75226</v>
      </c>
      <c r="AJ723" s="13" t="s">
        <v>30</v>
      </c>
      <c r="AK723" s="1">
        <v>34444</v>
      </c>
      <c r="AL723" s="3">
        <v>0</v>
      </c>
      <c r="AO723" s="11"/>
    </row>
    <row r="724" spans="1:41" x14ac:dyDescent="0.25">
      <c r="A724" t="s">
        <v>885</v>
      </c>
      <c r="B724" t="s">
        <v>1809</v>
      </c>
      <c r="C724" t="s">
        <v>71</v>
      </c>
      <c r="D724" t="s">
        <v>30</v>
      </c>
      <c r="E724" t="s">
        <v>31</v>
      </c>
      <c r="F724" t="s">
        <v>27</v>
      </c>
      <c r="G724" t="s">
        <v>17</v>
      </c>
      <c r="H724">
        <v>50</v>
      </c>
      <c r="I724" s="1">
        <v>40923</v>
      </c>
      <c r="J724" s="2">
        <v>87727</v>
      </c>
      <c r="K724" s="3">
        <v>0</v>
      </c>
      <c r="L724" t="s">
        <v>18</v>
      </c>
      <c r="M724" t="s">
        <v>42</v>
      </c>
      <c r="N724" s="1" t="s">
        <v>20</v>
      </c>
      <c r="P724" t="str">
        <f t="shared" si="22"/>
        <v>MIDDLE AGE</v>
      </c>
      <c r="AG724" s="11"/>
      <c r="AH724" s="1">
        <v>40923</v>
      </c>
      <c r="AI724" s="2">
        <v>87727</v>
      </c>
      <c r="AJ724" s="13" t="s">
        <v>26</v>
      </c>
      <c r="AK724" s="1">
        <v>40923</v>
      </c>
      <c r="AL724" s="3">
        <v>0</v>
      </c>
      <c r="AO724" s="11"/>
    </row>
    <row r="725" spans="1:41" x14ac:dyDescent="0.25">
      <c r="A725" t="s">
        <v>886</v>
      </c>
      <c r="B725" t="s">
        <v>1810</v>
      </c>
      <c r="C725" t="s">
        <v>73</v>
      </c>
      <c r="D725" t="s">
        <v>26</v>
      </c>
      <c r="E725" t="s">
        <v>35</v>
      </c>
      <c r="F725" t="s">
        <v>27</v>
      </c>
      <c r="G725" t="s">
        <v>46</v>
      </c>
      <c r="H725">
        <v>51</v>
      </c>
      <c r="I725" s="1">
        <v>43272</v>
      </c>
      <c r="J725" s="2">
        <v>87897</v>
      </c>
      <c r="K725" s="3">
        <v>0</v>
      </c>
      <c r="L725" t="s">
        <v>18</v>
      </c>
      <c r="M725" t="s">
        <v>37</v>
      </c>
      <c r="N725" s="1" t="s">
        <v>20</v>
      </c>
      <c r="P725" t="str">
        <f t="shared" si="22"/>
        <v>MIDDLE AGE</v>
      </c>
      <c r="AG725" s="11"/>
      <c r="AH725" s="1">
        <v>43272</v>
      </c>
      <c r="AI725" s="2">
        <v>87897</v>
      </c>
      <c r="AJ725" s="13" t="s">
        <v>26</v>
      </c>
      <c r="AK725" s="1">
        <v>43272</v>
      </c>
      <c r="AL725" s="3">
        <v>0</v>
      </c>
      <c r="AO725" s="11"/>
    </row>
    <row r="726" spans="1:41" x14ac:dyDescent="0.25">
      <c r="A726" t="s">
        <v>887</v>
      </c>
      <c r="B726" t="s">
        <v>1811</v>
      </c>
      <c r="C726" t="s">
        <v>75</v>
      </c>
      <c r="D726" t="s">
        <v>26</v>
      </c>
      <c r="E726" t="s">
        <v>15</v>
      </c>
      <c r="F726" t="s">
        <v>16</v>
      </c>
      <c r="G726" t="s">
        <v>23</v>
      </c>
      <c r="H726">
        <v>27</v>
      </c>
      <c r="I726" s="1">
        <v>44519</v>
      </c>
      <c r="J726" s="2">
        <v>99612</v>
      </c>
      <c r="K726" s="3">
        <v>0</v>
      </c>
      <c r="L726" t="s">
        <v>32</v>
      </c>
      <c r="M726" t="s">
        <v>63</v>
      </c>
      <c r="N726" s="1" t="s">
        <v>20</v>
      </c>
      <c r="P726" t="str">
        <f t="shared" si="22"/>
        <v>YOUNG</v>
      </c>
      <c r="AG726" s="11"/>
      <c r="AH726" s="1">
        <v>44519</v>
      </c>
      <c r="AI726" s="2">
        <v>99612</v>
      </c>
      <c r="AJ726" s="13" t="s">
        <v>58</v>
      </c>
      <c r="AK726" s="1">
        <v>44519</v>
      </c>
      <c r="AL726" s="3">
        <v>0</v>
      </c>
      <c r="AO726" s="11"/>
    </row>
    <row r="727" spans="1:41" x14ac:dyDescent="0.25">
      <c r="A727" t="s">
        <v>888</v>
      </c>
      <c r="B727" t="s">
        <v>1812</v>
      </c>
      <c r="C727" t="s">
        <v>59</v>
      </c>
      <c r="D727" t="s">
        <v>58</v>
      </c>
      <c r="E727" t="s">
        <v>15</v>
      </c>
      <c r="F727" t="s">
        <v>16</v>
      </c>
      <c r="G727" t="s">
        <v>46</v>
      </c>
      <c r="H727">
        <v>33</v>
      </c>
      <c r="I727" s="1">
        <v>43551</v>
      </c>
      <c r="J727" s="2">
        <v>56938</v>
      </c>
      <c r="K727" s="3">
        <v>0</v>
      </c>
      <c r="L727" t="s">
        <v>47</v>
      </c>
      <c r="M727" t="s">
        <v>48</v>
      </c>
      <c r="N727" s="1" t="s">
        <v>20</v>
      </c>
      <c r="P727" t="str">
        <f t="shared" si="22"/>
        <v>YOUNG</v>
      </c>
      <c r="AG727" s="11"/>
      <c r="AH727" s="1">
        <v>43551</v>
      </c>
      <c r="AI727" s="2">
        <v>56938</v>
      </c>
      <c r="AJ727" s="13" t="s">
        <v>22</v>
      </c>
      <c r="AK727" s="1">
        <v>43551</v>
      </c>
      <c r="AL727" s="3">
        <v>0</v>
      </c>
      <c r="AO727" s="11"/>
    </row>
    <row r="728" spans="1:41" x14ac:dyDescent="0.25">
      <c r="A728" t="s">
        <v>81</v>
      </c>
      <c r="B728" t="s">
        <v>208</v>
      </c>
      <c r="C728" t="s">
        <v>65</v>
      </c>
      <c r="D728" t="s">
        <v>22</v>
      </c>
      <c r="E728" t="s">
        <v>31</v>
      </c>
      <c r="F728" t="s">
        <v>27</v>
      </c>
      <c r="G728" t="s">
        <v>17</v>
      </c>
      <c r="H728">
        <v>46</v>
      </c>
      <c r="I728" s="1">
        <v>40928</v>
      </c>
      <c r="J728" s="2">
        <v>92247</v>
      </c>
      <c r="K728" s="3">
        <v>0</v>
      </c>
      <c r="L728" t="s">
        <v>18</v>
      </c>
      <c r="M728" t="s">
        <v>42</v>
      </c>
      <c r="N728" s="1" t="s">
        <v>20</v>
      </c>
      <c r="P728" t="str">
        <f t="shared" si="22"/>
        <v>MIDDLE AGE</v>
      </c>
      <c r="AG728" s="11"/>
      <c r="AH728" s="1">
        <v>40928</v>
      </c>
      <c r="AI728" s="2">
        <v>92247</v>
      </c>
      <c r="AJ728" s="13" t="s">
        <v>22</v>
      </c>
      <c r="AK728" s="1">
        <v>40928</v>
      </c>
      <c r="AL728" s="3">
        <v>0</v>
      </c>
      <c r="AO728" s="11"/>
    </row>
    <row r="729" spans="1:41" x14ac:dyDescent="0.25">
      <c r="A729" t="s">
        <v>889</v>
      </c>
      <c r="B729" t="s">
        <v>1813</v>
      </c>
      <c r="C729" t="s">
        <v>13</v>
      </c>
      <c r="D729" t="s">
        <v>22</v>
      </c>
      <c r="E729" t="s">
        <v>31</v>
      </c>
      <c r="F729" t="s">
        <v>16</v>
      </c>
      <c r="G729" t="s">
        <v>23</v>
      </c>
      <c r="H729">
        <v>51</v>
      </c>
      <c r="I729" s="1">
        <v>38642</v>
      </c>
      <c r="J729" s="2">
        <v>193672</v>
      </c>
      <c r="K729" s="3">
        <v>0.36</v>
      </c>
      <c r="L729" t="s">
        <v>18</v>
      </c>
      <c r="M729" t="s">
        <v>28</v>
      </c>
      <c r="N729" s="1" t="s">
        <v>20</v>
      </c>
      <c r="P729" t="str">
        <f t="shared" si="22"/>
        <v>MIDDLE AGE</v>
      </c>
      <c r="AG729" s="11"/>
      <c r="AH729" s="1">
        <v>38642</v>
      </c>
      <c r="AI729" s="2">
        <v>193672</v>
      </c>
      <c r="AJ729" s="13" t="s">
        <v>26</v>
      </c>
      <c r="AK729" s="1">
        <v>38642</v>
      </c>
      <c r="AL729" s="3">
        <v>0.36</v>
      </c>
      <c r="AO729" s="11"/>
    </row>
    <row r="730" spans="1:41" x14ac:dyDescent="0.25">
      <c r="A730" t="s">
        <v>200</v>
      </c>
      <c r="B730" t="s">
        <v>1814</v>
      </c>
      <c r="C730" t="s">
        <v>64</v>
      </c>
      <c r="D730" t="s">
        <v>26</v>
      </c>
      <c r="E730" t="s">
        <v>35</v>
      </c>
      <c r="F730" t="s">
        <v>27</v>
      </c>
      <c r="G730" t="s">
        <v>23</v>
      </c>
      <c r="H730">
        <v>31</v>
      </c>
      <c r="I730" s="1">
        <v>43379</v>
      </c>
      <c r="J730" s="2">
        <v>46098</v>
      </c>
      <c r="K730" s="3">
        <v>0</v>
      </c>
      <c r="L730" t="s">
        <v>32</v>
      </c>
      <c r="M730" t="s">
        <v>63</v>
      </c>
      <c r="N730" s="1" t="s">
        <v>20</v>
      </c>
      <c r="P730" t="str">
        <f t="shared" si="22"/>
        <v>YOUNG</v>
      </c>
      <c r="AG730" s="11"/>
      <c r="AH730" s="1">
        <v>43379</v>
      </c>
      <c r="AI730" s="2">
        <v>46098</v>
      </c>
      <c r="AJ730" s="13" t="s">
        <v>45</v>
      </c>
      <c r="AK730" s="1">
        <v>43379</v>
      </c>
      <c r="AL730" s="3">
        <v>0</v>
      </c>
      <c r="AO730" s="11"/>
    </row>
    <row r="731" spans="1:41" x14ac:dyDescent="0.25">
      <c r="A731" t="s">
        <v>890</v>
      </c>
      <c r="B731" t="s">
        <v>1815</v>
      </c>
      <c r="C731" t="s">
        <v>13</v>
      </c>
      <c r="D731" t="s">
        <v>45</v>
      </c>
      <c r="E731" t="s">
        <v>35</v>
      </c>
      <c r="F731" t="s">
        <v>27</v>
      </c>
      <c r="G731" t="s">
        <v>17</v>
      </c>
      <c r="H731">
        <v>45</v>
      </c>
      <c r="I731" s="1">
        <v>41966</v>
      </c>
      <c r="J731" s="2">
        <v>239980</v>
      </c>
      <c r="K731" s="3">
        <v>0.31</v>
      </c>
      <c r="L731" t="s">
        <v>18</v>
      </c>
      <c r="M731" t="s">
        <v>24</v>
      </c>
      <c r="N731" s="1" t="s">
        <v>20</v>
      </c>
      <c r="P731" t="str">
        <f t="shared" si="22"/>
        <v>MIDDLE AGE</v>
      </c>
      <c r="AG731" s="11"/>
      <c r="AH731" s="1">
        <v>41966</v>
      </c>
      <c r="AI731" s="2">
        <v>239980</v>
      </c>
      <c r="AJ731" s="13" t="s">
        <v>14</v>
      </c>
      <c r="AK731" s="1">
        <v>41966</v>
      </c>
      <c r="AL731" s="3">
        <v>0.31</v>
      </c>
      <c r="AO731" s="11"/>
    </row>
    <row r="732" spans="1:41" x14ac:dyDescent="0.25">
      <c r="A732" t="s">
        <v>255</v>
      </c>
      <c r="B732" t="s">
        <v>1816</v>
      </c>
      <c r="C732" t="s">
        <v>55</v>
      </c>
      <c r="D732" t="s">
        <v>14</v>
      </c>
      <c r="E732" t="s">
        <v>31</v>
      </c>
      <c r="F732" t="s">
        <v>27</v>
      </c>
      <c r="G732" t="s">
        <v>23</v>
      </c>
      <c r="H732">
        <v>38</v>
      </c>
      <c r="I732" s="1">
        <v>40737</v>
      </c>
      <c r="J732" s="2">
        <v>121546</v>
      </c>
      <c r="K732" s="3">
        <v>0.1</v>
      </c>
      <c r="L732" t="s">
        <v>32</v>
      </c>
      <c r="M732" t="s">
        <v>63</v>
      </c>
      <c r="N732" s="1" t="s">
        <v>20</v>
      </c>
      <c r="P732" t="str">
        <f t="shared" si="22"/>
        <v>YOUNG</v>
      </c>
      <c r="AG732" s="11"/>
      <c r="AH732" s="1">
        <v>40737</v>
      </c>
      <c r="AI732" s="2">
        <v>121546</v>
      </c>
      <c r="AJ732" s="13" t="s">
        <v>58</v>
      </c>
      <c r="AK732" s="1">
        <v>40737</v>
      </c>
      <c r="AL732" s="3">
        <v>0.1</v>
      </c>
      <c r="AO732" s="11"/>
    </row>
    <row r="733" spans="1:41" x14ac:dyDescent="0.25">
      <c r="A733" t="s">
        <v>891</v>
      </c>
      <c r="B733" t="s">
        <v>1817</v>
      </c>
      <c r="C733" t="s">
        <v>55</v>
      </c>
      <c r="D733" t="s">
        <v>58</v>
      </c>
      <c r="E733" t="s">
        <v>1104</v>
      </c>
      <c r="F733" t="s">
        <v>16</v>
      </c>
      <c r="G733" t="s">
        <v>46</v>
      </c>
      <c r="H733">
        <v>42</v>
      </c>
      <c r="I733" s="1">
        <v>40229</v>
      </c>
      <c r="J733" s="2">
        <v>128714</v>
      </c>
      <c r="K733" s="3">
        <v>7.0000000000000007E-2</v>
      </c>
      <c r="L733" t="s">
        <v>47</v>
      </c>
      <c r="M733" t="s">
        <v>48</v>
      </c>
      <c r="N733" s="1" t="s">
        <v>20</v>
      </c>
      <c r="P733" t="str">
        <f t="shared" si="22"/>
        <v>MIDDLE AGE</v>
      </c>
      <c r="AG733" s="11"/>
      <c r="AH733" s="1">
        <v>40229</v>
      </c>
      <c r="AI733" s="2">
        <v>128714</v>
      </c>
      <c r="AJ733" s="13" t="s">
        <v>30</v>
      </c>
      <c r="AK733" s="1">
        <v>40229</v>
      </c>
      <c r="AL733" s="3">
        <v>7.0000000000000007E-2</v>
      </c>
      <c r="AO733" s="11"/>
    </row>
    <row r="734" spans="1:41" x14ac:dyDescent="0.25">
      <c r="A734" t="s">
        <v>892</v>
      </c>
      <c r="B734" t="s">
        <v>1818</v>
      </c>
      <c r="C734" t="s">
        <v>72</v>
      </c>
      <c r="D734" t="s">
        <v>30</v>
      </c>
      <c r="E734" t="s">
        <v>35</v>
      </c>
      <c r="F734" t="s">
        <v>27</v>
      </c>
      <c r="G734" t="s">
        <v>46</v>
      </c>
      <c r="H734">
        <v>43</v>
      </c>
      <c r="I734" s="1">
        <v>43356</v>
      </c>
      <c r="J734" s="2">
        <v>91537</v>
      </c>
      <c r="K734" s="3">
        <v>0</v>
      </c>
      <c r="L734" t="s">
        <v>18</v>
      </c>
      <c r="M734" t="s">
        <v>19</v>
      </c>
      <c r="N734" s="1" t="s">
        <v>20</v>
      </c>
      <c r="P734" t="str">
        <f t="shared" si="22"/>
        <v>MIDDLE AGE</v>
      </c>
      <c r="AG734" s="11"/>
      <c r="AH734" s="1">
        <v>43356</v>
      </c>
      <c r="AI734" s="2">
        <v>91537</v>
      </c>
      <c r="AJ734" s="13" t="s">
        <v>26</v>
      </c>
      <c r="AK734" s="1">
        <v>43356</v>
      </c>
      <c r="AL734" s="3">
        <v>0</v>
      </c>
      <c r="AO734" s="11"/>
    </row>
    <row r="735" spans="1:41" x14ac:dyDescent="0.25">
      <c r="A735" t="s">
        <v>893</v>
      </c>
      <c r="B735" t="s">
        <v>1819</v>
      </c>
      <c r="C735" t="s">
        <v>38</v>
      </c>
      <c r="D735" t="s">
        <v>26</v>
      </c>
      <c r="E735" t="s">
        <v>31</v>
      </c>
      <c r="F735" t="s">
        <v>27</v>
      </c>
      <c r="G735" t="s">
        <v>17</v>
      </c>
      <c r="H735">
        <v>28</v>
      </c>
      <c r="I735" s="1">
        <v>43958</v>
      </c>
      <c r="J735" s="2">
        <v>178300</v>
      </c>
      <c r="K735" s="3">
        <v>0.24</v>
      </c>
      <c r="L735" t="s">
        <v>18</v>
      </c>
      <c r="M735" t="s">
        <v>24</v>
      </c>
      <c r="N735" s="1">
        <v>44951</v>
      </c>
      <c r="P735" t="str">
        <f t="shared" si="22"/>
        <v>YOUNG</v>
      </c>
      <c r="AG735" s="11"/>
      <c r="AH735" s="1">
        <v>43958</v>
      </c>
      <c r="AI735" s="2">
        <v>178300</v>
      </c>
      <c r="AJ735" s="13" t="s">
        <v>14</v>
      </c>
      <c r="AK735" s="1">
        <v>43958</v>
      </c>
      <c r="AL735" s="3">
        <v>0.24</v>
      </c>
      <c r="AO735" s="11"/>
    </row>
    <row r="736" spans="1:41" x14ac:dyDescent="0.25">
      <c r="A736" t="s">
        <v>894</v>
      </c>
      <c r="B736" t="s">
        <v>1820</v>
      </c>
      <c r="C736" t="s">
        <v>57</v>
      </c>
      <c r="D736" t="s">
        <v>14</v>
      </c>
      <c r="E736" t="s">
        <v>15</v>
      </c>
      <c r="F736" t="s">
        <v>16</v>
      </c>
      <c r="G736" t="s">
        <v>23</v>
      </c>
      <c r="H736">
        <v>57</v>
      </c>
      <c r="I736" s="1">
        <v>43241</v>
      </c>
      <c r="J736" s="2">
        <v>50260</v>
      </c>
      <c r="K736" s="3">
        <v>0</v>
      </c>
      <c r="L736" t="s">
        <v>32</v>
      </c>
      <c r="M736" t="s">
        <v>33</v>
      </c>
      <c r="N736" s="1" t="s">
        <v>20</v>
      </c>
      <c r="P736" t="str">
        <f t="shared" si="22"/>
        <v>MIDDLE AGE</v>
      </c>
      <c r="AG736" s="11"/>
      <c r="AH736" s="1">
        <v>43241</v>
      </c>
      <c r="AI736" s="2">
        <v>50260</v>
      </c>
      <c r="AJ736" s="13" t="s">
        <v>30</v>
      </c>
      <c r="AK736" s="1">
        <v>43241</v>
      </c>
      <c r="AL736" s="3">
        <v>0</v>
      </c>
      <c r="AO736" s="11"/>
    </row>
    <row r="737" spans="1:41" x14ac:dyDescent="0.25">
      <c r="A737" t="s">
        <v>895</v>
      </c>
      <c r="B737" t="s">
        <v>1821</v>
      </c>
      <c r="C737" t="s">
        <v>38</v>
      </c>
      <c r="D737" t="s">
        <v>30</v>
      </c>
      <c r="E737" t="s">
        <v>15</v>
      </c>
      <c r="F737" t="s">
        <v>27</v>
      </c>
      <c r="G737" t="s">
        <v>23</v>
      </c>
      <c r="H737">
        <v>33</v>
      </c>
      <c r="I737" s="1">
        <v>42588</v>
      </c>
      <c r="J737" s="2">
        <v>161800</v>
      </c>
      <c r="K737" s="3">
        <v>0.19</v>
      </c>
      <c r="L737" t="s">
        <v>32</v>
      </c>
      <c r="M737" t="s">
        <v>67</v>
      </c>
      <c r="N737" s="1" t="s">
        <v>20</v>
      </c>
      <c r="P737" t="str">
        <f t="shared" si="22"/>
        <v>YOUNG</v>
      </c>
      <c r="AG737" s="11"/>
      <c r="AH737" s="1">
        <v>42588</v>
      </c>
      <c r="AI737" s="2">
        <v>161800</v>
      </c>
      <c r="AJ737" s="13" t="s">
        <v>14</v>
      </c>
      <c r="AK737" s="1">
        <v>42588</v>
      </c>
      <c r="AL737" s="3">
        <v>0.19</v>
      </c>
      <c r="AO737" s="11"/>
    </row>
    <row r="738" spans="1:41" x14ac:dyDescent="0.25">
      <c r="A738" t="s">
        <v>896</v>
      </c>
      <c r="B738" t="s">
        <v>1822</v>
      </c>
      <c r="C738" t="s">
        <v>1113</v>
      </c>
      <c r="D738" t="s">
        <v>14</v>
      </c>
      <c r="E738" t="s">
        <v>31</v>
      </c>
      <c r="F738" t="s">
        <v>27</v>
      </c>
      <c r="G738" t="s">
        <v>23</v>
      </c>
      <c r="H738">
        <v>32</v>
      </c>
      <c r="I738" s="1">
        <v>44113</v>
      </c>
      <c r="J738" s="2">
        <v>157616</v>
      </c>
      <c r="K738" s="3">
        <v>0.1</v>
      </c>
      <c r="L738" t="s">
        <v>32</v>
      </c>
      <c r="M738" t="s">
        <v>63</v>
      </c>
      <c r="N738" s="1" t="s">
        <v>20</v>
      </c>
      <c r="P738" t="str">
        <f t="shared" si="22"/>
        <v>YOUNG</v>
      </c>
      <c r="AG738" s="11"/>
      <c r="AH738" s="1">
        <v>44113</v>
      </c>
      <c r="AI738" s="2">
        <v>157616</v>
      </c>
      <c r="AJ738" s="13" t="s">
        <v>30</v>
      </c>
      <c r="AK738" s="1">
        <v>44113</v>
      </c>
      <c r="AL738" s="3">
        <v>0.1</v>
      </c>
      <c r="AO738" s="11"/>
    </row>
    <row r="739" spans="1:41" x14ac:dyDescent="0.25">
      <c r="A739" t="s">
        <v>897</v>
      </c>
      <c r="B739" t="s">
        <v>1823</v>
      </c>
      <c r="C739" t="s">
        <v>29</v>
      </c>
      <c r="D739" t="s">
        <v>30</v>
      </c>
      <c r="E739" t="s">
        <v>31</v>
      </c>
      <c r="F739" t="s">
        <v>27</v>
      </c>
      <c r="G739" t="s">
        <v>23</v>
      </c>
      <c r="H739">
        <v>45</v>
      </c>
      <c r="I739" s="1">
        <v>39801</v>
      </c>
      <c r="J739" s="2">
        <v>82697</v>
      </c>
      <c r="K739" s="3">
        <v>0</v>
      </c>
      <c r="L739" t="s">
        <v>32</v>
      </c>
      <c r="M739" t="s">
        <v>54</v>
      </c>
      <c r="N739" s="1" t="s">
        <v>20</v>
      </c>
      <c r="P739" t="str">
        <f t="shared" si="22"/>
        <v>MIDDLE AGE</v>
      </c>
      <c r="AG739" s="11"/>
      <c r="AH739" s="1">
        <v>39801</v>
      </c>
      <c r="AI739" s="2">
        <v>82697</v>
      </c>
      <c r="AJ739" s="13" t="s">
        <v>26</v>
      </c>
      <c r="AK739" s="1">
        <v>39801</v>
      </c>
      <c r="AL739" s="3">
        <v>0</v>
      </c>
      <c r="AO739" s="11"/>
    </row>
    <row r="740" spans="1:41" x14ac:dyDescent="0.25">
      <c r="A740" t="s">
        <v>898</v>
      </c>
      <c r="B740" t="s">
        <v>1824</v>
      </c>
      <c r="C740" t="s">
        <v>1113</v>
      </c>
      <c r="D740" t="s">
        <v>26</v>
      </c>
      <c r="E740" t="s">
        <v>31</v>
      </c>
      <c r="F740" t="s">
        <v>16</v>
      </c>
      <c r="G740" t="s">
        <v>23</v>
      </c>
      <c r="H740">
        <v>33</v>
      </c>
      <c r="I740" s="1">
        <v>43364</v>
      </c>
      <c r="J740" s="2">
        <v>124404</v>
      </c>
      <c r="K740" s="3">
        <v>0.12</v>
      </c>
      <c r="L740" t="s">
        <v>32</v>
      </c>
      <c r="M740" t="s">
        <v>67</v>
      </c>
      <c r="N740" s="1" t="s">
        <v>20</v>
      </c>
      <c r="P740" t="str">
        <f t="shared" si="22"/>
        <v>YOUNG</v>
      </c>
      <c r="AG740" s="11"/>
      <c r="AH740" s="1">
        <v>43364</v>
      </c>
      <c r="AI740" s="2">
        <v>124404</v>
      </c>
      <c r="AJ740" s="13" t="s">
        <v>26</v>
      </c>
      <c r="AK740" s="1">
        <v>43364</v>
      </c>
      <c r="AL740" s="3">
        <v>0.12</v>
      </c>
      <c r="AO740" s="11"/>
    </row>
    <row r="741" spans="1:41" x14ac:dyDescent="0.25">
      <c r="A741" t="s">
        <v>899</v>
      </c>
      <c r="B741" t="s">
        <v>1825</v>
      </c>
      <c r="C741" t="s">
        <v>1113</v>
      </c>
      <c r="D741" t="s">
        <v>26</v>
      </c>
      <c r="E741" t="s">
        <v>1104</v>
      </c>
      <c r="F741" t="s">
        <v>27</v>
      </c>
      <c r="G741" t="s">
        <v>23</v>
      </c>
      <c r="H741">
        <v>43</v>
      </c>
      <c r="I741" s="1">
        <v>40998</v>
      </c>
      <c r="J741" s="2">
        <v>158750</v>
      </c>
      <c r="K741" s="3">
        <v>0.12</v>
      </c>
      <c r="L741" t="s">
        <v>32</v>
      </c>
      <c r="M741" t="s">
        <v>67</v>
      </c>
      <c r="N741" s="1" t="s">
        <v>20</v>
      </c>
      <c r="P741" t="str">
        <f t="shared" si="22"/>
        <v>MIDDLE AGE</v>
      </c>
      <c r="AG741" s="11"/>
      <c r="AH741" s="1">
        <v>40998</v>
      </c>
      <c r="AI741" s="2">
        <v>158750</v>
      </c>
      <c r="AJ741" s="13" t="s">
        <v>45</v>
      </c>
      <c r="AK741" s="1">
        <v>40998</v>
      </c>
      <c r="AL741" s="3">
        <v>0.12</v>
      </c>
      <c r="AO741" s="11"/>
    </row>
    <row r="742" spans="1:41" x14ac:dyDescent="0.25">
      <c r="A742" t="s">
        <v>900</v>
      </c>
      <c r="B742" t="s">
        <v>1826</v>
      </c>
      <c r="C742" t="s">
        <v>57</v>
      </c>
      <c r="D742" t="s">
        <v>45</v>
      </c>
      <c r="E742" t="s">
        <v>35</v>
      </c>
      <c r="F742" t="s">
        <v>16</v>
      </c>
      <c r="G742" t="s">
        <v>17</v>
      </c>
      <c r="H742">
        <v>62</v>
      </c>
      <c r="I742" s="1">
        <v>42316</v>
      </c>
      <c r="J742" s="2">
        <v>69057</v>
      </c>
      <c r="K742" s="3">
        <v>0</v>
      </c>
      <c r="L742" t="s">
        <v>18</v>
      </c>
      <c r="M742" t="s">
        <v>19</v>
      </c>
      <c r="N742" s="1" t="s">
        <v>20</v>
      </c>
      <c r="P742" t="str">
        <f t="shared" si="22"/>
        <v>OLD</v>
      </c>
      <c r="AG742" s="11"/>
      <c r="AH742" s="1">
        <v>42316</v>
      </c>
      <c r="AI742" s="2">
        <v>69057</v>
      </c>
      <c r="AJ742" s="13" t="s">
        <v>41</v>
      </c>
      <c r="AK742" s="1">
        <v>42316</v>
      </c>
      <c r="AL742" s="3">
        <v>0</v>
      </c>
      <c r="AO742" s="11"/>
    </row>
    <row r="743" spans="1:41" x14ac:dyDescent="0.25">
      <c r="A743" t="s">
        <v>901</v>
      </c>
      <c r="B743" t="s">
        <v>1827</v>
      </c>
      <c r="C743" t="s">
        <v>1113</v>
      </c>
      <c r="D743" t="s">
        <v>41</v>
      </c>
      <c r="E743" t="s">
        <v>1104</v>
      </c>
      <c r="F743" t="s">
        <v>16</v>
      </c>
      <c r="G743" t="s">
        <v>46</v>
      </c>
      <c r="H743">
        <v>36</v>
      </c>
      <c r="I743" s="1">
        <v>43473</v>
      </c>
      <c r="J743" s="2">
        <v>157976</v>
      </c>
      <c r="K743" s="3">
        <v>0.1</v>
      </c>
      <c r="L743" t="s">
        <v>47</v>
      </c>
      <c r="M743" t="s">
        <v>1136</v>
      </c>
      <c r="N743" s="1" t="s">
        <v>20</v>
      </c>
      <c r="P743" t="str">
        <f t="shared" si="22"/>
        <v>YOUNG</v>
      </c>
      <c r="AG743" s="11"/>
      <c r="AH743" s="1">
        <v>43473</v>
      </c>
      <c r="AI743" s="2">
        <v>157976</v>
      </c>
      <c r="AJ743" s="13" t="s">
        <v>45</v>
      </c>
      <c r="AK743" s="1">
        <v>43473</v>
      </c>
      <c r="AL743" s="3">
        <v>0.1</v>
      </c>
      <c r="AO743" s="11"/>
    </row>
    <row r="744" spans="1:41" x14ac:dyDescent="0.25">
      <c r="A744" t="s">
        <v>66</v>
      </c>
      <c r="B744" t="s">
        <v>1828</v>
      </c>
      <c r="C744" t="s">
        <v>59</v>
      </c>
      <c r="D744" t="s">
        <v>45</v>
      </c>
      <c r="E744" t="s">
        <v>31</v>
      </c>
      <c r="F744" t="s">
        <v>16</v>
      </c>
      <c r="G744" t="s">
        <v>46</v>
      </c>
      <c r="H744">
        <v>36</v>
      </c>
      <c r="I744" s="1">
        <v>44010</v>
      </c>
      <c r="J744" s="2">
        <v>54355</v>
      </c>
      <c r="K744" s="3">
        <v>0</v>
      </c>
      <c r="L744" t="s">
        <v>18</v>
      </c>
      <c r="M744" t="s">
        <v>37</v>
      </c>
      <c r="N744" s="1" t="s">
        <v>20</v>
      </c>
      <c r="P744" t="str">
        <f t="shared" si="22"/>
        <v>YOUNG</v>
      </c>
      <c r="AG744" s="11"/>
      <c r="AH744" s="1">
        <v>44010</v>
      </c>
      <c r="AI744" s="2">
        <v>54355</v>
      </c>
      <c r="AJ744" s="13" t="s">
        <v>30</v>
      </c>
      <c r="AK744" s="1">
        <v>44010</v>
      </c>
      <c r="AL744" s="3">
        <v>0</v>
      </c>
      <c r="AO744" s="11"/>
    </row>
    <row r="745" spans="1:41" x14ac:dyDescent="0.25">
      <c r="A745" t="s">
        <v>902</v>
      </c>
      <c r="B745" t="s">
        <v>1829</v>
      </c>
      <c r="C745" t="s">
        <v>85</v>
      </c>
      <c r="D745" t="s">
        <v>30</v>
      </c>
      <c r="E745" t="s">
        <v>35</v>
      </c>
      <c r="F745" t="s">
        <v>16</v>
      </c>
      <c r="G745" t="s">
        <v>23</v>
      </c>
      <c r="H745">
        <v>31</v>
      </c>
      <c r="I745" s="1">
        <v>44751</v>
      </c>
      <c r="J745" s="2">
        <v>72475</v>
      </c>
      <c r="K745" s="3">
        <v>0</v>
      </c>
      <c r="L745" t="s">
        <v>18</v>
      </c>
      <c r="M745" t="s">
        <v>37</v>
      </c>
      <c r="N745" s="1" t="s">
        <v>20</v>
      </c>
      <c r="P745" t="str">
        <f t="shared" si="22"/>
        <v>YOUNG</v>
      </c>
      <c r="AG745" s="11"/>
      <c r="AH745" s="1">
        <v>44751</v>
      </c>
      <c r="AI745" s="2">
        <v>72475</v>
      </c>
      <c r="AJ745" s="13" t="s">
        <v>30</v>
      </c>
      <c r="AK745" s="1">
        <v>44751</v>
      </c>
      <c r="AL745" s="3">
        <v>0</v>
      </c>
      <c r="AO745" s="11"/>
    </row>
    <row r="746" spans="1:41" x14ac:dyDescent="0.25">
      <c r="A746" t="s">
        <v>903</v>
      </c>
      <c r="B746" t="s">
        <v>1830</v>
      </c>
      <c r="C746" t="s">
        <v>78</v>
      </c>
      <c r="D746" t="s">
        <v>30</v>
      </c>
      <c r="E746" t="s">
        <v>35</v>
      </c>
      <c r="F746" t="s">
        <v>27</v>
      </c>
      <c r="G746" t="s">
        <v>23</v>
      </c>
      <c r="H746">
        <v>62</v>
      </c>
      <c r="I746" s="1">
        <v>37968</v>
      </c>
      <c r="J746" s="2">
        <v>80132</v>
      </c>
      <c r="K746" s="3">
        <v>0.14000000000000001</v>
      </c>
      <c r="L746" t="s">
        <v>32</v>
      </c>
      <c r="M746" t="s">
        <v>67</v>
      </c>
      <c r="N746" s="1" t="s">
        <v>20</v>
      </c>
      <c r="P746" t="str">
        <f t="shared" si="22"/>
        <v>OLD</v>
      </c>
      <c r="AG746" s="11"/>
      <c r="AH746" s="1">
        <v>37968</v>
      </c>
      <c r="AI746" s="2">
        <v>80132</v>
      </c>
      <c r="AJ746" s="13" t="s">
        <v>58</v>
      </c>
      <c r="AK746" s="1">
        <v>37968</v>
      </c>
      <c r="AL746" s="3">
        <v>0.14000000000000001</v>
      </c>
      <c r="AO746" s="11"/>
    </row>
    <row r="747" spans="1:41" x14ac:dyDescent="0.25">
      <c r="A747" t="s">
        <v>173</v>
      </c>
      <c r="B747" t="s">
        <v>1831</v>
      </c>
      <c r="C747" t="s">
        <v>59</v>
      </c>
      <c r="D747" t="s">
        <v>58</v>
      </c>
      <c r="E747" t="s">
        <v>15</v>
      </c>
      <c r="F747" t="s">
        <v>27</v>
      </c>
      <c r="G747" t="s">
        <v>23</v>
      </c>
      <c r="H747">
        <v>30</v>
      </c>
      <c r="I747" s="1">
        <v>43386</v>
      </c>
      <c r="J747" s="2">
        <v>52292</v>
      </c>
      <c r="K747" s="3">
        <v>0</v>
      </c>
      <c r="L747" t="s">
        <v>32</v>
      </c>
      <c r="M747" t="s">
        <v>33</v>
      </c>
      <c r="N747" s="1" t="s">
        <v>20</v>
      </c>
      <c r="P747" t="str">
        <f t="shared" si="22"/>
        <v>YOUNG</v>
      </c>
      <c r="AG747" s="11"/>
      <c r="AH747" s="1">
        <v>43386</v>
      </c>
      <c r="AI747" s="2">
        <v>52292</v>
      </c>
      <c r="AJ747" s="13" t="s">
        <v>26</v>
      </c>
      <c r="AK747" s="1">
        <v>43386</v>
      </c>
      <c r="AL747" s="3">
        <v>0</v>
      </c>
      <c r="AO747" s="11"/>
    </row>
    <row r="748" spans="1:41" x14ac:dyDescent="0.25">
      <c r="A748" t="s">
        <v>219</v>
      </c>
      <c r="B748" t="s">
        <v>1832</v>
      </c>
      <c r="C748" t="s">
        <v>36</v>
      </c>
      <c r="D748" t="s">
        <v>26</v>
      </c>
      <c r="E748" t="s">
        <v>1104</v>
      </c>
      <c r="F748" t="s">
        <v>16</v>
      </c>
      <c r="G748" t="s">
        <v>17</v>
      </c>
      <c r="H748">
        <v>46</v>
      </c>
      <c r="I748" s="1">
        <v>44569</v>
      </c>
      <c r="J748" s="2">
        <v>69110</v>
      </c>
      <c r="K748" s="3">
        <v>0</v>
      </c>
      <c r="L748" t="s">
        <v>18</v>
      </c>
      <c r="M748" t="s">
        <v>56</v>
      </c>
      <c r="N748" s="1" t="s">
        <v>20</v>
      </c>
      <c r="P748" t="str">
        <f t="shared" si="22"/>
        <v>MIDDLE AGE</v>
      </c>
      <c r="AG748" s="11"/>
      <c r="AH748" s="1">
        <v>44569</v>
      </c>
      <c r="AI748" s="2">
        <v>69110</v>
      </c>
      <c r="AJ748" s="13" t="s">
        <v>26</v>
      </c>
      <c r="AK748" s="1">
        <v>44569</v>
      </c>
      <c r="AL748" s="3">
        <v>0</v>
      </c>
      <c r="AO748" s="11"/>
    </row>
    <row r="749" spans="1:41" x14ac:dyDescent="0.25">
      <c r="A749" t="s">
        <v>904</v>
      </c>
      <c r="B749" t="s">
        <v>1833</v>
      </c>
      <c r="C749" t="s">
        <v>49</v>
      </c>
      <c r="D749" t="s">
        <v>26</v>
      </c>
      <c r="E749" t="s">
        <v>35</v>
      </c>
      <c r="F749" t="s">
        <v>16</v>
      </c>
      <c r="G749" t="s">
        <v>46</v>
      </c>
      <c r="H749">
        <v>38</v>
      </c>
      <c r="I749" s="1">
        <v>41329</v>
      </c>
      <c r="J749" s="2">
        <v>68676</v>
      </c>
      <c r="K749" s="3">
        <v>0</v>
      </c>
      <c r="L749" t="s">
        <v>47</v>
      </c>
      <c r="M749" t="s">
        <v>48</v>
      </c>
      <c r="N749" s="1" t="s">
        <v>20</v>
      </c>
      <c r="P749" t="str">
        <f t="shared" si="22"/>
        <v>YOUNG</v>
      </c>
      <c r="AG749" s="11"/>
      <c r="AH749" s="1">
        <v>41329</v>
      </c>
      <c r="AI749" s="2">
        <v>68676</v>
      </c>
      <c r="AJ749" s="13" t="s">
        <v>30</v>
      </c>
      <c r="AK749" s="1">
        <v>41329</v>
      </c>
      <c r="AL749" s="3">
        <v>0</v>
      </c>
      <c r="AO749" s="11"/>
    </row>
    <row r="750" spans="1:41" x14ac:dyDescent="0.25">
      <c r="A750" t="s">
        <v>905</v>
      </c>
      <c r="B750" t="s">
        <v>1834</v>
      </c>
      <c r="C750" t="s">
        <v>52</v>
      </c>
      <c r="D750" t="s">
        <v>30</v>
      </c>
      <c r="E750" t="s">
        <v>35</v>
      </c>
      <c r="F750" t="s">
        <v>16</v>
      </c>
      <c r="G750" t="s">
        <v>17</v>
      </c>
      <c r="H750">
        <v>58</v>
      </c>
      <c r="I750" s="1">
        <v>37613</v>
      </c>
      <c r="J750" s="2">
        <v>86094</v>
      </c>
      <c r="K750" s="3">
        <v>0</v>
      </c>
      <c r="L750" t="s">
        <v>18</v>
      </c>
      <c r="M750" t="s">
        <v>28</v>
      </c>
      <c r="N750" s="1" t="s">
        <v>20</v>
      </c>
      <c r="P750" t="str">
        <f t="shared" si="22"/>
        <v>MIDDLE AGE</v>
      </c>
      <c r="AG750" s="11"/>
      <c r="AH750" s="1">
        <v>37613</v>
      </c>
      <c r="AI750" s="2">
        <v>86094</v>
      </c>
      <c r="AJ750" s="13" t="s">
        <v>26</v>
      </c>
      <c r="AK750" s="1">
        <v>37613</v>
      </c>
      <c r="AL750" s="3">
        <v>0</v>
      </c>
      <c r="AO750" s="11"/>
    </row>
    <row r="751" spans="1:41" x14ac:dyDescent="0.25">
      <c r="A751" t="s">
        <v>906</v>
      </c>
      <c r="B751" t="s">
        <v>198</v>
      </c>
      <c r="C751" t="s">
        <v>25</v>
      </c>
      <c r="D751" t="s">
        <v>26</v>
      </c>
      <c r="E751" t="s">
        <v>1104</v>
      </c>
      <c r="F751" t="s">
        <v>16</v>
      </c>
      <c r="G751" t="s">
        <v>17</v>
      </c>
      <c r="H751">
        <v>27</v>
      </c>
      <c r="I751" s="1">
        <v>44687</v>
      </c>
      <c r="J751" s="2">
        <v>77607</v>
      </c>
      <c r="K751" s="3">
        <v>0</v>
      </c>
      <c r="L751" t="s">
        <v>18</v>
      </c>
      <c r="M751" t="s">
        <v>42</v>
      </c>
      <c r="N751" s="1" t="s">
        <v>20</v>
      </c>
      <c r="P751" t="str">
        <f t="shared" si="22"/>
        <v>YOUNG</v>
      </c>
      <c r="AG751" s="11"/>
      <c r="AH751" s="1">
        <v>44687</v>
      </c>
      <c r="AI751" s="2">
        <v>77607</v>
      </c>
      <c r="AJ751" s="13" t="s">
        <v>22</v>
      </c>
      <c r="AK751" s="1">
        <v>44687</v>
      </c>
      <c r="AL751" s="3">
        <v>0</v>
      </c>
      <c r="AO751" s="11"/>
    </row>
    <row r="752" spans="1:41" x14ac:dyDescent="0.25">
      <c r="A752" t="s">
        <v>907</v>
      </c>
      <c r="B752" t="s">
        <v>1835</v>
      </c>
      <c r="C752" t="s">
        <v>1113</v>
      </c>
      <c r="D752" t="s">
        <v>22</v>
      </c>
      <c r="E752" t="s">
        <v>1104</v>
      </c>
      <c r="F752" t="s">
        <v>27</v>
      </c>
      <c r="G752" t="s">
        <v>46</v>
      </c>
      <c r="H752">
        <v>61</v>
      </c>
      <c r="I752" s="1">
        <v>34089</v>
      </c>
      <c r="J752" s="2">
        <v>157672</v>
      </c>
      <c r="K752" s="3">
        <v>0.11</v>
      </c>
      <c r="L752" t="s">
        <v>18</v>
      </c>
      <c r="M752" t="s">
        <v>42</v>
      </c>
      <c r="N752" s="1" t="s">
        <v>20</v>
      </c>
      <c r="P752" t="str">
        <f t="shared" si="22"/>
        <v>OLD</v>
      </c>
      <c r="AG752" s="11"/>
      <c r="AH752" s="1">
        <v>34089</v>
      </c>
      <c r="AI752" s="2">
        <v>157672</v>
      </c>
      <c r="AJ752" s="13" t="s">
        <v>14</v>
      </c>
      <c r="AK752" s="1">
        <v>34089</v>
      </c>
      <c r="AL752" s="3">
        <v>0.11</v>
      </c>
      <c r="AO752" s="11"/>
    </row>
    <row r="753" spans="1:41" x14ac:dyDescent="0.25">
      <c r="A753" t="s">
        <v>908</v>
      </c>
      <c r="B753" t="s">
        <v>1836</v>
      </c>
      <c r="C753" t="s">
        <v>59</v>
      </c>
      <c r="D753" t="s">
        <v>14</v>
      </c>
      <c r="E753" t="s">
        <v>1104</v>
      </c>
      <c r="F753" t="s">
        <v>27</v>
      </c>
      <c r="G753" t="s">
        <v>23</v>
      </c>
      <c r="H753">
        <v>64</v>
      </c>
      <c r="I753" s="1">
        <v>42703</v>
      </c>
      <c r="J753" s="2">
        <v>43785</v>
      </c>
      <c r="K753" s="3">
        <v>0</v>
      </c>
      <c r="L753" t="s">
        <v>32</v>
      </c>
      <c r="M753" t="s">
        <v>67</v>
      </c>
      <c r="N753" s="1">
        <v>43277</v>
      </c>
      <c r="P753" t="str">
        <f t="shared" si="22"/>
        <v>OLD</v>
      </c>
      <c r="AG753" s="11"/>
      <c r="AH753" s="1">
        <v>42703</v>
      </c>
      <c r="AI753" s="2">
        <v>43785</v>
      </c>
      <c r="AJ753" s="13" t="s">
        <v>26</v>
      </c>
      <c r="AK753" s="1">
        <v>42703</v>
      </c>
      <c r="AL753" s="3">
        <v>0</v>
      </c>
      <c r="AO753" s="11"/>
    </row>
    <row r="754" spans="1:41" x14ac:dyDescent="0.25">
      <c r="A754" t="s">
        <v>909</v>
      </c>
      <c r="B754" t="s">
        <v>1837</v>
      </c>
      <c r="C754" t="s">
        <v>79</v>
      </c>
      <c r="D754" t="s">
        <v>26</v>
      </c>
      <c r="E754" t="s">
        <v>31</v>
      </c>
      <c r="F754" t="s">
        <v>27</v>
      </c>
      <c r="G754" t="s">
        <v>17</v>
      </c>
      <c r="H754">
        <v>65</v>
      </c>
      <c r="I754" s="1">
        <v>42170</v>
      </c>
      <c r="J754" s="2">
        <v>75439</v>
      </c>
      <c r="K754" s="3">
        <v>0</v>
      </c>
      <c r="L754" t="s">
        <v>18</v>
      </c>
      <c r="M754" t="s">
        <v>56</v>
      </c>
      <c r="N754" s="1" t="s">
        <v>20</v>
      </c>
      <c r="P754" t="str">
        <f t="shared" si="22"/>
        <v>OLD</v>
      </c>
      <c r="AG754" s="11"/>
      <c r="AH754" s="1">
        <v>42170</v>
      </c>
      <c r="AI754" s="2">
        <v>75439</v>
      </c>
      <c r="AJ754" s="13" t="s">
        <v>26</v>
      </c>
      <c r="AK754" s="1">
        <v>42170</v>
      </c>
      <c r="AL754" s="3">
        <v>0</v>
      </c>
      <c r="AO754" s="11"/>
    </row>
    <row r="755" spans="1:41" x14ac:dyDescent="0.25">
      <c r="A755" t="s">
        <v>910</v>
      </c>
      <c r="B755" t="s">
        <v>1838</v>
      </c>
      <c r="C755" t="s">
        <v>1113</v>
      </c>
      <c r="D755" t="s">
        <v>26</v>
      </c>
      <c r="E755" t="s">
        <v>35</v>
      </c>
      <c r="F755" t="s">
        <v>16</v>
      </c>
      <c r="G755" t="s">
        <v>17</v>
      </c>
      <c r="H755">
        <v>37</v>
      </c>
      <c r="I755" s="1">
        <v>44518</v>
      </c>
      <c r="J755" s="2">
        <v>139987</v>
      </c>
      <c r="K755" s="3">
        <v>0.13</v>
      </c>
      <c r="L755" t="s">
        <v>18</v>
      </c>
      <c r="M755" t="s">
        <v>56</v>
      </c>
      <c r="N755" s="1" t="s">
        <v>20</v>
      </c>
      <c r="P755" t="str">
        <f t="shared" si="22"/>
        <v>YOUNG</v>
      </c>
      <c r="AG755" s="11"/>
      <c r="AH755" s="1">
        <v>44518</v>
      </c>
      <c r="AI755" s="2">
        <v>139987</v>
      </c>
      <c r="AJ755" s="13" t="s">
        <v>58</v>
      </c>
      <c r="AK755" s="1">
        <v>44518</v>
      </c>
      <c r="AL755" s="3">
        <v>0.13</v>
      </c>
      <c r="AO755" s="11"/>
    </row>
    <row r="756" spans="1:41" x14ac:dyDescent="0.25">
      <c r="A756" t="s">
        <v>911</v>
      </c>
      <c r="B756" t="s">
        <v>1839</v>
      </c>
      <c r="C756" t="s">
        <v>13</v>
      </c>
      <c r="D756" t="s">
        <v>58</v>
      </c>
      <c r="E756" t="s">
        <v>1104</v>
      </c>
      <c r="F756" t="s">
        <v>27</v>
      </c>
      <c r="G756" t="s">
        <v>46</v>
      </c>
      <c r="H756">
        <v>54</v>
      </c>
      <c r="I756" s="1">
        <v>34581</v>
      </c>
      <c r="J756" s="2">
        <v>257489</v>
      </c>
      <c r="K756" s="3">
        <v>0.34</v>
      </c>
      <c r="L756" t="s">
        <v>47</v>
      </c>
      <c r="M756" t="s">
        <v>1136</v>
      </c>
      <c r="N756" s="1" t="s">
        <v>20</v>
      </c>
      <c r="P756" t="str">
        <f t="shared" si="22"/>
        <v>MIDDLE AGE</v>
      </c>
      <c r="AG756" s="11"/>
      <c r="AH756" s="1">
        <v>34581</v>
      </c>
      <c r="AI756" s="2">
        <v>257489</v>
      </c>
      <c r="AJ756" s="13" t="s">
        <v>26</v>
      </c>
      <c r="AK756" s="1">
        <v>34581</v>
      </c>
      <c r="AL756" s="3">
        <v>0.34</v>
      </c>
      <c r="AO756" s="11"/>
    </row>
    <row r="757" spans="1:41" x14ac:dyDescent="0.25">
      <c r="A757" t="s">
        <v>912</v>
      </c>
      <c r="B757" t="s">
        <v>1739</v>
      </c>
      <c r="C757" t="s">
        <v>79</v>
      </c>
      <c r="D757" t="s">
        <v>26</v>
      </c>
      <c r="E757" t="s">
        <v>1104</v>
      </c>
      <c r="F757" t="s">
        <v>27</v>
      </c>
      <c r="G757" t="s">
        <v>23</v>
      </c>
      <c r="H757">
        <v>54</v>
      </c>
      <c r="I757" s="1">
        <v>39843</v>
      </c>
      <c r="J757" s="2">
        <v>91639</v>
      </c>
      <c r="K757" s="3">
        <v>0</v>
      </c>
      <c r="L757" t="s">
        <v>18</v>
      </c>
      <c r="M757" t="s">
        <v>56</v>
      </c>
      <c r="N757" s="1" t="s">
        <v>20</v>
      </c>
      <c r="P757" t="str">
        <f t="shared" si="22"/>
        <v>MIDDLE AGE</v>
      </c>
      <c r="AG757" s="11"/>
      <c r="AH757" s="1">
        <v>39843</v>
      </c>
      <c r="AI757" s="2">
        <v>91639</v>
      </c>
      <c r="AJ757" s="13" t="s">
        <v>14</v>
      </c>
      <c r="AK757" s="1">
        <v>39843</v>
      </c>
      <c r="AL757" s="3">
        <v>0</v>
      </c>
      <c r="AO757" s="11"/>
    </row>
    <row r="758" spans="1:41" x14ac:dyDescent="0.25">
      <c r="A758" t="s">
        <v>913</v>
      </c>
      <c r="B758" t="s">
        <v>1840</v>
      </c>
      <c r="C758" t="s">
        <v>57</v>
      </c>
      <c r="D758" t="s">
        <v>14</v>
      </c>
      <c r="E758" t="s">
        <v>1104</v>
      </c>
      <c r="F758" t="s">
        <v>16</v>
      </c>
      <c r="G758" t="s">
        <v>23</v>
      </c>
      <c r="H758">
        <v>26</v>
      </c>
      <c r="I758" s="1">
        <v>44920</v>
      </c>
      <c r="J758" s="2">
        <v>66563</v>
      </c>
      <c r="K758" s="3">
        <v>0</v>
      </c>
      <c r="L758" t="s">
        <v>32</v>
      </c>
      <c r="M758" t="s">
        <v>33</v>
      </c>
      <c r="N758" s="1">
        <v>44951</v>
      </c>
      <c r="P758" t="str">
        <f t="shared" si="22"/>
        <v>YOUNG</v>
      </c>
      <c r="AG758" s="11"/>
      <c r="AH758" s="1">
        <v>44920</v>
      </c>
      <c r="AI758" s="2">
        <v>66563</v>
      </c>
      <c r="AJ758" s="13" t="s">
        <v>41</v>
      </c>
      <c r="AK758" s="1">
        <v>44920</v>
      </c>
      <c r="AL758" s="3">
        <v>0</v>
      </c>
      <c r="AO758" s="11"/>
    </row>
    <row r="759" spans="1:41" x14ac:dyDescent="0.25">
      <c r="A759" t="s">
        <v>914</v>
      </c>
      <c r="B759" t="s">
        <v>1841</v>
      </c>
      <c r="C759" t="s">
        <v>13</v>
      </c>
      <c r="D759" t="s">
        <v>41</v>
      </c>
      <c r="E759" t="s">
        <v>31</v>
      </c>
      <c r="F759" t="s">
        <v>16</v>
      </c>
      <c r="G759" t="s">
        <v>46</v>
      </c>
      <c r="H759">
        <v>29</v>
      </c>
      <c r="I759" s="1">
        <v>44237</v>
      </c>
      <c r="J759" s="2">
        <v>235047</v>
      </c>
      <c r="K759" s="3">
        <v>0.36</v>
      </c>
      <c r="L759" t="s">
        <v>18</v>
      </c>
      <c r="M759" t="s">
        <v>37</v>
      </c>
      <c r="N759" s="1" t="s">
        <v>20</v>
      </c>
      <c r="P759" t="str">
        <f t="shared" si="22"/>
        <v>YOUNG</v>
      </c>
      <c r="AG759" s="11"/>
      <c r="AH759" s="1">
        <v>44237</v>
      </c>
      <c r="AI759" s="2">
        <v>235047</v>
      </c>
      <c r="AJ759" s="13" t="s">
        <v>22</v>
      </c>
      <c r="AK759" s="1">
        <v>44237</v>
      </c>
      <c r="AL759" s="3">
        <v>0.36</v>
      </c>
      <c r="AO759" s="11"/>
    </row>
    <row r="760" spans="1:41" x14ac:dyDescent="0.25">
      <c r="A760" t="s">
        <v>915</v>
      </c>
      <c r="B760" t="s">
        <v>1842</v>
      </c>
      <c r="C760" t="s">
        <v>13</v>
      </c>
      <c r="D760" t="s">
        <v>22</v>
      </c>
      <c r="E760" t="s">
        <v>31</v>
      </c>
      <c r="F760" t="s">
        <v>27</v>
      </c>
      <c r="G760" t="s">
        <v>17</v>
      </c>
      <c r="H760">
        <v>37</v>
      </c>
      <c r="I760" s="1">
        <v>42045</v>
      </c>
      <c r="J760" s="2">
        <v>214782</v>
      </c>
      <c r="K760" s="3">
        <v>0.32</v>
      </c>
      <c r="L760" t="s">
        <v>18</v>
      </c>
      <c r="M760" t="s">
        <v>19</v>
      </c>
      <c r="N760" s="1" t="s">
        <v>20</v>
      </c>
      <c r="P760" t="str">
        <f t="shared" si="22"/>
        <v>YOUNG</v>
      </c>
      <c r="AG760" s="11"/>
      <c r="AH760" s="1">
        <v>42045</v>
      </c>
      <c r="AI760" s="2">
        <v>214782</v>
      </c>
      <c r="AJ760" s="13" t="s">
        <v>58</v>
      </c>
      <c r="AK760" s="1">
        <v>42045</v>
      </c>
      <c r="AL760" s="3">
        <v>0.32</v>
      </c>
      <c r="AO760" s="11"/>
    </row>
    <row r="761" spans="1:41" x14ac:dyDescent="0.25">
      <c r="A761" t="s">
        <v>165</v>
      </c>
      <c r="B761" t="s">
        <v>1843</v>
      </c>
      <c r="C761" t="s">
        <v>38</v>
      </c>
      <c r="D761" t="s">
        <v>58</v>
      </c>
      <c r="E761" t="s">
        <v>15</v>
      </c>
      <c r="F761" t="s">
        <v>16</v>
      </c>
      <c r="G761" t="s">
        <v>43</v>
      </c>
      <c r="H761">
        <v>37</v>
      </c>
      <c r="I761" s="1">
        <v>40664</v>
      </c>
      <c r="J761" s="2">
        <v>180544</v>
      </c>
      <c r="K761" s="3">
        <v>0.27</v>
      </c>
      <c r="L761" t="s">
        <v>18</v>
      </c>
      <c r="M761" t="s">
        <v>19</v>
      </c>
      <c r="N761" s="1" t="s">
        <v>20</v>
      </c>
      <c r="P761" t="str">
        <f t="shared" si="22"/>
        <v>YOUNG</v>
      </c>
      <c r="AG761" s="11"/>
      <c r="AH761" s="1">
        <v>40664</v>
      </c>
      <c r="AI761" s="2">
        <v>180544</v>
      </c>
      <c r="AJ761" s="13" t="s">
        <v>41</v>
      </c>
      <c r="AK761" s="1">
        <v>40664</v>
      </c>
      <c r="AL761" s="3">
        <v>0.27</v>
      </c>
      <c r="AO761" s="11"/>
    </row>
    <row r="762" spans="1:41" x14ac:dyDescent="0.25">
      <c r="A762" t="s">
        <v>916</v>
      </c>
      <c r="B762" t="s">
        <v>1844</v>
      </c>
      <c r="C762" t="s">
        <v>1113</v>
      </c>
      <c r="D762" t="s">
        <v>41</v>
      </c>
      <c r="E762" t="s">
        <v>15</v>
      </c>
      <c r="F762" t="s">
        <v>27</v>
      </c>
      <c r="G762" t="s">
        <v>46</v>
      </c>
      <c r="H762">
        <v>62</v>
      </c>
      <c r="I762" s="1">
        <v>36700</v>
      </c>
      <c r="J762" s="2">
        <v>158614</v>
      </c>
      <c r="K762" s="3">
        <v>0.14000000000000001</v>
      </c>
      <c r="L762" t="s">
        <v>47</v>
      </c>
      <c r="M762" t="s">
        <v>1136</v>
      </c>
      <c r="N762" s="1" t="s">
        <v>20</v>
      </c>
      <c r="P762" t="str">
        <f t="shared" si="22"/>
        <v>OLD</v>
      </c>
      <c r="AG762" s="11"/>
      <c r="AH762" s="1">
        <v>36700</v>
      </c>
      <c r="AI762" s="2">
        <v>158614</v>
      </c>
      <c r="AJ762" s="13" t="s">
        <v>30</v>
      </c>
      <c r="AK762" s="1">
        <v>36700</v>
      </c>
      <c r="AL762" s="3">
        <v>0.14000000000000001</v>
      </c>
      <c r="AO762" s="11"/>
    </row>
    <row r="763" spans="1:41" x14ac:dyDescent="0.25">
      <c r="A763" t="s">
        <v>917</v>
      </c>
      <c r="B763" t="s">
        <v>1845</v>
      </c>
      <c r="C763" t="s">
        <v>29</v>
      </c>
      <c r="D763" t="s">
        <v>30</v>
      </c>
      <c r="E763" t="s">
        <v>31</v>
      </c>
      <c r="F763" t="s">
        <v>27</v>
      </c>
      <c r="G763" t="s">
        <v>23</v>
      </c>
      <c r="H763">
        <v>53</v>
      </c>
      <c r="I763" s="1">
        <v>36129</v>
      </c>
      <c r="J763" s="2">
        <v>63187</v>
      </c>
      <c r="K763" s="3">
        <v>0</v>
      </c>
      <c r="L763" t="s">
        <v>18</v>
      </c>
      <c r="M763" t="s">
        <v>19</v>
      </c>
      <c r="N763" s="1" t="s">
        <v>20</v>
      </c>
      <c r="P763" t="str">
        <f t="shared" si="22"/>
        <v>MIDDLE AGE</v>
      </c>
      <c r="AG763" s="11"/>
      <c r="AH763" s="1">
        <v>36129</v>
      </c>
      <c r="AI763" s="2">
        <v>63187</v>
      </c>
      <c r="AJ763" s="13" t="s">
        <v>41</v>
      </c>
      <c r="AK763" s="1">
        <v>36129</v>
      </c>
      <c r="AL763" s="3">
        <v>0</v>
      </c>
      <c r="AO763" s="11"/>
    </row>
    <row r="764" spans="1:41" x14ac:dyDescent="0.25">
      <c r="A764" t="s">
        <v>918</v>
      </c>
      <c r="B764" t="s">
        <v>1846</v>
      </c>
      <c r="C764" t="s">
        <v>40</v>
      </c>
      <c r="D764" t="s">
        <v>41</v>
      </c>
      <c r="E764" t="s">
        <v>35</v>
      </c>
      <c r="F764" t="s">
        <v>27</v>
      </c>
      <c r="G764" t="s">
        <v>46</v>
      </c>
      <c r="H764">
        <v>65</v>
      </c>
      <c r="I764" s="1">
        <v>38329</v>
      </c>
      <c r="J764" s="2">
        <v>93857</v>
      </c>
      <c r="K764" s="3">
        <v>0</v>
      </c>
      <c r="L764" t="s">
        <v>18</v>
      </c>
      <c r="M764" t="s">
        <v>37</v>
      </c>
      <c r="N764" s="1" t="s">
        <v>20</v>
      </c>
      <c r="P764" t="str">
        <f t="shared" si="22"/>
        <v>OLD</v>
      </c>
      <c r="AG764" s="11"/>
      <c r="AH764" s="1">
        <v>38329</v>
      </c>
      <c r="AI764" s="2">
        <v>93857</v>
      </c>
      <c r="AJ764" s="13" t="s">
        <v>26</v>
      </c>
      <c r="AK764" s="1">
        <v>38329</v>
      </c>
      <c r="AL764" s="3">
        <v>0</v>
      </c>
      <c r="AO764" s="11"/>
    </row>
    <row r="765" spans="1:41" x14ac:dyDescent="0.25">
      <c r="A765" t="s">
        <v>919</v>
      </c>
      <c r="B765" t="s">
        <v>1847</v>
      </c>
      <c r="C765" t="s">
        <v>13</v>
      </c>
      <c r="D765" t="s">
        <v>26</v>
      </c>
      <c r="E765" t="s">
        <v>35</v>
      </c>
      <c r="F765" t="s">
        <v>27</v>
      </c>
      <c r="G765" t="s">
        <v>46</v>
      </c>
      <c r="H765">
        <v>36</v>
      </c>
      <c r="I765" s="1">
        <v>44266</v>
      </c>
      <c r="J765" s="2">
        <v>253741</v>
      </c>
      <c r="K765" s="3">
        <v>0.34</v>
      </c>
      <c r="L765" t="s">
        <v>47</v>
      </c>
      <c r="M765" t="s">
        <v>1136</v>
      </c>
      <c r="N765" s="1" t="s">
        <v>20</v>
      </c>
      <c r="P765" t="str">
        <f t="shared" si="22"/>
        <v>YOUNG</v>
      </c>
      <c r="AG765" s="11"/>
      <c r="AH765" s="1">
        <v>44266</v>
      </c>
      <c r="AI765" s="2">
        <v>253741</v>
      </c>
      <c r="AJ765" s="13" t="s">
        <v>41</v>
      </c>
      <c r="AK765" s="1">
        <v>44266</v>
      </c>
      <c r="AL765" s="3">
        <v>0.34</v>
      </c>
      <c r="AO765" s="11"/>
    </row>
    <row r="766" spans="1:41" x14ac:dyDescent="0.25">
      <c r="A766" t="s">
        <v>920</v>
      </c>
      <c r="B766" t="s">
        <v>1848</v>
      </c>
      <c r="C766" t="s">
        <v>40</v>
      </c>
      <c r="D766" t="s">
        <v>41</v>
      </c>
      <c r="E766" t="s">
        <v>1104</v>
      </c>
      <c r="F766" t="s">
        <v>16</v>
      </c>
      <c r="G766" t="s">
        <v>46</v>
      </c>
      <c r="H766">
        <v>46</v>
      </c>
      <c r="I766" s="1">
        <v>40499</v>
      </c>
      <c r="J766" s="2">
        <v>92833</v>
      </c>
      <c r="K766" s="3">
        <v>0</v>
      </c>
      <c r="L766" t="s">
        <v>47</v>
      </c>
      <c r="M766" t="s">
        <v>1136</v>
      </c>
      <c r="N766" s="1" t="s">
        <v>20</v>
      </c>
      <c r="P766" t="str">
        <f t="shared" si="22"/>
        <v>MIDDLE AGE</v>
      </c>
      <c r="AG766" s="11"/>
      <c r="AH766" s="1">
        <v>40499</v>
      </c>
      <c r="AI766" s="2">
        <v>92833</v>
      </c>
      <c r="AJ766" s="13" t="s">
        <v>26</v>
      </c>
      <c r="AK766" s="1">
        <v>40499</v>
      </c>
      <c r="AL766" s="3">
        <v>0</v>
      </c>
      <c r="AO766" s="11"/>
    </row>
    <row r="767" spans="1:41" x14ac:dyDescent="0.25">
      <c r="A767" t="s">
        <v>921</v>
      </c>
      <c r="B767" t="s">
        <v>1849</v>
      </c>
      <c r="C767" t="s">
        <v>69</v>
      </c>
      <c r="D767" t="s">
        <v>26</v>
      </c>
      <c r="E767" t="s">
        <v>1104</v>
      </c>
      <c r="F767" t="s">
        <v>16</v>
      </c>
      <c r="G767" t="s">
        <v>46</v>
      </c>
      <c r="H767">
        <v>55</v>
      </c>
      <c r="I767" s="1">
        <v>43449</v>
      </c>
      <c r="J767" s="2">
        <v>95400</v>
      </c>
      <c r="K767" s="3">
        <v>0</v>
      </c>
      <c r="L767" t="s">
        <v>47</v>
      </c>
      <c r="M767" t="s">
        <v>68</v>
      </c>
      <c r="N767" s="1" t="s">
        <v>20</v>
      </c>
      <c r="P767" t="str">
        <f t="shared" si="22"/>
        <v>MIDDLE AGE</v>
      </c>
      <c r="AG767" s="11"/>
      <c r="AH767" s="1">
        <v>43449</v>
      </c>
      <c r="AI767" s="2">
        <v>95400</v>
      </c>
      <c r="AJ767" s="13" t="s">
        <v>30</v>
      </c>
      <c r="AK767" s="1">
        <v>43449</v>
      </c>
      <c r="AL767" s="3">
        <v>0</v>
      </c>
      <c r="AO767" s="11"/>
    </row>
    <row r="768" spans="1:41" x14ac:dyDescent="0.25">
      <c r="A768" t="s">
        <v>922</v>
      </c>
      <c r="B768" t="s">
        <v>1850</v>
      </c>
      <c r="C768" t="s">
        <v>29</v>
      </c>
      <c r="D768" t="s">
        <v>30</v>
      </c>
      <c r="E768" t="s">
        <v>1104</v>
      </c>
      <c r="F768" t="s">
        <v>16</v>
      </c>
      <c r="G768" t="s">
        <v>43</v>
      </c>
      <c r="H768">
        <v>63</v>
      </c>
      <c r="I768" s="1">
        <v>41551</v>
      </c>
      <c r="J768" s="2">
        <v>88230</v>
      </c>
      <c r="K768" s="3">
        <v>0</v>
      </c>
      <c r="L768" t="s">
        <v>18</v>
      </c>
      <c r="M768" t="s">
        <v>42</v>
      </c>
      <c r="N768" s="1" t="s">
        <v>20</v>
      </c>
      <c r="P768" t="str">
        <f t="shared" si="22"/>
        <v>OLD</v>
      </c>
      <c r="AG768" s="11"/>
      <c r="AH768" s="1">
        <v>41551</v>
      </c>
      <c r="AI768" s="2">
        <v>88230</v>
      </c>
      <c r="AJ768" s="13" t="s">
        <v>30</v>
      </c>
      <c r="AK768" s="1">
        <v>41551</v>
      </c>
      <c r="AL768" s="3">
        <v>0</v>
      </c>
      <c r="AO768" s="11"/>
    </row>
    <row r="769" spans="1:41" x14ac:dyDescent="0.25">
      <c r="A769" t="s">
        <v>195</v>
      </c>
      <c r="B769" t="s">
        <v>1851</v>
      </c>
      <c r="C769" t="s">
        <v>85</v>
      </c>
      <c r="D769" t="s">
        <v>30</v>
      </c>
      <c r="E769" t="s">
        <v>15</v>
      </c>
      <c r="F769" t="s">
        <v>16</v>
      </c>
      <c r="G769" t="s">
        <v>23</v>
      </c>
      <c r="H769">
        <v>54</v>
      </c>
      <c r="I769" s="1">
        <v>37677</v>
      </c>
      <c r="J769" s="2">
        <v>62179</v>
      </c>
      <c r="K769" s="3">
        <v>0</v>
      </c>
      <c r="L769" t="s">
        <v>32</v>
      </c>
      <c r="M769" t="s">
        <v>63</v>
      </c>
      <c r="N769" s="1" t="s">
        <v>20</v>
      </c>
      <c r="P769" t="str">
        <f t="shared" si="22"/>
        <v>MIDDLE AGE</v>
      </c>
      <c r="AG769" s="11"/>
      <c r="AH769" s="1">
        <v>37677</v>
      </c>
      <c r="AI769" s="2">
        <v>62179</v>
      </c>
      <c r="AJ769" s="13" t="s">
        <v>26</v>
      </c>
      <c r="AK769" s="1">
        <v>37677</v>
      </c>
      <c r="AL769" s="3">
        <v>0</v>
      </c>
      <c r="AO769" s="11"/>
    </row>
    <row r="770" spans="1:41" x14ac:dyDescent="0.25">
      <c r="A770" t="s">
        <v>94</v>
      </c>
      <c r="B770" t="s">
        <v>1852</v>
      </c>
      <c r="C770" t="s">
        <v>62</v>
      </c>
      <c r="D770" t="s">
        <v>26</v>
      </c>
      <c r="E770" t="s">
        <v>15</v>
      </c>
      <c r="F770" t="s">
        <v>16</v>
      </c>
      <c r="G770" t="s">
        <v>17</v>
      </c>
      <c r="H770">
        <v>26</v>
      </c>
      <c r="I770" s="1">
        <v>43879</v>
      </c>
      <c r="J770" s="2">
        <v>42343</v>
      </c>
      <c r="K770" s="3">
        <v>0</v>
      </c>
      <c r="L770" t="s">
        <v>18</v>
      </c>
      <c r="M770" t="s">
        <v>42</v>
      </c>
      <c r="N770" s="1">
        <v>43984</v>
      </c>
      <c r="P770" t="str">
        <f t="shared" ref="P770:P833" si="23">IF(AND(H770&gt;=20,H770&lt;=40),"YOUNG",IF(AND(H770&gt;40,H770&lt;=60),"MIDDLE AGE",IF(H770&gt;60,"OLD"," ")))</f>
        <v>YOUNG</v>
      </c>
      <c r="AG770" s="11"/>
      <c r="AH770" s="1">
        <v>43879</v>
      </c>
      <c r="AI770" s="2">
        <v>42343</v>
      </c>
      <c r="AJ770" s="13" t="s">
        <v>58</v>
      </c>
      <c r="AK770" s="1">
        <v>43879</v>
      </c>
      <c r="AL770" s="3">
        <v>0</v>
      </c>
      <c r="AO770" s="11"/>
    </row>
    <row r="771" spans="1:41" x14ac:dyDescent="0.25">
      <c r="A771" t="s">
        <v>923</v>
      </c>
      <c r="B771" t="s">
        <v>1853</v>
      </c>
      <c r="C771" t="s">
        <v>40</v>
      </c>
      <c r="D771" t="s">
        <v>58</v>
      </c>
      <c r="E771" t="s">
        <v>31</v>
      </c>
      <c r="F771" t="s">
        <v>27</v>
      </c>
      <c r="G771" t="s">
        <v>17</v>
      </c>
      <c r="H771">
        <v>26</v>
      </c>
      <c r="I771" s="1">
        <v>44688</v>
      </c>
      <c r="J771" s="2">
        <v>70275</v>
      </c>
      <c r="K771" s="3">
        <v>0</v>
      </c>
      <c r="L771" t="s">
        <v>18</v>
      </c>
      <c r="M771" t="s">
        <v>28</v>
      </c>
      <c r="N771" s="1" t="s">
        <v>20</v>
      </c>
      <c r="P771" t="str">
        <f t="shared" si="23"/>
        <v>YOUNG</v>
      </c>
      <c r="AG771" s="11"/>
      <c r="AH771" s="1">
        <v>44688</v>
      </c>
      <c r="AI771" s="2">
        <v>70275</v>
      </c>
      <c r="AJ771" s="13" t="s">
        <v>45</v>
      </c>
      <c r="AK771" s="1">
        <v>44688</v>
      </c>
      <c r="AL771" s="3">
        <v>0</v>
      </c>
      <c r="AO771" s="11"/>
    </row>
    <row r="772" spans="1:41" x14ac:dyDescent="0.25">
      <c r="A772" t="s">
        <v>924</v>
      </c>
      <c r="B772" t="s">
        <v>1854</v>
      </c>
      <c r="C772" t="s">
        <v>57</v>
      </c>
      <c r="D772" t="s">
        <v>45</v>
      </c>
      <c r="E772" t="s">
        <v>31</v>
      </c>
      <c r="F772" t="s">
        <v>16</v>
      </c>
      <c r="G772" t="s">
        <v>46</v>
      </c>
      <c r="H772">
        <v>34</v>
      </c>
      <c r="I772" s="1">
        <v>41007</v>
      </c>
      <c r="J772" s="2">
        <v>51448</v>
      </c>
      <c r="K772" s="3">
        <v>0</v>
      </c>
      <c r="L772" t="s">
        <v>47</v>
      </c>
      <c r="M772" t="s">
        <v>68</v>
      </c>
      <c r="N772" s="1" t="s">
        <v>20</v>
      </c>
      <c r="P772" t="str">
        <f t="shared" si="23"/>
        <v>YOUNG</v>
      </c>
      <c r="AG772" s="11"/>
      <c r="AH772" s="1">
        <v>41007</v>
      </c>
      <c r="AI772" s="2">
        <v>51448</v>
      </c>
      <c r="AJ772" s="13" t="s">
        <v>30</v>
      </c>
      <c r="AK772" s="1">
        <v>41007</v>
      </c>
      <c r="AL772" s="3">
        <v>0</v>
      </c>
      <c r="AO772" s="11"/>
    </row>
    <row r="773" spans="1:41" x14ac:dyDescent="0.25">
      <c r="A773" t="s">
        <v>925</v>
      </c>
      <c r="B773" t="s">
        <v>1855</v>
      </c>
      <c r="C773" t="s">
        <v>13</v>
      </c>
      <c r="D773" t="s">
        <v>30</v>
      </c>
      <c r="E773" t="s">
        <v>35</v>
      </c>
      <c r="F773" t="s">
        <v>16</v>
      </c>
      <c r="G773" t="s">
        <v>23</v>
      </c>
      <c r="H773">
        <v>48</v>
      </c>
      <c r="I773" s="1">
        <v>39912</v>
      </c>
      <c r="J773" s="2">
        <v>185363</v>
      </c>
      <c r="K773" s="3">
        <v>0.33</v>
      </c>
      <c r="L773" t="s">
        <v>32</v>
      </c>
      <c r="M773" t="s">
        <v>63</v>
      </c>
      <c r="N773" s="1" t="s">
        <v>20</v>
      </c>
      <c r="P773" t="str">
        <f t="shared" si="23"/>
        <v>MIDDLE AGE</v>
      </c>
      <c r="AG773" s="11"/>
      <c r="AH773" s="1">
        <v>39912</v>
      </c>
      <c r="AI773" s="2">
        <v>185363</v>
      </c>
      <c r="AJ773" s="13" t="s">
        <v>26</v>
      </c>
      <c r="AK773" s="1">
        <v>39912</v>
      </c>
      <c r="AL773" s="3">
        <v>0.33</v>
      </c>
      <c r="AO773" s="11"/>
    </row>
    <row r="774" spans="1:41" x14ac:dyDescent="0.25">
      <c r="A774" t="s">
        <v>926</v>
      </c>
      <c r="B774" t="s">
        <v>1856</v>
      </c>
      <c r="C774" t="s">
        <v>25</v>
      </c>
      <c r="D774" t="s">
        <v>26</v>
      </c>
      <c r="E774" t="s">
        <v>35</v>
      </c>
      <c r="F774" t="s">
        <v>27</v>
      </c>
      <c r="G774" t="s">
        <v>17</v>
      </c>
      <c r="H774">
        <v>52</v>
      </c>
      <c r="I774" s="1">
        <v>43363</v>
      </c>
      <c r="J774" s="2">
        <v>60784</v>
      </c>
      <c r="K774" s="3">
        <v>0</v>
      </c>
      <c r="L774" t="s">
        <v>18</v>
      </c>
      <c r="M774" t="s">
        <v>24</v>
      </c>
      <c r="N774" s="1" t="s">
        <v>20</v>
      </c>
      <c r="P774" t="str">
        <f t="shared" si="23"/>
        <v>MIDDLE AGE</v>
      </c>
      <c r="AG774" s="11"/>
      <c r="AH774" s="1">
        <v>43363</v>
      </c>
      <c r="AI774" s="2">
        <v>60784</v>
      </c>
      <c r="AJ774" s="13" t="s">
        <v>58</v>
      </c>
      <c r="AK774" s="1">
        <v>43363</v>
      </c>
      <c r="AL774" s="3">
        <v>0</v>
      </c>
      <c r="AO774" s="11"/>
    </row>
    <row r="775" spans="1:41" x14ac:dyDescent="0.25">
      <c r="A775" t="s">
        <v>927</v>
      </c>
      <c r="B775" t="s">
        <v>1857</v>
      </c>
      <c r="C775" t="s">
        <v>59</v>
      </c>
      <c r="D775" t="s">
        <v>58</v>
      </c>
      <c r="E775" t="s">
        <v>1104</v>
      </c>
      <c r="F775" t="s">
        <v>16</v>
      </c>
      <c r="G775" t="s">
        <v>46</v>
      </c>
      <c r="H775">
        <v>45</v>
      </c>
      <c r="I775" s="1">
        <v>38084</v>
      </c>
      <c r="J775" s="2">
        <v>45323</v>
      </c>
      <c r="K775" s="3">
        <v>0</v>
      </c>
      <c r="L775" t="s">
        <v>47</v>
      </c>
      <c r="M775" t="s">
        <v>1136</v>
      </c>
      <c r="N775" s="1" t="s">
        <v>20</v>
      </c>
      <c r="P775" t="str">
        <f t="shared" si="23"/>
        <v>MIDDLE AGE</v>
      </c>
      <c r="AG775" s="11"/>
      <c r="AH775" s="1">
        <v>38084</v>
      </c>
      <c r="AI775" s="2">
        <v>45323</v>
      </c>
      <c r="AJ775" s="13" t="s">
        <v>14</v>
      </c>
      <c r="AK775" s="1">
        <v>38084</v>
      </c>
      <c r="AL775" s="3">
        <v>0</v>
      </c>
      <c r="AO775" s="11"/>
    </row>
    <row r="776" spans="1:41" x14ac:dyDescent="0.25">
      <c r="A776" t="s">
        <v>928</v>
      </c>
      <c r="B776" t="s">
        <v>1207</v>
      </c>
      <c r="C776" t="s">
        <v>55</v>
      </c>
      <c r="D776" t="s">
        <v>14</v>
      </c>
      <c r="E776" t="s">
        <v>1104</v>
      </c>
      <c r="F776" t="s">
        <v>16</v>
      </c>
      <c r="G776" t="s">
        <v>46</v>
      </c>
      <c r="H776">
        <v>51</v>
      </c>
      <c r="I776" s="1">
        <v>41162</v>
      </c>
      <c r="J776" s="2">
        <v>129727</v>
      </c>
      <c r="K776" s="3">
        <v>0.08</v>
      </c>
      <c r="L776" t="s">
        <v>18</v>
      </c>
      <c r="M776" t="s">
        <v>37</v>
      </c>
      <c r="N776" s="1">
        <v>44476</v>
      </c>
      <c r="P776" t="str">
        <f t="shared" si="23"/>
        <v>MIDDLE AGE</v>
      </c>
      <c r="AG776" s="11"/>
      <c r="AH776" s="1">
        <v>41162</v>
      </c>
      <c r="AI776" s="2">
        <v>129727</v>
      </c>
      <c r="AJ776" s="13" t="s">
        <v>45</v>
      </c>
      <c r="AK776" s="1">
        <v>41162</v>
      </c>
      <c r="AL776" s="3">
        <v>0.08</v>
      </c>
      <c r="AO776" s="11"/>
    </row>
    <row r="777" spans="1:41" x14ac:dyDescent="0.25">
      <c r="A777" t="s">
        <v>929</v>
      </c>
      <c r="B777" t="s">
        <v>1858</v>
      </c>
      <c r="C777" t="s">
        <v>76</v>
      </c>
      <c r="D777" t="s">
        <v>45</v>
      </c>
      <c r="E777" t="s">
        <v>1104</v>
      </c>
      <c r="F777" t="s">
        <v>16</v>
      </c>
      <c r="G777" t="s">
        <v>23</v>
      </c>
      <c r="H777">
        <v>43</v>
      </c>
      <c r="I777" s="1">
        <v>38990</v>
      </c>
      <c r="J777" s="2">
        <v>63229</v>
      </c>
      <c r="K777" s="3">
        <v>0</v>
      </c>
      <c r="L777" t="s">
        <v>18</v>
      </c>
      <c r="M777" t="s">
        <v>42</v>
      </c>
      <c r="N777" s="1" t="s">
        <v>20</v>
      </c>
      <c r="P777" t="str">
        <f t="shared" si="23"/>
        <v>MIDDLE AGE</v>
      </c>
      <c r="AG777" s="11"/>
      <c r="AH777" s="1">
        <v>38990</v>
      </c>
      <c r="AI777" s="2">
        <v>63229</v>
      </c>
      <c r="AJ777" s="13" t="s">
        <v>58</v>
      </c>
      <c r="AK777" s="1">
        <v>38990</v>
      </c>
      <c r="AL777" s="3">
        <v>0</v>
      </c>
      <c r="AO777" s="11"/>
    </row>
    <row r="778" spans="1:41" x14ac:dyDescent="0.25">
      <c r="A778" t="s">
        <v>930</v>
      </c>
      <c r="B778" t="s">
        <v>1859</v>
      </c>
      <c r="C778" t="s">
        <v>38</v>
      </c>
      <c r="D778" t="s">
        <v>58</v>
      </c>
      <c r="E778" t="s">
        <v>31</v>
      </c>
      <c r="F778" t="s">
        <v>27</v>
      </c>
      <c r="G778" t="s">
        <v>17</v>
      </c>
      <c r="H778">
        <v>54</v>
      </c>
      <c r="I778" s="1">
        <v>38029</v>
      </c>
      <c r="J778" s="2">
        <v>194221</v>
      </c>
      <c r="K778" s="3">
        <v>0.16</v>
      </c>
      <c r="L778" t="s">
        <v>18</v>
      </c>
      <c r="M778" t="s">
        <v>24</v>
      </c>
      <c r="N778" s="1" t="s">
        <v>20</v>
      </c>
      <c r="P778" t="str">
        <f t="shared" si="23"/>
        <v>MIDDLE AGE</v>
      </c>
      <c r="AG778" s="11"/>
      <c r="AH778" s="1">
        <v>38029</v>
      </c>
      <c r="AI778" s="2">
        <v>194221</v>
      </c>
      <c r="AJ778" s="13" t="s">
        <v>45</v>
      </c>
      <c r="AK778" s="1">
        <v>38029</v>
      </c>
      <c r="AL778" s="3">
        <v>0.16</v>
      </c>
      <c r="AO778" s="11"/>
    </row>
    <row r="779" spans="1:41" x14ac:dyDescent="0.25">
      <c r="A779" t="s">
        <v>931</v>
      </c>
      <c r="B779" t="s">
        <v>1860</v>
      </c>
      <c r="C779" t="s">
        <v>40</v>
      </c>
      <c r="D779" t="s">
        <v>45</v>
      </c>
      <c r="E779" t="s">
        <v>15</v>
      </c>
      <c r="F779" t="s">
        <v>16</v>
      </c>
      <c r="G779" t="s">
        <v>17</v>
      </c>
      <c r="H779">
        <v>54</v>
      </c>
      <c r="I779" s="1">
        <v>43446</v>
      </c>
      <c r="J779" s="2">
        <v>78020</v>
      </c>
      <c r="K779" s="3">
        <v>0</v>
      </c>
      <c r="L779" t="s">
        <v>18</v>
      </c>
      <c r="M779" t="s">
        <v>28</v>
      </c>
      <c r="N779" s="1" t="s">
        <v>20</v>
      </c>
      <c r="P779" t="str">
        <f t="shared" si="23"/>
        <v>MIDDLE AGE</v>
      </c>
      <c r="AG779" s="11"/>
      <c r="AH779" s="1">
        <v>43446</v>
      </c>
      <c r="AI779" s="2">
        <v>78020</v>
      </c>
      <c r="AJ779" s="13" t="s">
        <v>58</v>
      </c>
      <c r="AK779" s="1">
        <v>43446</v>
      </c>
      <c r="AL779" s="3">
        <v>0</v>
      </c>
      <c r="AO779" s="11"/>
    </row>
    <row r="780" spans="1:41" x14ac:dyDescent="0.25">
      <c r="A780" t="s">
        <v>932</v>
      </c>
      <c r="B780" t="s">
        <v>1861</v>
      </c>
      <c r="C780" t="s">
        <v>13</v>
      </c>
      <c r="D780" t="s">
        <v>58</v>
      </c>
      <c r="E780" t="s">
        <v>1104</v>
      </c>
      <c r="F780" t="s">
        <v>27</v>
      </c>
      <c r="G780" t="s">
        <v>17</v>
      </c>
      <c r="H780">
        <v>25</v>
      </c>
      <c r="I780" s="1">
        <v>44841</v>
      </c>
      <c r="J780" s="2">
        <v>197331</v>
      </c>
      <c r="K780" s="3">
        <v>0.33</v>
      </c>
      <c r="L780" t="s">
        <v>18</v>
      </c>
      <c r="M780" t="s">
        <v>56</v>
      </c>
      <c r="N780" s="1" t="s">
        <v>20</v>
      </c>
      <c r="P780" t="str">
        <f t="shared" si="23"/>
        <v>YOUNG</v>
      </c>
      <c r="AG780" s="11"/>
      <c r="AH780" s="1">
        <v>44841</v>
      </c>
      <c r="AI780" s="2">
        <v>197331</v>
      </c>
      <c r="AJ780" s="13" t="s">
        <v>58</v>
      </c>
      <c r="AK780" s="1">
        <v>44841</v>
      </c>
      <c r="AL780" s="3">
        <v>0.33</v>
      </c>
      <c r="AO780" s="11"/>
    </row>
    <row r="781" spans="1:41" x14ac:dyDescent="0.25">
      <c r="A781" t="s">
        <v>225</v>
      </c>
      <c r="B781" t="s">
        <v>1862</v>
      </c>
      <c r="C781" t="s">
        <v>57</v>
      </c>
      <c r="D781" t="s">
        <v>58</v>
      </c>
      <c r="E781" t="s">
        <v>35</v>
      </c>
      <c r="F781" t="s">
        <v>27</v>
      </c>
      <c r="G781" t="s">
        <v>46</v>
      </c>
      <c r="H781">
        <v>65</v>
      </c>
      <c r="I781" s="1">
        <v>35842</v>
      </c>
      <c r="J781" s="2">
        <v>63346</v>
      </c>
      <c r="K781" s="3">
        <v>0</v>
      </c>
      <c r="L781" t="s">
        <v>47</v>
      </c>
      <c r="M781" t="s">
        <v>1136</v>
      </c>
      <c r="N781" s="1" t="s">
        <v>20</v>
      </c>
      <c r="P781" t="str">
        <f t="shared" si="23"/>
        <v>OLD</v>
      </c>
      <c r="AG781" s="11"/>
      <c r="AH781" s="1">
        <v>35842</v>
      </c>
      <c r="AI781" s="2">
        <v>63346</v>
      </c>
      <c r="AJ781" s="13" t="s">
        <v>30</v>
      </c>
      <c r="AK781" s="1">
        <v>35842</v>
      </c>
      <c r="AL781" s="3">
        <v>0</v>
      </c>
      <c r="AO781" s="11"/>
    </row>
    <row r="782" spans="1:41" x14ac:dyDescent="0.25">
      <c r="A782" t="s">
        <v>933</v>
      </c>
      <c r="B782" t="s">
        <v>1863</v>
      </c>
      <c r="C782" t="s">
        <v>71</v>
      </c>
      <c r="D782" t="s">
        <v>30</v>
      </c>
      <c r="E782" t="s">
        <v>35</v>
      </c>
      <c r="F782" t="s">
        <v>27</v>
      </c>
      <c r="G782" t="s">
        <v>46</v>
      </c>
      <c r="H782">
        <v>40</v>
      </c>
      <c r="I782" s="1">
        <v>41831</v>
      </c>
      <c r="J782" s="2">
        <v>105574</v>
      </c>
      <c r="K782" s="3">
        <v>0</v>
      </c>
      <c r="L782" t="s">
        <v>18</v>
      </c>
      <c r="M782" t="s">
        <v>42</v>
      </c>
      <c r="N782" s="1" t="s">
        <v>20</v>
      </c>
      <c r="P782" t="str">
        <f t="shared" si="23"/>
        <v>YOUNG</v>
      </c>
      <c r="AG782" s="11"/>
      <c r="AH782" s="1">
        <v>41831</v>
      </c>
      <c r="AI782" s="2">
        <v>105574</v>
      </c>
      <c r="AJ782" s="13" t="s">
        <v>30</v>
      </c>
      <c r="AK782" s="1">
        <v>41831</v>
      </c>
      <c r="AL782" s="3">
        <v>0</v>
      </c>
      <c r="AO782" s="11"/>
    </row>
    <row r="783" spans="1:41" x14ac:dyDescent="0.25">
      <c r="A783" t="s">
        <v>133</v>
      </c>
      <c r="B783" t="s">
        <v>1864</v>
      </c>
      <c r="C783" t="s">
        <v>60</v>
      </c>
      <c r="D783" t="s">
        <v>30</v>
      </c>
      <c r="E783" t="s">
        <v>31</v>
      </c>
      <c r="F783" t="s">
        <v>27</v>
      </c>
      <c r="G783" t="s">
        <v>23</v>
      </c>
      <c r="H783">
        <v>31</v>
      </c>
      <c r="I783" s="1">
        <v>42106</v>
      </c>
      <c r="J783" s="2">
        <v>101941</v>
      </c>
      <c r="K783" s="3">
        <v>0</v>
      </c>
      <c r="L783" t="s">
        <v>32</v>
      </c>
      <c r="M783" t="s">
        <v>54</v>
      </c>
      <c r="N783" s="1" t="s">
        <v>20</v>
      </c>
      <c r="P783" t="str">
        <f t="shared" si="23"/>
        <v>YOUNG</v>
      </c>
      <c r="AG783" s="11"/>
      <c r="AH783" s="1">
        <v>42106</v>
      </c>
      <c r="AI783" s="2">
        <v>101941</v>
      </c>
      <c r="AJ783" s="13" t="s">
        <v>26</v>
      </c>
      <c r="AK783" s="1">
        <v>42106</v>
      </c>
      <c r="AL783" s="3">
        <v>0</v>
      </c>
      <c r="AO783" s="11"/>
    </row>
    <row r="784" spans="1:41" x14ac:dyDescent="0.25">
      <c r="A784" t="s">
        <v>934</v>
      </c>
      <c r="B784" t="s">
        <v>1865</v>
      </c>
      <c r="C784" t="s">
        <v>73</v>
      </c>
      <c r="D784" t="s">
        <v>26</v>
      </c>
      <c r="E784" t="s">
        <v>15</v>
      </c>
      <c r="F784" t="s">
        <v>27</v>
      </c>
      <c r="G784" t="s">
        <v>43</v>
      </c>
      <c r="H784">
        <v>45</v>
      </c>
      <c r="I784" s="1">
        <v>38550</v>
      </c>
      <c r="J784" s="2">
        <v>74777</v>
      </c>
      <c r="K784" s="3">
        <v>0</v>
      </c>
      <c r="L784" t="s">
        <v>18</v>
      </c>
      <c r="M784" t="s">
        <v>24</v>
      </c>
      <c r="N784" s="1" t="s">
        <v>20</v>
      </c>
      <c r="P784" t="str">
        <f t="shared" si="23"/>
        <v>MIDDLE AGE</v>
      </c>
      <c r="AG784" s="11"/>
      <c r="AH784" s="1">
        <v>38550</v>
      </c>
      <c r="AI784" s="2">
        <v>74777</v>
      </c>
      <c r="AJ784" s="13" t="s">
        <v>45</v>
      </c>
      <c r="AK784" s="1">
        <v>38550</v>
      </c>
      <c r="AL784" s="3">
        <v>0</v>
      </c>
      <c r="AO784" s="11"/>
    </row>
    <row r="785" spans="1:41" x14ac:dyDescent="0.25">
      <c r="A785" t="s">
        <v>935</v>
      </c>
      <c r="B785" t="s">
        <v>1866</v>
      </c>
      <c r="C785" t="s">
        <v>59</v>
      </c>
      <c r="D785" t="s">
        <v>45</v>
      </c>
      <c r="E785" t="s">
        <v>15</v>
      </c>
      <c r="F785" t="s">
        <v>27</v>
      </c>
      <c r="G785" t="s">
        <v>17</v>
      </c>
      <c r="H785">
        <v>40</v>
      </c>
      <c r="I785" s="1">
        <v>44454</v>
      </c>
      <c r="J785" s="2">
        <v>59447</v>
      </c>
      <c r="K785" s="3">
        <v>0</v>
      </c>
      <c r="L785" t="s">
        <v>18</v>
      </c>
      <c r="M785" t="s">
        <v>24</v>
      </c>
      <c r="N785" s="1" t="s">
        <v>20</v>
      </c>
      <c r="P785" t="str">
        <f t="shared" si="23"/>
        <v>YOUNG</v>
      </c>
      <c r="AG785" s="11"/>
      <c r="AH785" s="1">
        <v>44454</v>
      </c>
      <c r="AI785" s="2">
        <v>59447</v>
      </c>
      <c r="AJ785" s="13" t="s">
        <v>41</v>
      </c>
      <c r="AK785" s="1">
        <v>44454</v>
      </c>
      <c r="AL785" s="3">
        <v>0</v>
      </c>
      <c r="AO785" s="11"/>
    </row>
    <row r="786" spans="1:41" x14ac:dyDescent="0.25">
      <c r="A786" t="s">
        <v>936</v>
      </c>
      <c r="B786" t="s">
        <v>1867</v>
      </c>
      <c r="C786" t="s">
        <v>55</v>
      </c>
      <c r="D786" t="s">
        <v>41</v>
      </c>
      <c r="E786" t="s">
        <v>35</v>
      </c>
      <c r="F786" t="s">
        <v>27</v>
      </c>
      <c r="G786" t="s">
        <v>23</v>
      </c>
      <c r="H786">
        <v>25</v>
      </c>
      <c r="I786" s="1">
        <v>44538</v>
      </c>
      <c r="J786" s="2">
        <v>105072</v>
      </c>
      <c r="K786" s="3">
        <v>0.06</v>
      </c>
      <c r="L786" t="s">
        <v>32</v>
      </c>
      <c r="M786" t="s">
        <v>33</v>
      </c>
      <c r="N786" s="1" t="s">
        <v>20</v>
      </c>
      <c r="P786" t="str">
        <f t="shared" si="23"/>
        <v>YOUNG</v>
      </c>
      <c r="AG786" s="11"/>
      <c r="AH786" s="1">
        <v>44538</v>
      </c>
      <c r="AI786" s="2">
        <v>105072</v>
      </c>
      <c r="AJ786" s="13" t="s">
        <v>26</v>
      </c>
      <c r="AK786" s="1">
        <v>44538</v>
      </c>
      <c r="AL786" s="3">
        <v>0.06</v>
      </c>
      <c r="AO786" s="11"/>
    </row>
    <row r="787" spans="1:41" x14ac:dyDescent="0.25">
      <c r="A787" t="s">
        <v>937</v>
      </c>
      <c r="B787" t="s">
        <v>1868</v>
      </c>
      <c r="C787" t="s">
        <v>1113</v>
      </c>
      <c r="D787" t="s">
        <v>26</v>
      </c>
      <c r="E787" t="s">
        <v>15</v>
      </c>
      <c r="F787" t="s">
        <v>27</v>
      </c>
      <c r="G787" t="s">
        <v>46</v>
      </c>
      <c r="H787">
        <v>53</v>
      </c>
      <c r="I787" s="1">
        <v>36304</v>
      </c>
      <c r="J787" s="2">
        <v>150893</v>
      </c>
      <c r="K787" s="3">
        <v>0.13</v>
      </c>
      <c r="L787" t="s">
        <v>18</v>
      </c>
      <c r="M787" t="s">
        <v>19</v>
      </c>
      <c r="N787" s="1" t="s">
        <v>20</v>
      </c>
      <c r="P787" t="str">
        <f t="shared" si="23"/>
        <v>MIDDLE AGE</v>
      </c>
      <c r="AG787" s="11"/>
      <c r="AH787" s="1">
        <v>36304</v>
      </c>
      <c r="AI787" s="2">
        <v>150893</v>
      </c>
      <c r="AJ787" s="13" t="s">
        <v>41</v>
      </c>
      <c r="AK787" s="1">
        <v>36304</v>
      </c>
      <c r="AL787" s="3">
        <v>0.13</v>
      </c>
      <c r="AO787" s="11"/>
    </row>
    <row r="788" spans="1:41" x14ac:dyDescent="0.25">
      <c r="A788" t="s">
        <v>938</v>
      </c>
      <c r="B788" t="s">
        <v>1869</v>
      </c>
      <c r="C788" t="s">
        <v>38</v>
      </c>
      <c r="D788" t="s">
        <v>41</v>
      </c>
      <c r="E788" t="s">
        <v>31</v>
      </c>
      <c r="F788" t="s">
        <v>16</v>
      </c>
      <c r="G788" t="s">
        <v>46</v>
      </c>
      <c r="H788">
        <v>49</v>
      </c>
      <c r="I788" s="1">
        <v>41313</v>
      </c>
      <c r="J788" s="2">
        <v>156276</v>
      </c>
      <c r="K788" s="3">
        <v>0.22</v>
      </c>
      <c r="L788" t="s">
        <v>18</v>
      </c>
      <c r="M788" t="s">
        <v>24</v>
      </c>
      <c r="N788" s="1" t="s">
        <v>20</v>
      </c>
      <c r="P788" t="str">
        <f t="shared" si="23"/>
        <v>MIDDLE AGE</v>
      </c>
      <c r="AG788" s="11"/>
      <c r="AH788" s="1">
        <v>41313</v>
      </c>
      <c r="AI788" s="2">
        <v>156276</v>
      </c>
      <c r="AJ788" s="13" t="s">
        <v>58</v>
      </c>
      <c r="AK788" s="1">
        <v>41313</v>
      </c>
      <c r="AL788" s="3">
        <v>0.22</v>
      </c>
      <c r="AO788" s="11"/>
    </row>
    <row r="789" spans="1:41" x14ac:dyDescent="0.25">
      <c r="A789" t="s">
        <v>939</v>
      </c>
      <c r="B789" t="s">
        <v>1870</v>
      </c>
      <c r="C789" t="s">
        <v>13</v>
      </c>
      <c r="D789" t="s">
        <v>58</v>
      </c>
      <c r="E789" t="s">
        <v>15</v>
      </c>
      <c r="F789" t="s">
        <v>16</v>
      </c>
      <c r="G789" t="s">
        <v>23</v>
      </c>
      <c r="H789">
        <v>31</v>
      </c>
      <c r="I789" s="1">
        <v>44861</v>
      </c>
      <c r="J789" s="2">
        <v>191755</v>
      </c>
      <c r="K789" s="3">
        <v>0.4</v>
      </c>
      <c r="L789" t="s">
        <v>18</v>
      </c>
      <c r="M789" t="s">
        <v>42</v>
      </c>
      <c r="N789" s="1" t="s">
        <v>20</v>
      </c>
      <c r="P789" t="str">
        <f t="shared" si="23"/>
        <v>YOUNG</v>
      </c>
      <c r="AG789" s="11"/>
      <c r="AH789" s="1">
        <v>44861</v>
      </c>
      <c r="AI789" s="2">
        <v>191755</v>
      </c>
      <c r="AJ789" s="13" t="s">
        <v>26</v>
      </c>
      <c r="AK789" s="1">
        <v>44861</v>
      </c>
      <c r="AL789" s="3">
        <v>0.4</v>
      </c>
      <c r="AO789" s="11"/>
    </row>
    <row r="790" spans="1:41" x14ac:dyDescent="0.25">
      <c r="A790" t="s">
        <v>940</v>
      </c>
      <c r="B790" t="s">
        <v>1871</v>
      </c>
      <c r="C790" t="s">
        <v>34</v>
      </c>
      <c r="D790" t="s">
        <v>26</v>
      </c>
      <c r="E790" t="s">
        <v>1104</v>
      </c>
      <c r="F790" t="s">
        <v>16</v>
      </c>
      <c r="G790" t="s">
        <v>17</v>
      </c>
      <c r="H790">
        <v>33</v>
      </c>
      <c r="I790" s="1">
        <v>44139</v>
      </c>
      <c r="J790" s="2">
        <v>81070</v>
      </c>
      <c r="K790" s="3">
        <v>0</v>
      </c>
      <c r="L790" t="s">
        <v>18</v>
      </c>
      <c r="M790" t="s">
        <v>42</v>
      </c>
      <c r="N790" s="1" t="s">
        <v>20</v>
      </c>
      <c r="P790" t="str">
        <f t="shared" si="23"/>
        <v>YOUNG</v>
      </c>
      <c r="AG790" s="11"/>
      <c r="AH790" s="1">
        <v>44139</v>
      </c>
      <c r="AI790" s="2">
        <v>81070</v>
      </c>
      <c r="AJ790" s="13" t="s">
        <v>58</v>
      </c>
      <c r="AK790" s="1">
        <v>44139</v>
      </c>
      <c r="AL790" s="3">
        <v>0</v>
      </c>
      <c r="AO790" s="11"/>
    </row>
    <row r="791" spans="1:41" x14ac:dyDescent="0.25">
      <c r="A791" t="s">
        <v>97</v>
      </c>
      <c r="B791" t="s">
        <v>1872</v>
      </c>
      <c r="C791" t="s">
        <v>38</v>
      </c>
      <c r="D791" t="s">
        <v>58</v>
      </c>
      <c r="E791" t="s">
        <v>31</v>
      </c>
      <c r="F791" t="s">
        <v>27</v>
      </c>
      <c r="G791" t="s">
        <v>46</v>
      </c>
      <c r="H791">
        <v>40</v>
      </c>
      <c r="I791" s="1">
        <v>44531</v>
      </c>
      <c r="J791" s="2">
        <v>176533</v>
      </c>
      <c r="K791" s="3">
        <v>0.25</v>
      </c>
      <c r="L791" t="s">
        <v>18</v>
      </c>
      <c r="M791" t="s">
        <v>24</v>
      </c>
      <c r="N791" s="1" t="s">
        <v>20</v>
      </c>
      <c r="P791" t="str">
        <f t="shared" si="23"/>
        <v>YOUNG</v>
      </c>
      <c r="AG791" s="11"/>
      <c r="AH791" s="1">
        <v>44531</v>
      </c>
      <c r="AI791" s="2">
        <v>176533</v>
      </c>
      <c r="AJ791" s="13" t="s">
        <v>26</v>
      </c>
      <c r="AK791" s="1">
        <v>44531</v>
      </c>
      <c r="AL791" s="3">
        <v>0.25</v>
      </c>
      <c r="AO791" s="11"/>
    </row>
    <row r="792" spans="1:41" x14ac:dyDescent="0.25">
      <c r="A792" t="s">
        <v>941</v>
      </c>
      <c r="B792" t="s">
        <v>1873</v>
      </c>
      <c r="C792" t="s">
        <v>69</v>
      </c>
      <c r="D792" t="s">
        <v>26</v>
      </c>
      <c r="E792" t="s">
        <v>35</v>
      </c>
      <c r="F792" t="s">
        <v>16</v>
      </c>
      <c r="G792" t="s">
        <v>23</v>
      </c>
      <c r="H792">
        <v>29</v>
      </c>
      <c r="I792" s="1">
        <v>44069</v>
      </c>
      <c r="J792" s="2">
        <v>60919</v>
      </c>
      <c r="K792" s="3">
        <v>0</v>
      </c>
      <c r="L792" t="s">
        <v>18</v>
      </c>
      <c r="M792" t="s">
        <v>28</v>
      </c>
      <c r="N792" s="1" t="s">
        <v>20</v>
      </c>
      <c r="P792" t="str">
        <f t="shared" si="23"/>
        <v>YOUNG</v>
      </c>
      <c r="AG792" s="11"/>
      <c r="AH792" s="1">
        <v>44069</v>
      </c>
      <c r="AI792" s="2">
        <v>60919</v>
      </c>
      <c r="AJ792" s="13" t="s">
        <v>30</v>
      </c>
      <c r="AK792" s="1">
        <v>44069</v>
      </c>
      <c r="AL792" s="3">
        <v>0</v>
      </c>
      <c r="AO792" s="11"/>
    </row>
    <row r="793" spans="1:41" x14ac:dyDescent="0.25">
      <c r="A793" t="s">
        <v>942</v>
      </c>
      <c r="B793" t="s">
        <v>1874</v>
      </c>
      <c r="C793" t="s">
        <v>53</v>
      </c>
      <c r="D793" t="s">
        <v>30</v>
      </c>
      <c r="E793" t="s">
        <v>1104</v>
      </c>
      <c r="F793" t="s">
        <v>27</v>
      </c>
      <c r="G793" t="s">
        <v>23</v>
      </c>
      <c r="H793">
        <v>51</v>
      </c>
      <c r="I793" s="1">
        <v>38188</v>
      </c>
      <c r="J793" s="2">
        <v>88288</v>
      </c>
      <c r="K793" s="3">
        <v>0</v>
      </c>
      <c r="L793" t="s">
        <v>32</v>
      </c>
      <c r="M793" t="s">
        <v>67</v>
      </c>
      <c r="N793" s="1" t="s">
        <v>20</v>
      </c>
      <c r="P793" t="str">
        <f t="shared" si="23"/>
        <v>MIDDLE AGE</v>
      </c>
      <c r="AG793" s="11"/>
      <c r="AH793" s="1">
        <v>38188</v>
      </c>
      <c r="AI793" s="2">
        <v>88288</v>
      </c>
      <c r="AJ793" s="13" t="s">
        <v>45</v>
      </c>
      <c r="AK793" s="1">
        <v>38188</v>
      </c>
      <c r="AL793" s="3">
        <v>0</v>
      </c>
      <c r="AO793" s="11"/>
    </row>
    <row r="794" spans="1:41" x14ac:dyDescent="0.25">
      <c r="A794" t="s">
        <v>943</v>
      </c>
      <c r="B794" t="s">
        <v>1875</v>
      </c>
      <c r="C794" t="s">
        <v>59</v>
      </c>
      <c r="D794" t="s">
        <v>45</v>
      </c>
      <c r="E794" t="s">
        <v>35</v>
      </c>
      <c r="F794" t="s">
        <v>16</v>
      </c>
      <c r="G794" t="s">
        <v>23</v>
      </c>
      <c r="H794">
        <v>31</v>
      </c>
      <c r="I794" s="1">
        <v>44519</v>
      </c>
      <c r="J794" s="2">
        <v>53638</v>
      </c>
      <c r="K794" s="3">
        <v>0</v>
      </c>
      <c r="L794" t="s">
        <v>18</v>
      </c>
      <c r="M794" t="s">
        <v>19</v>
      </c>
      <c r="N794" s="1" t="s">
        <v>20</v>
      </c>
      <c r="P794" t="str">
        <f t="shared" si="23"/>
        <v>YOUNG</v>
      </c>
      <c r="AG794" s="11"/>
      <c r="AH794" s="1">
        <v>44519</v>
      </c>
      <c r="AI794" s="2">
        <v>53638</v>
      </c>
      <c r="AJ794" s="13" t="s">
        <v>58</v>
      </c>
      <c r="AK794" s="1">
        <v>44519</v>
      </c>
      <c r="AL794" s="3">
        <v>0</v>
      </c>
      <c r="AO794" s="11"/>
    </row>
    <row r="795" spans="1:41" x14ac:dyDescent="0.25">
      <c r="A795" t="s">
        <v>944</v>
      </c>
      <c r="B795" t="s">
        <v>1876</v>
      </c>
      <c r="C795" t="s">
        <v>40</v>
      </c>
      <c r="D795" t="s">
        <v>58</v>
      </c>
      <c r="E795" t="s">
        <v>1104</v>
      </c>
      <c r="F795" t="s">
        <v>16</v>
      </c>
      <c r="G795" t="s">
        <v>23</v>
      </c>
      <c r="H795">
        <v>44</v>
      </c>
      <c r="I795" s="1">
        <v>39897</v>
      </c>
      <c r="J795" s="2">
        <v>75362</v>
      </c>
      <c r="K795" s="3">
        <v>0</v>
      </c>
      <c r="L795" t="s">
        <v>18</v>
      </c>
      <c r="M795" t="s">
        <v>19</v>
      </c>
      <c r="N795" s="1" t="s">
        <v>20</v>
      </c>
      <c r="P795" t="str">
        <f t="shared" si="23"/>
        <v>MIDDLE AGE</v>
      </c>
      <c r="AG795" s="11"/>
      <c r="AH795" s="1">
        <v>39897</v>
      </c>
      <c r="AI795" s="2">
        <v>75362</v>
      </c>
      <c r="AJ795" s="13" t="s">
        <v>45</v>
      </c>
      <c r="AK795" s="1">
        <v>39897</v>
      </c>
      <c r="AL795" s="3">
        <v>0</v>
      </c>
      <c r="AO795" s="11"/>
    </row>
    <row r="796" spans="1:41" x14ac:dyDescent="0.25">
      <c r="A796" t="s">
        <v>945</v>
      </c>
      <c r="B796" t="s">
        <v>156</v>
      </c>
      <c r="C796" t="s">
        <v>76</v>
      </c>
      <c r="D796" t="s">
        <v>45</v>
      </c>
      <c r="E796" t="s">
        <v>35</v>
      </c>
      <c r="F796" t="s">
        <v>16</v>
      </c>
      <c r="G796" t="s">
        <v>17</v>
      </c>
      <c r="H796">
        <v>38</v>
      </c>
      <c r="I796" s="1">
        <v>44705</v>
      </c>
      <c r="J796" s="2">
        <v>60799</v>
      </c>
      <c r="K796" s="3">
        <v>0</v>
      </c>
      <c r="L796" t="s">
        <v>18</v>
      </c>
      <c r="M796" t="s">
        <v>56</v>
      </c>
      <c r="N796" s="1" t="s">
        <v>20</v>
      </c>
      <c r="P796" t="str">
        <f t="shared" si="23"/>
        <v>YOUNG</v>
      </c>
      <c r="AG796" s="11"/>
      <c r="AH796" s="1">
        <v>44705</v>
      </c>
      <c r="AI796" s="2">
        <v>60799</v>
      </c>
      <c r="AJ796" s="13" t="s">
        <v>58</v>
      </c>
      <c r="AK796" s="1">
        <v>44705</v>
      </c>
      <c r="AL796" s="3">
        <v>0</v>
      </c>
      <c r="AO796" s="11"/>
    </row>
    <row r="797" spans="1:41" x14ac:dyDescent="0.25">
      <c r="A797" t="s">
        <v>946</v>
      </c>
      <c r="B797" t="s">
        <v>1877</v>
      </c>
      <c r="C797" t="s">
        <v>55</v>
      </c>
      <c r="D797" t="s">
        <v>58</v>
      </c>
      <c r="E797" t="s">
        <v>31</v>
      </c>
      <c r="F797" t="s">
        <v>16</v>
      </c>
      <c r="G797" t="s">
        <v>23</v>
      </c>
      <c r="H797">
        <v>29</v>
      </c>
      <c r="I797" s="1">
        <v>44593</v>
      </c>
      <c r="J797" s="2">
        <v>129172</v>
      </c>
      <c r="K797" s="3">
        <v>0.08</v>
      </c>
      <c r="L797" t="s">
        <v>32</v>
      </c>
      <c r="M797" t="s">
        <v>54</v>
      </c>
      <c r="N797" s="1" t="s">
        <v>20</v>
      </c>
      <c r="P797" t="str">
        <f t="shared" si="23"/>
        <v>YOUNG</v>
      </c>
      <c r="AG797" s="11"/>
      <c r="AH797" s="1">
        <v>44593</v>
      </c>
      <c r="AI797" s="2">
        <v>129172</v>
      </c>
      <c r="AJ797" s="13" t="s">
        <v>58</v>
      </c>
      <c r="AK797" s="1">
        <v>44593</v>
      </c>
      <c r="AL797" s="3">
        <v>0.08</v>
      </c>
      <c r="AO797" s="11"/>
    </row>
    <row r="798" spans="1:41" x14ac:dyDescent="0.25">
      <c r="A798" t="s">
        <v>245</v>
      </c>
      <c r="B798" t="s">
        <v>1878</v>
      </c>
      <c r="C798" t="s">
        <v>59</v>
      </c>
      <c r="D798" t="s">
        <v>58</v>
      </c>
      <c r="E798" t="s">
        <v>31</v>
      </c>
      <c r="F798" t="s">
        <v>16</v>
      </c>
      <c r="G798" t="s">
        <v>23</v>
      </c>
      <c r="H798">
        <v>49</v>
      </c>
      <c r="I798" s="1">
        <v>44238</v>
      </c>
      <c r="J798" s="2">
        <v>50012</v>
      </c>
      <c r="K798" s="3">
        <v>0</v>
      </c>
      <c r="L798" t="s">
        <v>18</v>
      </c>
      <c r="M798" t="s">
        <v>56</v>
      </c>
      <c r="N798" s="1" t="s">
        <v>20</v>
      </c>
      <c r="P798" t="str">
        <f t="shared" si="23"/>
        <v>MIDDLE AGE</v>
      </c>
      <c r="AG798" s="11"/>
      <c r="AH798" s="1">
        <v>44238</v>
      </c>
      <c r="AI798" s="2">
        <v>50012</v>
      </c>
      <c r="AJ798" s="13" t="s">
        <v>45</v>
      </c>
      <c r="AK798" s="1">
        <v>44238</v>
      </c>
      <c r="AL798" s="3">
        <v>0</v>
      </c>
      <c r="AO798" s="11"/>
    </row>
    <row r="799" spans="1:41" x14ac:dyDescent="0.25">
      <c r="A799" t="s">
        <v>947</v>
      </c>
      <c r="B799" t="s">
        <v>1879</v>
      </c>
      <c r="C799" t="s">
        <v>1113</v>
      </c>
      <c r="D799" t="s">
        <v>45</v>
      </c>
      <c r="E799" t="s">
        <v>15</v>
      </c>
      <c r="F799" t="s">
        <v>16</v>
      </c>
      <c r="G799" t="s">
        <v>23</v>
      </c>
      <c r="H799">
        <v>44</v>
      </c>
      <c r="I799" s="1">
        <v>43229</v>
      </c>
      <c r="J799" s="2">
        <v>122441</v>
      </c>
      <c r="K799" s="3">
        <v>0.15</v>
      </c>
      <c r="L799" t="s">
        <v>18</v>
      </c>
      <c r="M799" t="s">
        <v>28</v>
      </c>
      <c r="N799" s="1" t="s">
        <v>20</v>
      </c>
      <c r="P799" t="str">
        <f t="shared" si="23"/>
        <v>MIDDLE AGE</v>
      </c>
      <c r="AG799" s="11"/>
      <c r="AH799" s="1">
        <v>43229</v>
      </c>
      <c r="AI799" s="2">
        <v>122441</v>
      </c>
      <c r="AJ799" s="13" t="s">
        <v>30</v>
      </c>
      <c r="AK799" s="1">
        <v>43229</v>
      </c>
      <c r="AL799" s="3">
        <v>0.15</v>
      </c>
      <c r="AO799" s="11"/>
    </row>
    <row r="800" spans="1:41" x14ac:dyDescent="0.25">
      <c r="A800" t="s">
        <v>249</v>
      </c>
      <c r="B800" t="s">
        <v>1880</v>
      </c>
      <c r="C800" t="s">
        <v>71</v>
      </c>
      <c r="D800" t="s">
        <v>30</v>
      </c>
      <c r="E800" t="s">
        <v>1104</v>
      </c>
      <c r="F800" t="s">
        <v>27</v>
      </c>
      <c r="G800" t="s">
        <v>46</v>
      </c>
      <c r="H800">
        <v>45</v>
      </c>
      <c r="I800" s="1">
        <v>37692</v>
      </c>
      <c r="J800" s="2">
        <v>85822</v>
      </c>
      <c r="K800" s="3">
        <v>0</v>
      </c>
      <c r="L800" t="s">
        <v>18</v>
      </c>
      <c r="M800" t="s">
        <v>37</v>
      </c>
      <c r="N800" s="1" t="s">
        <v>20</v>
      </c>
      <c r="P800" t="str">
        <f t="shared" si="23"/>
        <v>MIDDLE AGE</v>
      </c>
      <c r="AG800" s="11"/>
      <c r="AH800" s="1">
        <v>37692</v>
      </c>
      <c r="AI800" s="2">
        <v>85822</v>
      </c>
      <c r="AJ800" s="13" t="s">
        <v>45</v>
      </c>
      <c r="AK800" s="1">
        <v>37692</v>
      </c>
      <c r="AL800" s="3">
        <v>0</v>
      </c>
      <c r="AO800" s="11"/>
    </row>
    <row r="801" spans="1:41" x14ac:dyDescent="0.25">
      <c r="A801" t="s">
        <v>207</v>
      </c>
      <c r="B801" t="s">
        <v>1552</v>
      </c>
      <c r="C801" t="s">
        <v>59</v>
      </c>
      <c r="D801" t="s">
        <v>45</v>
      </c>
      <c r="E801" t="s">
        <v>1104</v>
      </c>
      <c r="F801" t="s">
        <v>27</v>
      </c>
      <c r="G801" t="s">
        <v>46</v>
      </c>
      <c r="H801">
        <v>58</v>
      </c>
      <c r="I801" s="1">
        <v>39223</v>
      </c>
      <c r="J801" s="2">
        <v>43803</v>
      </c>
      <c r="K801" s="3">
        <v>0</v>
      </c>
      <c r="L801" t="s">
        <v>18</v>
      </c>
      <c r="M801" t="s">
        <v>42</v>
      </c>
      <c r="N801" s="1" t="s">
        <v>20</v>
      </c>
      <c r="P801" t="str">
        <f t="shared" si="23"/>
        <v>MIDDLE AGE</v>
      </c>
      <c r="AG801" s="11"/>
      <c r="AH801" s="1">
        <v>39223</v>
      </c>
      <c r="AI801" s="2">
        <v>43803</v>
      </c>
      <c r="AJ801" s="13" t="s">
        <v>58</v>
      </c>
      <c r="AK801" s="1">
        <v>39223</v>
      </c>
      <c r="AL801" s="3">
        <v>0</v>
      </c>
      <c r="AO801" s="11"/>
    </row>
    <row r="802" spans="1:41" x14ac:dyDescent="0.25">
      <c r="A802" t="s">
        <v>148</v>
      </c>
      <c r="B802" t="s">
        <v>1881</v>
      </c>
      <c r="C802" t="s">
        <v>40</v>
      </c>
      <c r="D802" t="s">
        <v>58</v>
      </c>
      <c r="E802" t="s">
        <v>1104</v>
      </c>
      <c r="F802" t="s">
        <v>27</v>
      </c>
      <c r="G802" t="s">
        <v>23</v>
      </c>
      <c r="H802">
        <v>29</v>
      </c>
      <c r="I802" s="1">
        <v>43798</v>
      </c>
      <c r="J802" s="2">
        <v>72620</v>
      </c>
      <c r="K802" s="3">
        <v>0</v>
      </c>
      <c r="L802" t="s">
        <v>32</v>
      </c>
      <c r="M802" t="s">
        <v>67</v>
      </c>
      <c r="N802" s="1" t="s">
        <v>20</v>
      </c>
      <c r="P802" t="str">
        <f t="shared" si="23"/>
        <v>YOUNG</v>
      </c>
      <c r="AG802" s="11"/>
      <c r="AH802" s="1">
        <v>43798</v>
      </c>
      <c r="AI802" s="2">
        <v>72620</v>
      </c>
      <c r="AJ802" s="13" t="s">
        <v>41</v>
      </c>
      <c r="AK802" s="1">
        <v>43798</v>
      </c>
      <c r="AL802" s="3">
        <v>0</v>
      </c>
      <c r="AO802" s="11"/>
    </row>
    <row r="803" spans="1:41" x14ac:dyDescent="0.25">
      <c r="A803" t="s">
        <v>160</v>
      </c>
      <c r="B803" t="s">
        <v>1882</v>
      </c>
      <c r="C803" t="s">
        <v>57</v>
      </c>
      <c r="D803" t="s">
        <v>41</v>
      </c>
      <c r="E803" t="s">
        <v>31</v>
      </c>
      <c r="F803" t="s">
        <v>16</v>
      </c>
      <c r="G803" t="s">
        <v>46</v>
      </c>
      <c r="H803">
        <v>25</v>
      </c>
      <c r="I803" s="1">
        <v>44432</v>
      </c>
      <c r="J803" s="2">
        <v>71222</v>
      </c>
      <c r="K803" s="3">
        <v>0</v>
      </c>
      <c r="L803" t="s">
        <v>47</v>
      </c>
      <c r="M803" t="s">
        <v>68</v>
      </c>
      <c r="N803" s="1" t="s">
        <v>20</v>
      </c>
      <c r="P803" t="str">
        <f t="shared" si="23"/>
        <v>YOUNG</v>
      </c>
      <c r="AG803" s="11"/>
      <c r="AH803" s="1">
        <v>44432</v>
      </c>
      <c r="AI803" s="2">
        <v>71222</v>
      </c>
      <c r="AJ803" s="13" t="s">
        <v>30</v>
      </c>
      <c r="AK803" s="1">
        <v>44432</v>
      </c>
      <c r="AL803" s="3">
        <v>0</v>
      </c>
      <c r="AO803" s="11"/>
    </row>
    <row r="804" spans="1:41" x14ac:dyDescent="0.25">
      <c r="A804" t="s">
        <v>948</v>
      </c>
      <c r="B804" t="s">
        <v>1883</v>
      </c>
      <c r="C804" t="s">
        <v>38</v>
      </c>
      <c r="D804" t="s">
        <v>30</v>
      </c>
      <c r="E804" t="s">
        <v>35</v>
      </c>
      <c r="F804" t="s">
        <v>16</v>
      </c>
      <c r="G804" t="s">
        <v>17</v>
      </c>
      <c r="H804">
        <v>62</v>
      </c>
      <c r="I804" s="1">
        <v>34694</v>
      </c>
      <c r="J804" s="2">
        <v>155332</v>
      </c>
      <c r="K804" s="3">
        <v>0.2</v>
      </c>
      <c r="L804" t="s">
        <v>18</v>
      </c>
      <c r="M804" t="s">
        <v>24</v>
      </c>
      <c r="N804" s="1" t="s">
        <v>20</v>
      </c>
      <c r="P804" t="str">
        <f t="shared" si="23"/>
        <v>OLD</v>
      </c>
      <c r="AG804" s="11"/>
      <c r="AH804" s="1">
        <v>34694</v>
      </c>
      <c r="AI804" s="2">
        <v>155332</v>
      </c>
      <c r="AJ804" s="13" t="s">
        <v>14</v>
      </c>
      <c r="AK804" s="1">
        <v>34694</v>
      </c>
      <c r="AL804" s="3">
        <v>0.2</v>
      </c>
      <c r="AO804" s="11"/>
    </row>
    <row r="805" spans="1:41" x14ac:dyDescent="0.25">
      <c r="A805" t="s">
        <v>949</v>
      </c>
      <c r="B805" t="s">
        <v>1884</v>
      </c>
      <c r="C805" t="s">
        <v>55</v>
      </c>
      <c r="D805" t="s">
        <v>14</v>
      </c>
      <c r="E805" t="s">
        <v>35</v>
      </c>
      <c r="F805" t="s">
        <v>27</v>
      </c>
      <c r="G805" t="s">
        <v>46</v>
      </c>
      <c r="H805">
        <v>33</v>
      </c>
      <c r="I805" s="1">
        <v>42695</v>
      </c>
      <c r="J805" s="2">
        <v>107202</v>
      </c>
      <c r="K805" s="3">
        <v>0.06</v>
      </c>
      <c r="L805" t="s">
        <v>18</v>
      </c>
      <c r="M805" t="s">
        <v>28</v>
      </c>
      <c r="N805" s="1" t="s">
        <v>20</v>
      </c>
      <c r="P805" t="str">
        <f t="shared" si="23"/>
        <v>YOUNG</v>
      </c>
      <c r="AG805" s="11"/>
      <c r="AH805" s="1">
        <v>42695</v>
      </c>
      <c r="AI805" s="2">
        <v>107202</v>
      </c>
      <c r="AJ805" s="13" t="s">
        <v>58</v>
      </c>
      <c r="AK805" s="1">
        <v>42695</v>
      </c>
      <c r="AL805" s="3">
        <v>0.06</v>
      </c>
      <c r="AO805" s="11"/>
    </row>
    <row r="806" spans="1:41" x14ac:dyDescent="0.25">
      <c r="A806" t="s">
        <v>950</v>
      </c>
      <c r="B806" t="s">
        <v>1885</v>
      </c>
      <c r="C806" t="s">
        <v>55</v>
      </c>
      <c r="D806" t="s">
        <v>58</v>
      </c>
      <c r="E806" t="s">
        <v>35</v>
      </c>
      <c r="F806" t="s">
        <v>27</v>
      </c>
      <c r="G806" t="s">
        <v>46</v>
      </c>
      <c r="H806">
        <v>56</v>
      </c>
      <c r="I806" s="1">
        <v>42364</v>
      </c>
      <c r="J806" s="2">
        <v>121751</v>
      </c>
      <c r="K806" s="3">
        <v>0.08</v>
      </c>
      <c r="L806" t="s">
        <v>18</v>
      </c>
      <c r="M806" t="s">
        <v>28</v>
      </c>
      <c r="N806" s="1" t="s">
        <v>20</v>
      </c>
      <c r="P806" t="str">
        <f t="shared" si="23"/>
        <v>MIDDLE AGE</v>
      </c>
      <c r="AG806" s="11"/>
      <c r="AH806" s="1">
        <v>42364</v>
      </c>
      <c r="AI806" s="2">
        <v>121751</v>
      </c>
      <c r="AJ806" s="13" t="s">
        <v>14</v>
      </c>
      <c r="AK806" s="1">
        <v>42364</v>
      </c>
      <c r="AL806" s="3">
        <v>0.08</v>
      </c>
      <c r="AO806" s="11"/>
    </row>
    <row r="807" spans="1:41" x14ac:dyDescent="0.25">
      <c r="A807" t="s">
        <v>951</v>
      </c>
      <c r="B807" t="s">
        <v>186</v>
      </c>
      <c r="C807" t="s">
        <v>55</v>
      </c>
      <c r="D807" t="s">
        <v>14</v>
      </c>
      <c r="E807" t="s">
        <v>31</v>
      </c>
      <c r="F807" t="s">
        <v>16</v>
      </c>
      <c r="G807" t="s">
        <v>46</v>
      </c>
      <c r="H807">
        <v>45</v>
      </c>
      <c r="I807" s="1">
        <v>40450</v>
      </c>
      <c r="J807" s="2">
        <v>115591</v>
      </c>
      <c r="K807" s="3">
        <v>0.05</v>
      </c>
      <c r="L807" t="s">
        <v>18</v>
      </c>
      <c r="M807" t="s">
        <v>19</v>
      </c>
      <c r="N807" s="1" t="s">
        <v>20</v>
      </c>
      <c r="P807" t="str">
        <f t="shared" si="23"/>
        <v>MIDDLE AGE</v>
      </c>
      <c r="AG807" s="11"/>
      <c r="AH807" s="1">
        <v>40450</v>
      </c>
      <c r="AI807" s="2">
        <v>115591</v>
      </c>
      <c r="AJ807" s="13" t="s">
        <v>22</v>
      </c>
      <c r="AK807" s="1">
        <v>40450</v>
      </c>
      <c r="AL807" s="3">
        <v>0.05</v>
      </c>
      <c r="AO807" s="11"/>
    </row>
    <row r="808" spans="1:41" x14ac:dyDescent="0.25">
      <c r="A808" t="s">
        <v>952</v>
      </c>
      <c r="B808" t="s">
        <v>1886</v>
      </c>
      <c r="C808" t="s">
        <v>55</v>
      </c>
      <c r="D808" t="s">
        <v>22</v>
      </c>
      <c r="E808" t="s">
        <v>15</v>
      </c>
      <c r="F808" t="s">
        <v>16</v>
      </c>
      <c r="G808" t="s">
        <v>46</v>
      </c>
      <c r="H808">
        <v>28</v>
      </c>
      <c r="I808" s="1">
        <v>44266</v>
      </c>
      <c r="J808" s="2">
        <v>108601</v>
      </c>
      <c r="K808" s="3">
        <v>0.05</v>
      </c>
      <c r="L808" t="s">
        <v>47</v>
      </c>
      <c r="M808" t="s">
        <v>1136</v>
      </c>
      <c r="N808" s="1" t="s">
        <v>20</v>
      </c>
      <c r="P808" t="str">
        <f t="shared" si="23"/>
        <v>YOUNG</v>
      </c>
      <c r="AG808" s="11"/>
      <c r="AH808" s="1">
        <v>44266</v>
      </c>
      <c r="AI808" s="2">
        <v>108601</v>
      </c>
      <c r="AJ808" s="13" t="s">
        <v>22</v>
      </c>
      <c r="AK808" s="1">
        <v>44266</v>
      </c>
      <c r="AL808" s="3">
        <v>0.05</v>
      </c>
      <c r="AO808" s="11"/>
    </row>
    <row r="809" spans="1:41" x14ac:dyDescent="0.25">
      <c r="A809" t="s">
        <v>953</v>
      </c>
      <c r="B809" t="s">
        <v>1887</v>
      </c>
      <c r="C809" t="s">
        <v>1113</v>
      </c>
      <c r="D809" t="s">
        <v>22</v>
      </c>
      <c r="E809" t="s">
        <v>35</v>
      </c>
      <c r="F809" t="s">
        <v>16</v>
      </c>
      <c r="G809" t="s">
        <v>23</v>
      </c>
      <c r="H809">
        <v>30</v>
      </c>
      <c r="I809" s="1">
        <v>43542</v>
      </c>
      <c r="J809" s="2">
        <v>159823</v>
      </c>
      <c r="K809" s="3">
        <v>0.11</v>
      </c>
      <c r="L809" t="s">
        <v>18</v>
      </c>
      <c r="M809" t="s">
        <v>56</v>
      </c>
      <c r="N809" s="1">
        <v>44802</v>
      </c>
      <c r="P809" t="str">
        <f t="shared" si="23"/>
        <v>YOUNG</v>
      </c>
      <c r="AG809" s="11"/>
      <c r="AH809" s="1">
        <v>43542</v>
      </c>
      <c r="AI809" s="2">
        <v>159823</v>
      </c>
      <c r="AJ809" s="13" t="s">
        <v>41</v>
      </c>
      <c r="AK809" s="1">
        <v>43542</v>
      </c>
      <c r="AL809" s="3">
        <v>0.11</v>
      </c>
      <c r="AO809" s="11"/>
    </row>
    <row r="810" spans="1:41" x14ac:dyDescent="0.25">
      <c r="A810" t="s">
        <v>171</v>
      </c>
      <c r="B810" t="s">
        <v>1103</v>
      </c>
      <c r="C810" t="s">
        <v>59</v>
      </c>
      <c r="D810" t="s">
        <v>41</v>
      </c>
      <c r="E810" t="s">
        <v>15</v>
      </c>
      <c r="F810" t="s">
        <v>16</v>
      </c>
      <c r="G810" t="s">
        <v>23</v>
      </c>
      <c r="H810">
        <v>45</v>
      </c>
      <c r="I810" s="1">
        <v>37240</v>
      </c>
      <c r="J810" s="2">
        <v>53526</v>
      </c>
      <c r="K810" s="3">
        <v>0</v>
      </c>
      <c r="L810" t="s">
        <v>18</v>
      </c>
      <c r="M810" t="s">
        <v>56</v>
      </c>
      <c r="N810" s="1" t="s">
        <v>20</v>
      </c>
      <c r="P810" t="str">
        <f t="shared" si="23"/>
        <v>MIDDLE AGE</v>
      </c>
      <c r="AG810" s="11"/>
      <c r="AH810" s="1">
        <v>37240</v>
      </c>
      <c r="AI810" s="2">
        <v>53526</v>
      </c>
      <c r="AJ810" s="13" t="s">
        <v>26</v>
      </c>
      <c r="AK810" s="1">
        <v>37240</v>
      </c>
      <c r="AL810" s="3">
        <v>0</v>
      </c>
      <c r="AO810" s="11"/>
    </row>
    <row r="811" spans="1:41" x14ac:dyDescent="0.25">
      <c r="A811" t="s">
        <v>954</v>
      </c>
      <c r="B811" t="s">
        <v>1888</v>
      </c>
      <c r="C811" t="s">
        <v>75</v>
      </c>
      <c r="D811" t="s">
        <v>26</v>
      </c>
      <c r="E811" t="s">
        <v>1104</v>
      </c>
      <c r="F811" t="s">
        <v>27</v>
      </c>
      <c r="G811" t="s">
        <v>46</v>
      </c>
      <c r="H811">
        <v>33</v>
      </c>
      <c r="I811" s="1">
        <v>42707</v>
      </c>
      <c r="J811" s="2">
        <v>90084</v>
      </c>
      <c r="K811" s="3">
        <v>0</v>
      </c>
      <c r="L811" t="s">
        <v>18</v>
      </c>
      <c r="M811" t="s">
        <v>28</v>
      </c>
      <c r="N811" s="1" t="s">
        <v>20</v>
      </c>
      <c r="P811" t="str">
        <f t="shared" si="23"/>
        <v>YOUNG</v>
      </c>
      <c r="AG811" s="11"/>
      <c r="AH811" s="1">
        <v>42707</v>
      </c>
      <c r="AI811" s="2">
        <v>90084</v>
      </c>
      <c r="AJ811" s="13" t="s">
        <v>58</v>
      </c>
      <c r="AK811" s="1">
        <v>42707</v>
      </c>
      <c r="AL811" s="3">
        <v>0</v>
      </c>
      <c r="AO811" s="11"/>
    </row>
    <row r="812" spans="1:41" x14ac:dyDescent="0.25">
      <c r="A812" t="s">
        <v>955</v>
      </c>
      <c r="B812" t="s">
        <v>1889</v>
      </c>
      <c r="C812" t="s">
        <v>13</v>
      </c>
      <c r="D812" t="s">
        <v>58</v>
      </c>
      <c r="E812" t="s">
        <v>35</v>
      </c>
      <c r="F812" t="s">
        <v>27</v>
      </c>
      <c r="G812" t="s">
        <v>17</v>
      </c>
      <c r="H812">
        <v>41</v>
      </c>
      <c r="I812" s="1">
        <v>40627</v>
      </c>
      <c r="J812" s="2">
        <v>210085</v>
      </c>
      <c r="K812" s="3">
        <v>0.39</v>
      </c>
      <c r="L812" t="s">
        <v>18</v>
      </c>
      <c r="M812" t="s">
        <v>19</v>
      </c>
      <c r="N812" s="1" t="s">
        <v>20</v>
      </c>
      <c r="P812" t="str">
        <f t="shared" si="23"/>
        <v>MIDDLE AGE</v>
      </c>
      <c r="AG812" s="11"/>
      <c r="AH812" s="1">
        <v>40627</v>
      </c>
      <c r="AI812" s="2">
        <v>210085</v>
      </c>
      <c r="AJ812" s="13" t="s">
        <v>45</v>
      </c>
      <c r="AK812" s="1">
        <v>40627</v>
      </c>
      <c r="AL812" s="3">
        <v>0.39</v>
      </c>
      <c r="AO812" s="11"/>
    </row>
    <row r="813" spans="1:41" x14ac:dyDescent="0.25">
      <c r="A813" t="s">
        <v>113</v>
      </c>
      <c r="B813" t="s">
        <v>1890</v>
      </c>
      <c r="C813" t="s">
        <v>1113</v>
      </c>
      <c r="D813" t="s">
        <v>45</v>
      </c>
      <c r="E813" t="s">
        <v>1104</v>
      </c>
      <c r="F813" t="s">
        <v>27</v>
      </c>
      <c r="G813" t="s">
        <v>23</v>
      </c>
      <c r="H813">
        <v>33</v>
      </c>
      <c r="I813" s="1">
        <v>42042</v>
      </c>
      <c r="J813" s="2">
        <v>133908</v>
      </c>
      <c r="K813" s="3">
        <v>0.15</v>
      </c>
      <c r="L813" t="s">
        <v>18</v>
      </c>
      <c r="M813" t="s">
        <v>19</v>
      </c>
      <c r="N813" s="1" t="s">
        <v>20</v>
      </c>
      <c r="P813" t="str">
        <f t="shared" si="23"/>
        <v>YOUNG</v>
      </c>
      <c r="AG813" s="11"/>
      <c r="AH813" s="1">
        <v>42042</v>
      </c>
      <c r="AI813" s="2">
        <v>133908</v>
      </c>
      <c r="AJ813" s="13" t="s">
        <v>41</v>
      </c>
      <c r="AK813" s="1">
        <v>42042</v>
      </c>
      <c r="AL813" s="3">
        <v>0.15</v>
      </c>
      <c r="AO813" s="11"/>
    </row>
    <row r="814" spans="1:41" x14ac:dyDescent="0.25">
      <c r="A814" t="s">
        <v>956</v>
      </c>
      <c r="B814" t="s">
        <v>1891</v>
      </c>
      <c r="C814" t="s">
        <v>55</v>
      </c>
      <c r="D814" t="s">
        <v>41</v>
      </c>
      <c r="E814" t="s">
        <v>35</v>
      </c>
      <c r="F814" t="s">
        <v>16</v>
      </c>
      <c r="G814" t="s">
        <v>23</v>
      </c>
      <c r="H814">
        <v>48</v>
      </c>
      <c r="I814" s="1">
        <v>41355</v>
      </c>
      <c r="J814" s="2">
        <v>100652</v>
      </c>
      <c r="K814" s="3">
        <v>7.0000000000000007E-2</v>
      </c>
      <c r="L814" t="s">
        <v>18</v>
      </c>
      <c r="M814" t="s">
        <v>42</v>
      </c>
      <c r="N814" s="1" t="s">
        <v>20</v>
      </c>
      <c r="P814" t="str">
        <f t="shared" si="23"/>
        <v>MIDDLE AGE</v>
      </c>
      <c r="AG814" s="11"/>
      <c r="AH814" s="1">
        <v>41355</v>
      </c>
      <c r="AI814" s="2">
        <v>100652</v>
      </c>
      <c r="AJ814" s="13" t="s">
        <v>22</v>
      </c>
      <c r="AK814" s="1">
        <v>41355</v>
      </c>
      <c r="AL814" s="3">
        <v>7.0000000000000007E-2</v>
      </c>
      <c r="AO814" s="11"/>
    </row>
    <row r="815" spans="1:41" x14ac:dyDescent="0.25">
      <c r="A815" t="s">
        <v>957</v>
      </c>
      <c r="B815" t="s">
        <v>183</v>
      </c>
      <c r="C815" t="s">
        <v>13</v>
      </c>
      <c r="D815" t="s">
        <v>22</v>
      </c>
      <c r="E815" t="s">
        <v>31</v>
      </c>
      <c r="F815" t="s">
        <v>16</v>
      </c>
      <c r="G815" t="s">
        <v>46</v>
      </c>
      <c r="H815">
        <v>48</v>
      </c>
      <c r="I815" s="1">
        <v>41481</v>
      </c>
      <c r="J815" s="2">
        <v>225725</v>
      </c>
      <c r="K815" s="3">
        <v>0.37</v>
      </c>
      <c r="L815" t="s">
        <v>18</v>
      </c>
      <c r="M815" t="s">
        <v>37</v>
      </c>
      <c r="N815" s="1" t="s">
        <v>20</v>
      </c>
      <c r="P815" t="str">
        <f t="shared" si="23"/>
        <v>MIDDLE AGE</v>
      </c>
      <c r="AG815" s="11"/>
      <c r="AH815" s="1">
        <v>41481</v>
      </c>
      <c r="AI815" s="2">
        <v>225725</v>
      </c>
      <c r="AJ815" s="13" t="s">
        <v>22</v>
      </c>
      <c r="AK815" s="1">
        <v>41481</v>
      </c>
      <c r="AL815" s="3">
        <v>0.37</v>
      </c>
      <c r="AO815" s="11"/>
    </row>
    <row r="816" spans="1:41" x14ac:dyDescent="0.25">
      <c r="A816" t="s">
        <v>958</v>
      </c>
      <c r="B816" t="s">
        <v>1892</v>
      </c>
      <c r="C816" t="s">
        <v>13</v>
      </c>
      <c r="D816" t="s">
        <v>22</v>
      </c>
      <c r="E816" t="s">
        <v>1104</v>
      </c>
      <c r="F816" t="s">
        <v>16</v>
      </c>
      <c r="G816" t="s">
        <v>17</v>
      </c>
      <c r="H816">
        <v>41</v>
      </c>
      <c r="I816" s="1">
        <v>39212</v>
      </c>
      <c r="J816" s="2">
        <v>224989</v>
      </c>
      <c r="K816" s="3">
        <v>0.33</v>
      </c>
      <c r="L816" t="s">
        <v>18</v>
      </c>
      <c r="M816" t="s">
        <v>56</v>
      </c>
      <c r="N816" s="1" t="s">
        <v>20</v>
      </c>
      <c r="P816" t="str">
        <f t="shared" si="23"/>
        <v>MIDDLE AGE</v>
      </c>
      <c r="AG816" s="11"/>
      <c r="AH816" s="1">
        <v>39212</v>
      </c>
      <c r="AI816" s="2">
        <v>224989</v>
      </c>
      <c r="AJ816" s="13" t="s">
        <v>30</v>
      </c>
      <c r="AK816" s="1">
        <v>39212</v>
      </c>
      <c r="AL816" s="3">
        <v>0.33</v>
      </c>
      <c r="AO816" s="11"/>
    </row>
    <row r="817" spans="1:41" x14ac:dyDescent="0.25">
      <c r="A817" t="s">
        <v>959</v>
      </c>
      <c r="B817" t="s">
        <v>1893</v>
      </c>
      <c r="C817" t="s">
        <v>60</v>
      </c>
      <c r="D817" t="s">
        <v>30</v>
      </c>
      <c r="E817" t="s">
        <v>1104</v>
      </c>
      <c r="F817" t="s">
        <v>16</v>
      </c>
      <c r="G817" t="s">
        <v>17</v>
      </c>
      <c r="H817">
        <v>37</v>
      </c>
      <c r="I817" s="1">
        <v>44815</v>
      </c>
      <c r="J817" s="2">
        <v>109680</v>
      </c>
      <c r="K817" s="3">
        <v>0</v>
      </c>
      <c r="L817" t="s">
        <v>18</v>
      </c>
      <c r="M817" t="s">
        <v>56</v>
      </c>
      <c r="N817" s="1" t="s">
        <v>20</v>
      </c>
      <c r="P817" t="str">
        <f t="shared" si="23"/>
        <v>YOUNG</v>
      </c>
      <c r="AG817" s="11"/>
      <c r="AH817" s="1">
        <v>44815</v>
      </c>
      <c r="AI817" s="2">
        <v>109680</v>
      </c>
      <c r="AJ817" s="13" t="s">
        <v>45</v>
      </c>
      <c r="AK817" s="1">
        <v>44815</v>
      </c>
      <c r="AL817" s="3">
        <v>0</v>
      </c>
      <c r="AO817" s="11"/>
    </row>
    <row r="818" spans="1:41" x14ac:dyDescent="0.25">
      <c r="A818" t="s">
        <v>246</v>
      </c>
      <c r="B818" t="s">
        <v>1894</v>
      </c>
      <c r="C818" t="s">
        <v>44</v>
      </c>
      <c r="D818" t="s">
        <v>45</v>
      </c>
      <c r="E818" t="s">
        <v>15</v>
      </c>
      <c r="F818" t="s">
        <v>27</v>
      </c>
      <c r="G818" t="s">
        <v>46</v>
      </c>
      <c r="H818">
        <v>55</v>
      </c>
      <c r="I818" s="1">
        <v>37892</v>
      </c>
      <c r="J818" s="2">
        <v>74216</v>
      </c>
      <c r="K818" s="3">
        <v>0</v>
      </c>
      <c r="L818" t="s">
        <v>47</v>
      </c>
      <c r="M818" t="s">
        <v>68</v>
      </c>
      <c r="N818" s="1" t="s">
        <v>20</v>
      </c>
      <c r="P818" t="str">
        <f t="shared" si="23"/>
        <v>MIDDLE AGE</v>
      </c>
      <c r="AG818" s="11"/>
      <c r="AH818" s="1">
        <v>37892</v>
      </c>
      <c r="AI818" s="2">
        <v>74216</v>
      </c>
      <c r="AJ818" s="13" t="s">
        <v>41</v>
      </c>
      <c r="AK818" s="1">
        <v>37892</v>
      </c>
      <c r="AL818" s="3">
        <v>0</v>
      </c>
      <c r="AO818" s="11"/>
    </row>
    <row r="819" spans="1:41" x14ac:dyDescent="0.25">
      <c r="A819" t="s">
        <v>960</v>
      </c>
      <c r="B819" t="s">
        <v>1895</v>
      </c>
      <c r="C819" t="s">
        <v>1113</v>
      </c>
      <c r="D819" t="s">
        <v>41</v>
      </c>
      <c r="E819" t="s">
        <v>31</v>
      </c>
      <c r="F819" t="s">
        <v>16</v>
      </c>
      <c r="G819" t="s">
        <v>23</v>
      </c>
      <c r="H819">
        <v>37</v>
      </c>
      <c r="I819" s="1">
        <v>44320</v>
      </c>
      <c r="J819" s="2">
        <v>151363</v>
      </c>
      <c r="K819" s="3">
        <v>0.12</v>
      </c>
      <c r="L819" t="s">
        <v>18</v>
      </c>
      <c r="M819" t="s">
        <v>42</v>
      </c>
      <c r="N819" s="1" t="s">
        <v>20</v>
      </c>
      <c r="P819" t="str">
        <f t="shared" si="23"/>
        <v>YOUNG</v>
      </c>
      <c r="AG819" s="11"/>
      <c r="AH819" s="1">
        <v>44320</v>
      </c>
      <c r="AI819" s="2">
        <v>151363</v>
      </c>
      <c r="AJ819" s="13" t="s">
        <v>22</v>
      </c>
      <c r="AK819" s="1">
        <v>44320</v>
      </c>
      <c r="AL819" s="3">
        <v>0.12</v>
      </c>
      <c r="AO819" s="11"/>
    </row>
    <row r="820" spans="1:41" x14ac:dyDescent="0.25">
      <c r="A820" t="s">
        <v>961</v>
      </c>
      <c r="B820" t="s">
        <v>1896</v>
      </c>
      <c r="C820" t="s">
        <v>21</v>
      </c>
      <c r="D820" t="s">
        <v>22</v>
      </c>
      <c r="E820" t="s">
        <v>15</v>
      </c>
      <c r="F820" t="s">
        <v>16</v>
      </c>
      <c r="G820" t="s">
        <v>46</v>
      </c>
      <c r="H820">
        <v>58</v>
      </c>
      <c r="I820" s="1">
        <v>36554</v>
      </c>
      <c r="J820" s="2">
        <v>62686</v>
      </c>
      <c r="K820" s="3">
        <v>0</v>
      </c>
      <c r="L820" t="s">
        <v>18</v>
      </c>
      <c r="M820" t="s">
        <v>37</v>
      </c>
      <c r="N820" s="1" t="s">
        <v>20</v>
      </c>
      <c r="P820" t="str">
        <f t="shared" si="23"/>
        <v>MIDDLE AGE</v>
      </c>
      <c r="AG820" s="11"/>
      <c r="AH820" s="1">
        <v>36554</v>
      </c>
      <c r="AI820" s="2">
        <v>62686</v>
      </c>
      <c r="AJ820" s="13" t="s">
        <v>22</v>
      </c>
      <c r="AK820" s="1">
        <v>36554</v>
      </c>
      <c r="AL820" s="3">
        <v>0</v>
      </c>
      <c r="AO820" s="11"/>
    </row>
    <row r="821" spans="1:41" x14ac:dyDescent="0.25">
      <c r="A821" t="s">
        <v>962</v>
      </c>
      <c r="B821" t="s">
        <v>1897</v>
      </c>
      <c r="C821" t="s">
        <v>38</v>
      </c>
      <c r="D821" t="s">
        <v>22</v>
      </c>
      <c r="E821" t="s">
        <v>15</v>
      </c>
      <c r="F821" t="s">
        <v>16</v>
      </c>
      <c r="G821" t="s">
        <v>43</v>
      </c>
      <c r="H821">
        <v>51</v>
      </c>
      <c r="I821" s="1">
        <v>42016</v>
      </c>
      <c r="J821" s="2">
        <v>178218</v>
      </c>
      <c r="K821" s="3">
        <v>0.27</v>
      </c>
      <c r="L821" t="s">
        <v>18</v>
      </c>
      <c r="M821" t="s">
        <v>42</v>
      </c>
      <c r="N821" s="1" t="s">
        <v>20</v>
      </c>
      <c r="P821" t="str">
        <f t="shared" si="23"/>
        <v>MIDDLE AGE</v>
      </c>
      <c r="AG821" s="11"/>
      <c r="AH821" s="1">
        <v>42016</v>
      </c>
      <c r="AI821" s="2">
        <v>178218</v>
      </c>
      <c r="AJ821" s="13" t="s">
        <v>30</v>
      </c>
      <c r="AK821" s="1">
        <v>42016</v>
      </c>
      <c r="AL821" s="3">
        <v>0.27</v>
      </c>
      <c r="AO821" s="11"/>
    </row>
    <row r="822" spans="1:41" x14ac:dyDescent="0.25">
      <c r="A822" t="s">
        <v>963</v>
      </c>
      <c r="B822" t="s">
        <v>1898</v>
      </c>
      <c r="C822" t="s">
        <v>52</v>
      </c>
      <c r="D822" t="s">
        <v>30</v>
      </c>
      <c r="E822" t="s">
        <v>31</v>
      </c>
      <c r="F822" t="s">
        <v>16</v>
      </c>
      <c r="G822" t="s">
        <v>23</v>
      </c>
      <c r="H822">
        <v>37</v>
      </c>
      <c r="I822" s="1">
        <v>41573</v>
      </c>
      <c r="J822" s="2">
        <v>69125</v>
      </c>
      <c r="K822" s="3">
        <v>0</v>
      </c>
      <c r="L822" t="s">
        <v>18</v>
      </c>
      <c r="M822" t="s">
        <v>24</v>
      </c>
      <c r="N822" s="1" t="s">
        <v>20</v>
      </c>
      <c r="P822" t="str">
        <f t="shared" si="23"/>
        <v>YOUNG</v>
      </c>
      <c r="AG822" s="11"/>
      <c r="AH822" s="1">
        <v>41573</v>
      </c>
      <c r="AI822" s="2">
        <v>69125</v>
      </c>
      <c r="AJ822" s="13" t="s">
        <v>14</v>
      </c>
      <c r="AK822" s="1">
        <v>41573</v>
      </c>
      <c r="AL822" s="3">
        <v>0</v>
      </c>
      <c r="AO822" s="11"/>
    </row>
    <row r="823" spans="1:41" x14ac:dyDescent="0.25">
      <c r="A823" t="s">
        <v>964</v>
      </c>
      <c r="B823" t="s">
        <v>1899</v>
      </c>
      <c r="C823" t="s">
        <v>38</v>
      </c>
      <c r="D823" t="s">
        <v>14</v>
      </c>
      <c r="E823" t="s">
        <v>1104</v>
      </c>
      <c r="F823" t="s">
        <v>16</v>
      </c>
      <c r="G823" t="s">
        <v>23</v>
      </c>
      <c r="H823">
        <v>43</v>
      </c>
      <c r="I823" s="1">
        <v>38724</v>
      </c>
      <c r="J823" s="2">
        <v>161376</v>
      </c>
      <c r="K823" s="3">
        <v>0.24</v>
      </c>
      <c r="L823" t="s">
        <v>32</v>
      </c>
      <c r="M823" t="s">
        <v>54</v>
      </c>
      <c r="N823" s="1" t="s">
        <v>20</v>
      </c>
      <c r="P823" t="str">
        <f t="shared" si="23"/>
        <v>MIDDLE AGE</v>
      </c>
      <c r="AG823" s="11"/>
      <c r="AH823" s="1">
        <v>38724</v>
      </c>
      <c r="AI823" s="2">
        <v>161376</v>
      </c>
      <c r="AJ823" s="13" t="s">
        <v>45</v>
      </c>
      <c r="AK823" s="1">
        <v>38724</v>
      </c>
      <c r="AL823" s="3">
        <v>0.24</v>
      </c>
      <c r="AO823" s="11"/>
    </row>
    <row r="824" spans="1:41" x14ac:dyDescent="0.25">
      <c r="A824" t="s">
        <v>965</v>
      </c>
      <c r="B824" t="s">
        <v>1900</v>
      </c>
      <c r="C824" t="s">
        <v>76</v>
      </c>
      <c r="D824" t="s">
        <v>45</v>
      </c>
      <c r="E824" t="s">
        <v>15</v>
      </c>
      <c r="F824" t="s">
        <v>16</v>
      </c>
      <c r="G824" t="s">
        <v>17</v>
      </c>
      <c r="H824">
        <v>26</v>
      </c>
      <c r="I824" s="1">
        <v>44728</v>
      </c>
      <c r="J824" s="2">
        <v>59436</v>
      </c>
      <c r="K824" s="3">
        <v>0</v>
      </c>
      <c r="L824" t="s">
        <v>18</v>
      </c>
      <c r="M824" t="s">
        <v>28</v>
      </c>
      <c r="N824" s="1" t="s">
        <v>20</v>
      </c>
      <c r="P824" t="str">
        <f t="shared" si="23"/>
        <v>YOUNG</v>
      </c>
      <c r="AG824" s="11"/>
      <c r="AH824" s="1">
        <v>44728</v>
      </c>
      <c r="AI824" s="2">
        <v>59436</v>
      </c>
      <c r="AJ824" s="13" t="s">
        <v>45</v>
      </c>
      <c r="AK824" s="1">
        <v>44728</v>
      </c>
      <c r="AL824" s="3">
        <v>0</v>
      </c>
      <c r="AO824" s="11"/>
    </row>
    <row r="825" spans="1:41" x14ac:dyDescent="0.25">
      <c r="A825" t="s">
        <v>120</v>
      </c>
      <c r="B825" t="s">
        <v>1901</v>
      </c>
      <c r="C825" t="s">
        <v>76</v>
      </c>
      <c r="D825" t="s">
        <v>45</v>
      </c>
      <c r="E825" t="s">
        <v>15</v>
      </c>
      <c r="F825" t="s">
        <v>27</v>
      </c>
      <c r="G825" t="s">
        <v>17</v>
      </c>
      <c r="H825">
        <v>35</v>
      </c>
      <c r="I825" s="1">
        <v>42606</v>
      </c>
      <c r="J825" s="2">
        <v>58733</v>
      </c>
      <c r="K825" s="3">
        <v>0</v>
      </c>
      <c r="L825" t="s">
        <v>18</v>
      </c>
      <c r="M825" t="s">
        <v>42</v>
      </c>
      <c r="N825" s="1" t="s">
        <v>20</v>
      </c>
      <c r="P825" t="str">
        <f t="shared" si="23"/>
        <v>YOUNG</v>
      </c>
      <c r="AG825" s="11"/>
      <c r="AH825" s="1">
        <v>42606</v>
      </c>
      <c r="AI825" s="2">
        <v>58733</v>
      </c>
      <c r="AJ825" s="13" t="s">
        <v>58</v>
      </c>
      <c r="AK825" s="1">
        <v>42606</v>
      </c>
      <c r="AL825" s="3">
        <v>0</v>
      </c>
      <c r="AO825" s="11"/>
    </row>
    <row r="826" spans="1:41" x14ac:dyDescent="0.25">
      <c r="A826" t="s">
        <v>966</v>
      </c>
      <c r="B826" t="s">
        <v>1902</v>
      </c>
      <c r="C826" t="s">
        <v>40</v>
      </c>
      <c r="D826" t="s">
        <v>58</v>
      </c>
      <c r="E826" t="s">
        <v>31</v>
      </c>
      <c r="F826" t="s">
        <v>27</v>
      </c>
      <c r="G826" t="s">
        <v>23</v>
      </c>
      <c r="H826">
        <v>61</v>
      </c>
      <c r="I826" s="1">
        <v>35717</v>
      </c>
      <c r="J826" s="2">
        <v>88681</v>
      </c>
      <c r="K826" s="3">
        <v>0</v>
      </c>
      <c r="L826" t="s">
        <v>32</v>
      </c>
      <c r="M826" t="s">
        <v>63</v>
      </c>
      <c r="N826" s="1" t="s">
        <v>20</v>
      </c>
      <c r="P826" t="str">
        <f t="shared" si="23"/>
        <v>OLD</v>
      </c>
      <c r="AG826" s="11"/>
      <c r="AH826" s="1">
        <v>35717</v>
      </c>
      <c r="AI826" s="2">
        <v>88681</v>
      </c>
      <c r="AJ826" s="13" t="s">
        <v>14</v>
      </c>
      <c r="AK826" s="1">
        <v>35717</v>
      </c>
      <c r="AL826" s="3">
        <v>0</v>
      </c>
      <c r="AO826" s="11"/>
    </row>
    <row r="827" spans="1:41" x14ac:dyDescent="0.25">
      <c r="A827" t="s">
        <v>967</v>
      </c>
      <c r="B827" t="s">
        <v>1903</v>
      </c>
      <c r="C827" t="s">
        <v>38</v>
      </c>
      <c r="D827" t="s">
        <v>14</v>
      </c>
      <c r="E827" t="s">
        <v>1104</v>
      </c>
      <c r="F827" t="s">
        <v>27</v>
      </c>
      <c r="G827" t="s">
        <v>23</v>
      </c>
      <c r="H827">
        <v>59</v>
      </c>
      <c r="I827" s="1">
        <v>39487</v>
      </c>
      <c r="J827" s="2">
        <v>186854</v>
      </c>
      <c r="K827" s="3">
        <v>0.3</v>
      </c>
      <c r="L827" t="s">
        <v>18</v>
      </c>
      <c r="M827" t="s">
        <v>37</v>
      </c>
      <c r="N827" s="1" t="s">
        <v>20</v>
      </c>
      <c r="P827" t="str">
        <f t="shared" si="23"/>
        <v>MIDDLE AGE</v>
      </c>
      <c r="AG827" s="11"/>
      <c r="AH827" s="1">
        <v>39487</v>
      </c>
      <c r="AI827" s="2">
        <v>186854</v>
      </c>
      <c r="AJ827" s="13" t="s">
        <v>14</v>
      </c>
      <c r="AK827" s="1">
        <v>39487</v>
      </c>
      <c r="AL827" s="3">
        <v>0.3</v>
      </c>
      <c r="AO827" s="11"/>
    </row>
    <row r="828" spans="1:41" x14ac:dyDescent="0.25">
      <c r="A828" t="s">
        <v>968</v>
      </c>
      <c r="B828" t="s">
        <v>1185</v>
      </c>
      <c r="C828" t="s">
        <v>40</v>
      </c>
      <c r="D828" t="s">
        <v>14</v>
      </c>
      <c r="E828" t="s">
        <v>35</v>
      </c>
      <c r="F828" t="s">
        <v>16</v>
      </c>
      <c r="G828" t="s">
        <v>23</v>
      </c>
      <c r="H828">
        <v>65</v>
      </c>
      <c r="I828" s="1">
        <v>35621</v>
      </c>
      <c r="J828" s="2">
        <v>96897</v>
      </c>
      <c r="K828" s="3">
        <v>0</v>
      </c>
      <c r="L828" t="s">
        <v>32</v>
      </c>
      <c r="M828" t="s">
        <v>33</v>
      </c>
      <c r="N828" s="1" t="s">
        <v>20</v>
      </c>
      <c r="P828" t="str">
        <f t="shared" si="23"/>
        <v>OLD</v>
      </c>
      <c r="AG828" s="11"/>
      <c r="AH828" s="1">
        <v>35621</v>
      </c>
      <c r="AI828" s="2">
        <v>96897</v>
      </c>
      <c r="AJ828" s="13" t="s">
        <v>22</v>
      </c>
      <c r="AK828" s="1">
        <v>35621</v>
      </c>
      <c r="AL828" s="3">
        <v>0</v>
      </c>
      <c r="AO828" s="11"/>
    </row>
    <row r="829" spans="1:41" x14ac:dyDescent="0.25">
      <c r="A829" t="s">
        <v>969</v>
      </c>
      <c r="B829" t="s">
        <v>1904</v>
      </c>
      <c r="C829" t="s">
        <v>55</v>
      </c>
      <c r="D829" t="s">
        <v>22</v>
      </c>
      <c r="E829" t="s">
        <v>31</v>
      </c>
      <c r="F829" t="s">
        <v>16</v>
      </c>
      <c r="G829" t="s">
        <v>17</v>
      </c>
      <c r="H829">
        <v>55</v>
      </c>
      <c r="I829" s="1">
        <v>38369</v>
      </c>
      <c r="J829" s="2">
        <v>128954</v>
      </c>
      <c r="K829" s="3">
        <v>0.05</v>
      </c>
      <c r="L829" t="s">
        <v>18</v>
      </c>
      <c r="M829" t="s">
        <v>37</v>
      </c>
      <c r="N829" s="1" t="s">
        <v>20</v>
      </c>
      <c r="P829" t="str">
        <f t="shared" si="23"/>
        <v>MIDDLE AGE</v>
      </c>
      <c r="AG829" s="11"/>
      <c r="AH829" s="1">
        <v>38369</v>
      </c>
      <c r="AI829" s="2">
        <v>128954</v>
      </c>
      <c r="AJ829" s="13" t="s">
        <v>45</v>
      </c>
      <c r="AK829" s="1">
        <v>38369</v>
      </c>
      <c r="AL829" s="3">
        <v>0.05</v>
      </c>
      <c r="AO829" s="11"/>
    </row>
    <row r="830" spans="1:41" x14ac:dyDescent="0.25">
      <c r="A830" t="s">
        <v>970</v>
      </c>
      <c r="B830" t="s">
        <v>1905</v>
      </c>
      <c r="C830" t="s">
        <v>76</v>
      </c>
      <c r="D830" t="s">
        <v>45</v>
      </c>
      <c r="E830" t="s">
        <v>1104</v>
      </c>
      <c r="F830" t="s">
        <v>27</v>
      </c>
      <c r="G830" t="s">
        <v>23</v>
      </c>
      <c r="H830">
        <v>51</v>
      </c>
      <c r="I830" s="1">
        <v>36302</v>
      </c>
      <c r="J830" s="2">
        <v>67418</v>
      </c>
      <c r="K830" s="3">
        <v>0</v>
      </c>
      <c r="L830" t="s">
        <v>32</v>
      </c>
      <c r="M830" t="s">
        <v>63</v>
      </c>
      <c r="N830" s="1" t="s">
        <v>20</v>
      </c>
      <c r="P830" t="str">
        <f t="shared" si="23"/>
        <v>MIDDLE AGE</v>
      </c>
      <c r="AG830" s="11"/>
      <c r="AH830" s="1">
        <v>36302</v>
      </c>
      <c r="AI830" s="2">
        <v>67418</v>
      </c>
      <c r="AJ830" s="13" t="s">
        <v>58</v>
      </c>
      <c r="AK830" s="1">
        <v>36302</v>
      </c>
      <c r="AL830" s="3">
        <v>0</v>
      </c>
      <c r="AO830" s="11"/>
    </row>
    <row r="831" spans="1:41" x14ac:dyDescent="0.25">
      <c r="A831" t="s">
        <v>971</v>
      </c>
      <c r="B831" t="s">
        <v>1906</v>
      </c>
      <c r="C831" t="s">
        <v>55</v>
      </c>
      <c r="D831" t="s">
        <v>58</v>
      </c>
      <c r="E831" t="s">
        <v>1104</v>
      </c>
      <c r="F831" t="s">
        <v>27</v>
      </c>
      <c r="G831" t="s">
        <v>17</v>
      </c>
      <c r="H831">
        <v>53</v>
      </c>
      <c r="I831" s="1">
        <v>41861</v>
      </c>
      <c r="J831" s="2">
        <v>125545</v>
      </c>
      <c r="K831" s="3">
        <v>0.06</v>
      </c>
      <c r="L831" t="s">
        <v>18</v>
      </c>
      <c r="M831" t="s">
        <v>24</v>
      </c>
      <c r="N831" s="1" t="s">
        <v>20</v>
      </c>
      <c r="P831" t="str">
        <f t="shared" si="23"/>
        <v>MIDDLE AGE</v>
      </c>
      <c r="AG831" s="11"/>
      <c r="AH831" s="1">
        <v>41861</v>
      </c>
      <c r="AI831" s="2">
        <v>125545</v>
      </c>
      <c r="AJ831" s="13" t="s">
        <v>26</v>
      </c>
      <c r="AK831" s="1">
        <v>41861</v>
      </c>
      <c r="AL831" s="3">
        <v>0.06</v>
      </c>
      <c r="AO831" s="11"/>
    </row>
    <row r="832" spans="1:41" x14ac:dyDescent="0.25">
      <c r="A832" t="s">
        <v>80</v>
      </c>
      <c r="B832" t="s">
        <v>1907</v>
      </c>
      <c r="C832" t="s">
        <v>55</v>
      </c>
      <c r="D832" t="s">
        <v>26</v>
      </c>
      <c r="E832" t="s">
        <v>15</v>
      </c>
      <c r="F832" t="s">
        <v>16</v>
      </c>
      <c r="G832" t="s">
        <v>46</v>
      </c>
      <c r="H832">
        <v>47</v>
      </c>
      <c r="I832" s="1">
        <v>36552</v>
      </c>
      <c r="J832" s="2">
        <v>125641</v>
      </c>
      <c r="K832" s="3">
        <v>0.05</v>
      </c>
      <c r="L832" t="s">
        <v>18</v>
      </c>
      <c r="M832" t="s">
        <v>56</v>
      </c>
      <c r="N832" s="1" t="s">
        <v>20</v>
      </c>
      <c r="P832" t="str">
        <f t="shared" si="23"/>
        <v>MIDDLE AGE</v>
      </c>
      <c r="AG832" s="11"/>
      <c r="AH832" s="1">
        <v>36552</v>
      </c>
      <c r="AI832" s="2">
        <v>125641</v>
      </c>
      <c r="AJ832" s="13" t="s">
        <v>58</v>
      </c>
      <c r="AK832" s="1">
        <v>36552</v>
      </c>
      <c r="AL832" s="3">
        <v>0.05</v>
      </c>
      <c r="AO832" s="11"/>
    </row>
    <row r="833" spans="1:41" x14ac:dyDescent="0.25">
      <c r="A833" t="s">
        <v>98</v>
      </c>
      <c r="B833" t="s">
        <v>1908</v>
      </c>
      <c r="C833" t="s">
        <v>55</v>
      </c>
      <c r="D833" t="s">
        <v>58</v>
      </c>
      <c r="E833" t="s">
        <v>31</v>
      </c>
      <c r="F833" t="s">
        <v>27</v>
      </c>
      <c r="G833" t="s">
        <v>23</v>
      </c>
      <c r="H833">
        <v>53</v>
      </c>
      <c r="I833" s="1">
        <v>34311</v>
      </c>
      <c r="J833" s="2">
        <v>100666</v>
      </c>
      <c r="K833" s="3">
        <v>0.1</v>
      </c>
      <c r="L833" t="s">
        <v>32</v>
      </c>
      <c r="M833" t="s">
        <v>54</v>
      </c>
      <c r="N833" s="1" t="s">
        <v>20</v>
      </c>
      <c r="P833" t="str">
        <f t="shared" si="23"/>
        <v>MIDDLE AGE</v>
      </c>
      <c r="AG833" s="11"/>
      <c r="AH833" s="1">
        <v>34311</v>
      </c>
      <c r="AI833" s="2">
        <v>100666</v>
      </c>
      <c r="AJ833" s="13" t="s">
        <v>22</v>
      </c>
      <c r="AK833" s="1">
        <v>34311</v>
      </c>
      <c r="AL833" s="3">
        <v>0.1</v>
      </c>
      <c r="AO833" s="11"/>
    </row>
    <row r="834" spans="1:41" x14ac:dyDescent="0.25">
      <c r="A834" t="s">
        <v>972</v>
      </c>
      <c r="B834" t="s">
        <v>1909</v>
      </c>
      <c r="C834" t="s">
        <v>21</v>
      </c>
      <c r="D834" t="s">
        <v>22</v>
      </c>
      <c r="E834" t="s">
        <v>1104</v>
      </c>
      <c r="F834" t="s">
        <v>27</v>
      </c>
      <c r="G834" t="s">
        <v>23</v>
      </c>
      <c r="H834">
        <v>38</v>
      </c>
      <c r="I834" s="1">
        <v>40190</v>
      </c>
      <c r="J834" s="2">
        <v>71235</v>
      </c>
      <c r="K834" s="3">
        <v>0</v>
      </c>
      <c r="L834" t="s">
        <v>32</v>
      </c>
      <c r="M834" t="s">
        <v>67</v>
      </c>
      <c r="N834" s="1" t="s">
        <v>20</v>
      </c>
      <c r="P834" t="str">
        <f t="shared" ref="P834:P897" si="24">IF(AND(H834&gt;=20,H834&lt;=40),"YOUNG",IF(AND(H834&gt;40,H834&lt;=60),"MIDDLE AGE",IF(H834&gt;60,"OLD"," ")))</f>
        <v>YOUNG</v>
      </c>
      <c r="AG834" s="11"/>
      <c r="AH834" s="1">
        <v>40190</v>
      </c>
      <c r="AI834" s="2">
        <v>71235</v>
      </c>
      <c r="AJ834" s="13" t="s">
        <v>22</v>
      </c>
      <c r="AK834" s="1">
        <v>40190</v>
      </c>
      <c r="AL834" s="3">
        <v>0</v>
      </c>
      <c r="AO834" s="11"/>
    </row>
    <row r="835" spans="1:41" x14ac:dyDescent="0.25">
      <c r="A835" t="s">
        <v>973</v>
      </c>
      <c r="B835" t="s">
        <v>1910</v>
      </c>
      <c r="C835" t="s">
        <v>65</v>
      </c>
      <c r="D835" t="s">
        <v>22</v>
      </c>
      <c r="E835" t="s">
        <v>31</v>
      </c>
      <c r="F835" t="s">
        <v>27</v>
      </c>
      <c r="G835" t="s">
        <v>23</v>
      </c>
      <c r="H835">
        <v>28</v>
      </c>
      <c r="I835" s="1">
        <v>44211</v>
      </c>
      <c r="J835" s="2">
        <v>83235</v>
      </c>
      <c r="K835" s="3">
        <v>0</v>
      </c>
      <c r="L835" t="s">
        <v>18</v>
      </c>
      <c r="M835" t="s">
        <v>24</v>
      </c>
      <c r="N835" s="1" t="s">
        <v>20</v>
      </c>
      <c r="P835" t="str">
        <f t="shared" si="24"/>
        <v>YOUNG</v>
      </c>
      <c r="AG835" s="11"/>
      <c r="AH835" s="1">
        <v>44211</v>
      </c>
      <c r="AI835" s="2">
        <v>83235</v>
      </c>
      <c r="AJ835" s="13" t="s">
        <v>45</v>
      </c>
      <c r="AK835" s="1">
        <v>44211</v>
      </c>
      <c r="AL835" s="3">
        <v>0</v>
      </c>
      <c r="AO835" s="11"/>
    </row>
    <row r="836" spans="1:41" x14ac:dyDescent="0.25">
      <c r="A836" t="s">
        <v>974</v>
      </c>
      <c r="B836" t="s">
        <v>1911</v>
      </c>
      <c r="C836" t="s">
        <v>59</v>
      </c>
      <c r="D836" t="s">
        <v>45</v>
      </c>
      <c r="E836" t="s">
        <v>31</v>
      </c>
      <c r="F836" t="s">
        <v>16</v>
      </c>
      <c r="G836" t="s">
        <v>46</v>
      </c>
      <c r="H836">
        <v>32</v>
      </c>
      <c r="I836" s="1">
        <v>41890</v>
      </c>
      <c r="J836" s="2">
        <v>42075</v>
      </c>
      <c r="K836" s="3">
        <v>0</v>
      </c>
      <c r="L836" t="s">
        <v>47</v>
      </c>
      <c r="M836" t="s">
        <v>1136</v>
      </c>
      <c r="N836" s="1" t="s">
        <v>20</v>
      </c>
      <c r="P836" t="str">
        <f t="shared" si="24"/>
        <v>YOUNG</v>
      </c>
      <c r="AG836" s="11"/>
      <c r="AH836" s="1">
        <v>41890</v>
      </c>
      <c r="AI836" s="2">
        <v>42075</v>
      </c>
      <c r="AJ836" s="13" t="s">
        <v>26</v>
      </c>
      <c r="AK836" s="1">
        <v>41890</v>
      </c>
      <c r="AL836" s="3">
        <v>0</v>
      </c>
      <c r="AO836" s="11"/>
    </row>
    <row r="837" spans="1:41" x14ac:dyDescent="0.25">
      <c r="A837" t="s">
        <v>975</v>
      </c>
      <c r="B837" t="s">
        <v>1912</v>
      </c>
      <c r="C837" t="s">
        <v>64</v>
      </c>
      <c r="D837" t="s">
        <v>26</v>
      </c>
      <c r="E837" t="s">
        <v>1104</v>
      </c>
      <c r="F837" t="s">
        <v>16</v>
      </c>
      <c r="G837" t="s">
        <v>23</v>
      </c>
      <c r="H837">
        <v>52</v>
      </c>
      <c r="I837" s="1">
        <v>44857</v>
      </c>
      <c r="J837" s="2">
        <v>55020</v>
      </c>
      <c r="K837" s="3">
        <v>0</v>
      </c>
      <c r="L837" t="s">
        <v>32</v>
      </c>
      <c r="M837" t="s">
        <v>67</v>
      </c>
      <c r="N837" s="1" t="s">
        <v>20</v>
      </c>
      <c r="P837" t="str">
        <f t="shared" si="24"/>
        <v>MIDDLE AGE</v>
      </c>
      <c r="AG837" s="11"/>
      <c r="AH837" s="1">
        <v>44857</v>
      </c>
      <c r="AI837" s="2">
        <v>55020</v>
      </c>
      <c r="AJ837" s="13" t="s">
        <v>41</v>
      </c>
      <c r="AK837" s="1">
        <v>44857</v>
      </c>
      <c r="AL837" s="3">
        <v>0</v>
      </c>
      <c r="AO837" s="11"/>
    </row>
    <row r="838" spans="1:41" x14ac:dyDescent="0.25">
      <c r="A838" t="s">
        <v>180</v>
      </c>
      <c r="B838" t="s">
        <v>1913</v>
      </c>
      <c r="C838" t="s">
        <v>40</v>
      </c>
      <c r="D838" t="s">
        <v>41</v>
      </c>
      <c r="E838" t="s">
        <v>31</v>
      </c>
      <c r="F838" t="s">
        <v>16</v>
      </c>
      <c r="G838" t="s">
        <v>17</v>
      </c>
      <c r="H838">
        <v>64</v>
      </c>
      <c r="I838" s="1">
        <v>37754</v>
      </c>
      <c r="J838" s="2">
        <v>76506</v>
      </c>
      <c r="K838" s="3">
        <v>0</v>
      </c>
      <c r="L838" t="s">
        <v>18</v>
      </c>
      <c r="M838" t="s">
        <v>24</v>
      </c>
      <c r="N838" s="1" t="s">
        <v>20</v>
      </c>
      <c r="P838" t="str">
        <f t="shared" si="24"/>
        <v>OLD</v>
      </c>
      <c r="AG838" s="11"/>
      <c r="AH838" s="1">
        <v>37754</v>
      </c>
      <c r="AI838" s="2">
        <v>76506</v>
      </c>
      <c r="AJ838" s="13" t="s">
        <v>58</v>
      </c>
      <c r="AK838" s="1">
        <v>37754</v>
      </c>
      <c r="AL838" s="3">
        <v>0</v>
      </c>
      <c r="AO838" s="11"/>
    </row>
    <row r="839" spans="1:41" x14ac:dyDescent="0.25">
      <c r="A839" t="s">
        <v>976</v>
      </c>
      <c r="B839" t="s">
        <v>1761</v>
      </c>
      <c r="C839" t="s">
        <v>55</v>
      </c>
      <c r="D839" t="s">
        <v>58</v>
      </c>
      <c r="E839" t="s">
        <v>35</v>
      </c>
      <c r="F839" t="s">
        <v>27</v>
      </c>
      <c r="G839" t="s">
        <v>23</v>
      </c>
      <c r="H839">
        <v>55</v>
      </c>
      <c r="I839" s="1">
        <v>39144</v>
      </c>
      <c r="J839" s="2">
        <v>100051</v>
      </c>
      <c r="K839" s="3">
        <v>7.0000000000000007E-2</v>
      </c>
      <c r="L839" t="s">
        <v>32</v>
      </c>
      <c r="M839" t="s">
        <v>33</v>
      </c>
      <c r="N839" s="1" t="s">
        <v>20</v>
      </c>
      <c r="P839" t="str">
        <f t="shared" si="24"/>
        <v>MIDDLE AGE</v>
      </c>
      <c r="AG839" s="11"/>
      <c r="AH839" s="1">
        <v>39144</v>
      </c>
      <c r="AI839" s="2">
        <v>100051</v>
      </c>
      <c r="AJ839" s="13" t="s">
        <v>14</v>
      </c>
      <c r="AK839" s="1">
        <v>39144</v>
      </c>
      <c r="AL839" s="3">
        <v>7.0000000000000007E-2</v>
      </c>
      <c r="AO839" s="11"/>
    </row>
    <row r="840" spans="1:41" x14ac:dyDescent="0.25">
      <c r="A840" t="s">
        <v>977</v>
      </c>
      <c r="B840" t="s">
        <v>1914</v>
      </c>
      <c r="C840" t="s">
        <v>13</v>
      </c>
      <c r="D840" t="s">
        <v>14</v>
      </c>
      <c r="E840" t="s">
        <v>31</v>
      </c>
      <c r="F840" t="s">
        <v>16</v>
      </c>
      <c r="G840" t="s">
        <v>23</v>
      </c>
      <c r="H840">
        <v>38</v>
      </c>
      <c r="I840" s="1">
        <v>41748</v>
      </c>
      <c r="J840" s="2">
        <v>256509</v>
      </c>
      <c r="K840" s="3">
        <v>0.39</v>
      </c>
      <c r="L840" t="s">
        <v>32</v>
      </c>
      <c r="M840" t="s">
        <v>63</v>
      </c>
      <c r="N840" s="1">
        <v>43705</v>
      </c>
      <c r="P840" t="str">
        <f t="shared" si="24"/>
        <v>YOUNG</v>
      </c>
      <c r="AG840" s="11"/>
      <c r="AH840" s="1">
        <v>41748</v>
      </c>
      <c r="AI840" s="2">
        <v>256509</v>
      </c>
      <c r="AJ840" s="13" t="s">
        <v>30</v>
      </c>
      <c r="AK840" s="1">
        <v>41748</v>
      </c>
      <c r="AL840" s="3">
        <v>0.39</v>
      </c>
      <c r="AO840" s="11"/>
    </row>
    <row r="841" spans="1:41" x14ac:dyDescent="0.25">
      <c r="A841" t="s">
        <v>978</v>
      </c>
      <c r="B841" t="s">
        <v>1915</v>
      </c>
      <c r="C841" t="s">
        <v>60</v>
      </c>
      <c r="D841" t="s">
        <v>30</v>
      </c>
      <c r="E841" t="s">
        <v>1104</v>
      </c>
      <c r="F841" t="s">
        <v>16</v>
      </c>
      <c r="G841" t="s">
        <v>46</v>
      </c>
      <c r="H841">
        <v>30</v>
      </c>
      <c r="I841" s="1">
        <v>43877</v>
      </c>
      <c r="J841" s="2">
        <v>76904</v>
      </c>
      <c r="K841" s="3">
        <v>0</v>
      </c>
      <c r="L841" t="s">
        <v>47</v>
      </c>
      <c r="M841" t="s">
        <v>1136</v>
      </c>
      <c r="N841" s="1" t="s">
        <v>20</v>
      </c>
      <c r="P841" t="str">
        <f t="shared" si="24"/>
        <v>YOUNG</v>
      </c>
      <c r="AG841" s="11"/>
      <c r="AH841" s="1">
        <v>43877</v>
      </c>
      <c r="AI841" s="2">
        <v>76904</v>
      </c>
      <c r="AJ841" s="13" t="s">
        <v>45</v>
      </c>
      <c r="AK841" s="1">
        <v>43877</v>
      </c>
      <c r="AL841" s="3">
        <v>0</v>
      </c>
      <c r="AO841" s="11"/>
    </row>
    <row r="842" spans="1:41" x14ac:dyDescent="0.25">
      <c r="A842" t="s">
        <v>979</v>
      </c>
      <c r="B842" t="s">
        <v>1916</v>
      </c>
      <c r="C842" t="s">
        <v>40</v>
      </c>
      <c r="D842" t="s">
        <v>45</v>
      </c>
      <c r="E842" t="s">
        <v>15</v>
      </c>
      <c r="F842" t="s">
        <v>27</v>
      </c>
      <c r="G842" t="s">
        <v>23</v>
      </c>
      <c r="H842">
        <v>43</v>
      </c>
      <c r="I842" s="1">
        <v>43412</v>
      </c>
      <c r="J842" s="2">
        <v>87914</v>
      </c>
      <c r="K842" s="3">
        <v>0</v>
      </c>
      <c r="L842" t="s">
        <v>32</v>
      </c>
      <c r="M842" t="s">
        <v>63</v>
      </c>
      <c r="N842" s="1" t="s">
        <v>20</v>
      </c>
      <c r="P842" t="str">
        <f t="shared" si="24"/>
        <v>MIDDLE AGE</v>
      </c>
      <c r="AG842" s="11"/>
      <c r="AH842" s="1">
        <v>43412</v>
      </c>
      <c r="AI842" s="2">
        <v>87914</v>
      </c>
      <c r="AJ842" s="13" t="s">
        <v>14</v>
      </c>
      <c r="AK842" s="1">
        <v>43412</v>
      </c>
      <c r="AL842" s="3">
        <v>0</v>
      </c>
      <c r="AO842" s="11"/>
    </row>
    <row r="843" spans="1:41" x14ac:dyDescent="0.25">
      <c r="A843" t="s">
        <v>220</v>
      </c>
      <c r="B843" t="s">
        <v>1917</v>
      </c>
      <c r="C843" t="s">
        <v>13</v>
      </c>
      <c r="D843" t="s">
        <v>14</v>
      </c>
      <c r="E843" t="s">
        <v>35</v>
      </c>
      <c r="F843" t="s">
        <v>27</v>
      </c>
      <c r="G843" t="s">
        <v>23</v>
      </c>
      <c r="H843">
        <v>40</v>
      </c>
      <c r="I843" s="1">
        <v>40242</v>
      </c>
      <c r="J843" s="2">
        <v>235994</v>
      </c>
      <c r="K843" s="3">
        <v>0.33</v>
      </c>
      <c r="L843" t="s">
        <v>32</v>
      </c>
      <c r="M843" t="s">
        <v>54</v>
      </c>
      <c r="N843" s="1" t="s">
        <v>20</v>
      </c>
      <c r="P843" t="str">
        <f t="shared" si="24"/>
        <v>YOUNG</v>
      </c>
      <c r="AG843" s="11"/>
      <c r="AH843" s="1">
        <v>40242</v>
      </c>
      <c r="AI843" s="2">
        <v>235994</v>
      </c>
      <c r="AJ843" s="13" t="s">
        <v>30</v>
      </c>
      <c r="AK843" s="1">
        <v>40242</v>
      </c>
      <c r="AL843" s="3">
        <v>0.33</v>
      </c>
      <c r="AO843" s="11"/>
    </row>
    <row r="844" spans="1:41" x14ac:dyDescent="0.25">
      <c r="A844" t="s">
        <v>170</v>
      </c>
      <c r="B844" t="s">
        <v>1918</v>
      </c>
      <c r="C844" t="s">
        <v>53</v>
      </c>
      <c r="D844" t="s">
        <v>30</v>
      </c>
      <c r="E844" t="s">
        <v>31</v>
      </c>
      <c r="F844" t="s">
        <v>27</v>
      </c>
      <c r="G844" t="s">
        <v>17</v>
      </c>
      <c r="H844">
        <v>55</v>
      </c>
      <c r="I844" s="1">
        <v>42075</v>
      </c>
      <c r="J844" s="2">
        <v>79620</v>
      </c>
      <c r="K844" s="3">
        <v>0</v>
      </c>
      <c r="L844" t="s">
        <v>18</v>
      </c>
      <c r="M844" t="s">
        <v>19</v>
      </c>
      <c r="N844" s="1" t="s">
        <v>20</v>
      </c>
      <c r="P844" t="str">
        <f t="shared" si="24"/>
        <v>MIDDLE AGE</v>
      </c>
      <c r="AG844" s="11"/>
      <c r="AH844" s="1">
        <v>42075</v>
      </c>
      <c r="AI844" s="2">
        <v>79620</v>
      </c>
      <c r="AJ844" s="13" t="s">
        <v>26</v>
      </c>
      <c r="AK844" s="1">
        <v>42075</v>
      </c>
      <c r="AL844" s="3">
        <v>0</v>
      </c>
      <c r="AO844" s="11"/>
    </row>
    <row r="845" spans="1:41" x14ac:dyDescent="0.25">
      <c r="A845" t="s">
        <v>980</v>
      </c>
      <c r="B845" t="s">
        <v>1919</v>
      </c>
      <c r="C845" t="s">
        <v>36</v>
      </c>
      <c r="D845" t="s">
        <v>26</v>
      </c>
      <c r="E845" t="s">
        <v>15</v>
      </c>
      <c r="F845" t="s">
        <v>16</v>
      </c>
      <c r="G845" t="s">
        <v>17</v>
      </c>
      <c r="H845">
        <v>36</v>
      </c>
      <c r="I845" s="1">
        <v>40333</v>
      </c>
      <c r="J845" s="2">
        <v>62450</v>
      </c>
      <c r="K845" s="3">
        <v>0</v>
      </c>
      <c r="L845" t="s">
        <v>18</v>
      </c>
      <c r="M845" t="s">
        <v>24</v>
      </c>
      <c r="N845" s="1" t="s">
        <v>20</v>
      </c>
      <c r="P845" t="str">
        <f t="shared" si="24"/>
        <v>YOUNG</v>
      </c>
      <c r="AG845" s="11"/>
      <c r="AH845" s="1">
        <v>40333</v>
      </c>
      <c r="AI845" s="2">
        <v>62450</v>
      </c>
      <c r="AJ845" s="13" t="s">
        <v>22</v>
      </c>
      <c r="AK845" s="1">
        <v>40333</v>
      </c>
      <c r="AL845" s="3">
        <v>0</v>
      </c>
      <c r="AO845" s="11"/>
    </row>
    <row r="846" spans="1:41" x14ac:dyDescent="0.25">
      <c r="A846" t="s">
        <v>238</v>
      </c>
      <c r="B846" t="s">
        <v>1920</v>
      </c>
      <c r="C846" t="s">
        <v>1113</v>
      </c>
      <c r="D846" t="s">
        <v>22</v>
      </c>
      <c r="E846" t="s">
        <v>15</v>
      </c>
      <c r="F846" t="s">
        <v>27</v>
      </c>
      <c r="G846" t="s">
        <v>46</v>
      </c>
      <c r="H846">
        <v>47</v>
      </c>
      <c r="I846" s="1">
        <v>36889</v>
      </c>
      <c r="J846" s="2">
        <v>134612</v>
      </c>
      <c r="K846" s="3">
        <v>0.12</v>
      </c>
      <c r="L846" t="s">
        <v>18</v>
      </c>
      <c r="M846" t="s">
        <v>24</v>
      </c>
      <c r="N846" s="1">
        <v>42303</v>
      </c>
      <c r="P846" t="str">
        <f t="shared" si="24"/>
        <v>MIDDLE AGE</v>
      </c>
      <c r="AG846" s="11"/>
      <c r="AH846" s="1">
        <v>36889</v>
      </c>
      <c r="AI846" s="2">
        <v>134612</v>
      </c>
      <c r="AJ846" s="13" t="s">
        <v>26</v>
      </c>
      <c r="AK846" s="1">
        <v>36889</v>
      </c>
      <c r="AL846" s="3">
        <v>0.12</v>
      </c>
      <c r="AO846" s="11"/>
    </row>
    <row r="847" spans="1:41" x14ac:dyDescent="0.25">
      <c r="A847" t="s">
        <v>981</v>
      </c>
      <c r="B847" t="s">
        <v>1921</v>
      </c>
      <c r="C847" t="s">
        <v>64</v>
      </c>
      <c r="D847" t="s">
        <v>26</v>
      </c>
      <c r="E847" t="s">
        <v>15</v>
      </c>
      <c r="F847" t="s">
        <v>16</v>
      </c>
      <c r="G847" t="s">
        <v>23</v>
      </c>
      <c r="H847">
        <v>59</v>
      </c>
      <c r="I847" s="1">
        <v>39589</v>
      </c>
      <c r="J847" s="2">
        <v>46151</v>
      </c>
      <c r="K847" s="3">
        <v>0</v>
      </c>
      <c r="L847" t="s">
        <v>18</v>
      </c>
      <c r="M847" t="s">
        <v>37</v>
      </c>
      <c r="N847" s="1" t="s">
        <v>20</v>
      </c>
      <c r="P847" t="str">
        <f t="shared" si="24"/>
        <v>MIDDLE AGE</v>
      </c>
      <c r="AG847" s="11"/>
      <c r="AH847" s="1">
        <v>39589</v>
      </c>
      <c r="AI847" s="2">
        <v>46151</v>
      </c>
      <c r="AJ847" s="13" t="s">
        <v>26</v>
      </c>
      <c r="AK847" s="1">
        <v>39589</v>
      </c>
      <c r="AL847" s="3">
        <v>0</v>
      </c>
      <c r="AO847" s="11"/>
    </row>
    <row r="848" spans="1:41" x14ac:dyDescent="0.25">
      <c r="A848" t="s">
        <v>82</v>
      </c>
      <c r="B848" t="s">
        <v>1922</v>
      </c>
      <c r="C848" t="s">
        <v>34</v>
      </c>
      <c r="D848" t="s">
        <v>26</v>
      </c>
      <c r="E848" t="s">
        <v>35</v>
      </c>
      <c r="F848" t="s">
        <v>16</v>
      </c>
      <c r="G848" t="s">
        <v>17</v>
      </c>
      <c r="H848">
        <v>40</v>
      </c>
      <c r="I848" s="1">
        <v>39510</v>
      </c>
      <c r="J848" s="2">
        <v>63889</v>
      </c>
      <c r="K848" s="3">
        <v>0</v>
      </c>
      <c r="L848" t="s">
        <v>18</v>
      </c>
      <c r="M848" t="s">
        <v>56</v>
      </c>
      <c r="N848" s="1">
        <v>44851</v>
      </c>
      <c r="P848" t="str">
        <f t="shared" si="24"/>
        <v>YOUNG</v>
      </c>
      <c r="AG848" s="11"/>
      <c r="AH848" s="1">
        <v>39510</v>
      </c>
      <c r="AI848" s="2">
        <v>63889</v>
      </c>
      <c r="AJ848" s="13" t="s">
        <v>30</v>
      </c>
      <c r="AK848" s="1">
        <v>39510</v>
      </c>
      <c r="AL848" s="3">
        <v>0</v>
      </c>
      <c r="AO848" s="11"/>
    </row>
    <row r="849" spans="1:41" x14ac:dyDescent="0.25">
      <c r="A849" t="s">
        <v>982</v>
      </c>
      <c r="B849" t="s">
        <v>1923</v>
      </c>
      <c r="C849" t="s">
        <v>52</v>
      </c>
      <c r="D849" t="s">
        <v>30</v>
      </c>
      <c r="E849" t="s">
        <v>31</v>
      </c>
      <c r="F849" t="s">
        <v>16</v>
      </c>
      <c r="G849" t="s">
        <v>46</v>
      </c>
      <c r="H849">
        <v>53</v>
      </c>
      <c r="I849" s="1">
        <v>39920</v>
      </c>
      <c r="J849" s="2">
        <v>75060</v>
      </c>
      <c r="K849" s="3">
        <v>0</v>
      </c>
      <c r="L849" t="s">
        <v>18</v>
      </c>
      <c r="M849" t="s">
        <v>28</v>
      </c>
      <c r="N849" s="1" t="s">
        <v>20</v>
      </c>
      <c r="P849" t="str">
        <f t="shared" si="24"/>
        <v>MIDDLE AGE</v>
      </c>
      <c r="AG849" s="11"/>
      <c r="AH849" s="1">
        <v>39920</v>
      </c>
      <c r="AI849" s="2">
        <v>75060</v>
      </c>
      <c r="AJ849" s="13" t="s">
        <v>26</v>
      </c>
      <c r="AK849" s="1">
        <v>39920</v>
      </c>
      <c r="AL849" s="3">
        <v>0</v>
      </c>
      <c r="AO849" s="11"/>
    </row>
    <row r="850" spans="1:41" x14ac:dyDescent="0.25">
      <c r="A850" t="s">
        <v>108</v>
      </c>
      <c r="B850" t="s">
        <v>1924</v>
      </c>
      <c r="C850" t="s">
        <v>38</v>
      </c>
      <c r="D850" t="s">
        <v>26</v>
      </c>
      <c r="E850" t="s">
        <v>35</v>
      </c>
      <c r="F850" t="s">
        <v>16</v>
      </c>
      <c r="G850" t="s">
        <v>23</v>
      </c>
      <c r="H850">
        <v>50</v>
      </c>
      <c r="I850" s="1">
        <v>40655</v>
      </c>
      <c r="J850" s="2">
        <v>175033</v>
      </c>
      <c r="K850" s="3">
        <v>0.2</v>
      </c>
      <c r="L850" t="s">
        <v>32</v>
      </c>
      <c r="M850" t="s">
        <v>54</v>
      </c>
      <c r="N850" s="1" t="s">
        <v>20</v>
      </c>
      <c r="P850" t="str">
        <f t="shared" si="24"/>
        <v>MIDDLE AGE</v>
      </c>
      <c r="AG850" s="11"/>
      <c r="AH850" s="1">
        <v>40655</v>
      </c>
      <c r="AI850" s="2">
        <v>175033</v>
      </c>
      <c r="AJ850" s="13" t="s">
        <v>26</v>
      </c>
      <c r="AK850" s="1">
        <v>40655</v>
      </c>
      <c r="AL850" s="3">
        <v>0.2</v>
      </c>
      <c r="AO850" s="11"/>
    </row>
    <row r="851" spans="1:41" x14ac:dyDescent="0.25">
      <c r="A851" t="s">
        <v>983</v>
      </c>
      <c r="B851" t="s">
        <v>1925</v>
      </c>
      <c r="C851" t="s">
        <v>50</v>
      </c>
      <c r="D851" t="s">
        <v>26</v>
      </c>
      <c r="E851" t="s">
        <v>1104</v>
      </c>
      <c r="F851" t="s">
        <v>16</v>
      </c>
      <c r="G851" t="s">
        <v>17</v>
      </c>
      <c r="H851">
        <v>52</v>
      </c>
      <c r="I851" s="1">
        <v>41667</v>
      </c>
      <c r="J851" s="2">
        <v>89379</v>
      </c>
      <c r="K851" s="3">
        <v>0.1</v>
      </c>
      <c r="L851" t="s">
        <v>18</v>
      </c>
      <c r="M851" t="s">
        <v>56</v>
      </c>
      <c r="N851" s="1">
        <v>44723</v>
      </c>
      <c r="P851" t="str">
        <f t="shared" si="24"/>
        <v>MIDDLE AGE</v>
      </c>
      <c r="AG851" s="11"/>
      <c r="AH851" s="1">
        <v>41667</v>
      </c>
      <c r="AI851" s="2">
        <v>89379</v>
      </c>
      <c r="AJ851" s="13" t="s">
        <v>30</v>
      </c>
      <c r="AK851" s="1">
        <v>41667</v>
      </c>
      <c r="AL851" s="3">
        <v>0.1</v>
      </c>
      <c r="AO851" s="11"/>
    </row>
    <row r="852" spans="1:41" x14ac:dyDescent="0.25">
      <c r="A852" t="s">
        <v>984</v>
      </c>
      <c r="B852" t="s">
        <v>1926</v>
      </c>
      <c r="C852" t="s">
        <v>71</v>
      </c>
      <c r="D852" t="s">
        <v>30</v>
      </c>
      <c r="E852" t="s">
        <v>31</v>
      </c>
      <c r="F852" t="s">
        <v>16</v>
      </c>
      <c r="G852" t="s">
        <v>43</v>
      </c>
      <c r="H852">
        <v>40</v>
      </c>
      <c r="I852" s="1">
        <v>40642</v>
      </c>
      <c r="J852" s="2">
        <v>98594</v>
      </c>
      <c r="K852" s="3">
        <v>0</v>
      </c>
      <c r="L852" t="s">
        <v>18</v>
      </c>
      <c r="M852" t="s">
        <v>37</v>
      </c>
      <c r="N852" s="1" t="s">
        <v>20</v>
      </c>
      <c r="P852" t="str">
        <f t="shared" si="24"/>
        <v>YOUNG</v>
      </c>
      <c r="AG852" s="11"/>
      <c r="AH852" s="1">
        <v>40642</v>
      </c>
      <c r="AI852" s="2">
        <v>98594</v>
      </c>
      <c r="AJ852" s="13" t="s">
        <v>41</v>
      </c>
      <c r="AK852" s="1">
        <v>40642</v>
      </c>
      <c r="AL852" s="3">
        <v>0</v>
      </c>
      <c r="AO852" s="11"/>
    </row>
    <row r="853" spans="1:41" x14ac:dyDescent="0.25">
      <c r="A853" t="s">
        <v>985</v>
      </c>
      <c r="B853" t="s">
        <v>1927</v>
      </c>
      <c r="C853" t="s">
        <v>13</v>
      </c>
      <c r="D853" t="s">
        <v>41</v>
      </c>
      <c r="E853" t="s">
        <v>15</v>
      </c>
      <c r="F853" t="s">
        <v>16</v>
      </c>
      <c r="G853" t="s">
        <v>17</v>
      </c>
      <c r="H853">
        <v>39</v>
      </c>
      <c r="I853" s="1">
        <v>44474</v>
      </c>
      <c r="J853" s="2">
        <v>224435</v>
      </c>
      <c r="K853" s="3">
        <v>0.33</v>
      </c>
      <c r="L853" t="s">
        <v>18</v>
      </c>
      <c r="M853" t="s">
        <v>56</v>
      </c>
      <c r="N853" s="1" t="s">
        <v>20</v>
      </c>
      <c r="P853" t="str">
        <f t="shared" si="24"/>
        <v>YOUNG</v>
      </c>
      <c r="AG853" s="11"/>
      <c r="AH853" s="1">
        <v>44474</v>
      </c>
      <c r="AI853" s="2">
        <v>224435</v>
      </c>
      <c r="AJ853" s="13" t="s">
        <v>26</v>
      </c>
      <c r="AK853" s="1">
        <v>44474</v>
      </c>
      <c r="AL853" s="3">
        <v>0.33</v>
      </c>
      <c r="AO853" s="11"/>
    </row>
    <row r="854" spans="1:41" x14ac:dyDescent="0.25">
      <c r="A854" t="s">
        <v>986</v>
      </c>
      <c r="B854" t="s">
        <v>1928</v>
      </c>
      <c r="C854" t="s">
        <v>49</v>
      </c>
      <c r="D854" t="s">
        <v>26</v>
      </c>
      <c r="E854" t="s">
        <v>31</v>
      </c>
      <c r="F854" t="s">
        <v>27</v>
      </c>
      <c r="G854" t="s">
        <v>46</v>
      </c>
      <c r="H854">
        <v>31</v>
      </c>
      <c r="I854" s="1">
        <v>42025</v>
      </c>
      <c r="J854" s="2">
        <v>63644</v>
      </c>
      <c r="K854" s="3">
        <v>0</v>
      </c>
      <c r="L854" t="s">
        <v>47</v>
      </c>
      <c r="M854" t="s">
        <v>68</v>
      </c>
      <c r="N854" s="1" t="s">
        <v>20</v>
      </c>
      <c r="P854" t="str">
        <f t="shared" si="24"/>
        <v>YOUNG</v>
      </c>
      <c r="AG854" s="11"/>
      <c r="AH854" s="1">
        <v>42025</v>
      </c>
      <c r="AI854" s="2">
        <v>63644</v>
      </c>
      <c r="AJ854" s="13" t="s">
        <v>58</v>
      </c>
      <c r="AK854" s="1">
        <v>42025</v>
      </c>
      <c r="AL854" s="3">
        <v>0</v>
      </c>
      <c r="AO854" s="11"/>
    </row>
    <row r="855" spans="1:41" x14ac:dyDescent="0.25">
      <c r="A855" t="s">
        <v>111</v>
      </c>
      <c r="B855" t="s">
        <v>1929</v>
      </c>
      <c r="C855" t="s">
        <v>55</v>
      </c>
      <c r="D855" t="s">
        <v>58</v>
      </c>
      <c r="E855" t="s">
        <v>35</v>
      </c>
      <c r="F855" t="s">
        <v>16</v>
      </c>
      <c r="G855" t="s">
        <v>23</v>
      </c>
      <c r="H855">
        <v>30</v>
      </c>
      <c r="I855" s="1">
        <v>43450</v>
      </c>
      <c r="J855" s="2">
        <v>121234</v>
      </c>
      <c r="K855" s="3">
        <v>0.05</v>
      </c>
      <c r="L855" t="s">
        <v>18</v>
      </c>
      <c r="M855" t="s">
        <v>24</v>
      </c>
      <c r="N855" s="1" t="s">
        <v>20</v>
      </c>
      <c r="P855" t="str">
        <f t="shared" si="24"/>
        <v>YOUNG</v>
      </c>
      <c r="AG855" s="11"/>
      <c r="AH855" s="1">
        <v>43450</v>
      </c>
      <c r="AI855" s="2">
        <v>121234</v>
      </c>
      <c r="AJ855" s="13" t="s">
        <v>58</v>
      </c>
      <c r="AK855" s="1">
        <v>43450</v>
      </c>
      <c r="AL855" s="3">
        <v>0.05</v>
      </c>
      <c r="AO855" s="11"/>
    </row>
    <row r="856" spans="1:41" x14ac:dyDescent="0.25">
      <c r="A856" t="s">
        <v>126</v>
      </c>
      <c r="B856" t="s">
        <v>1930</v>
      </c>
      <c r="C856" t="s">
        <v>40</v>
      </c>
      <c r="D856" t="s">
        <v>58</v>
      </c>
      <c r="E856" t="s">
        <v>15</v>
      </c>
      <c r="F856" t="s">
        <v>27</v>
      </c>
      <c r="G856" t="s">
        <v>46</v>
      </c>
      <c r="H856">
        <v>47</v>
      </c>
      <c r="I856" s="1">
        <v>39347</v>
      </c>
      <c r="J856" s="2">
        <v>83793</v>
      </c>
      <c r="K856" s="3">
        <v>0</v>
      </c>
      <c r="L856" t="s">
        <v>18</v>
      </c>
      <c r="M856" t="s">
        <v>42</v>
      </c>
      <c r="N856" s="1" t="s">
        <v>20</v>
      </c>
      <c r="P856" t="str">
        <f t="shared" si="24"/>
        <v>MIDDLE AGE</v>
      </c>
      <c r="AG856" s="11"/>
      <c r="AH856" s="1">
        <v>39347</v>
      </c>
      <c r="AI856" s="2">
        <v>83793</v>
      </c>
      <c r="AJ856" s="13" t="s">
        <v>30</v>
      </c>
      <c r="AK856" s="1">
        <v>39347</v>
      </c>
      <c r="AL856" s="3">
        <v>0</v>
      </c>
      <c r="AO856" s="11"/>
    </row>
    <row r="857" spans="1:41" x14ac:dyDescent="0.25">
      <c r="A857" t="s">
        <v>215</v>
      </c>
      <c r="B857" t="s">
        <v>1931</v>
      </c>
      <c r="C857" t="s">
        <v>52</v>
      </c>
      <c r="D857" t="s">
        <v>30</v>
      </c>
      <c r="E857" t="s">
        <v>15</v>
      </c>
      <c r="F857" t="s">
        <v>16</v>
      </c>
      <c r="G857" t="s">
        <v>17</v>
      </c>
      <c r="H857">
        <v>46</v>
      </c>
      <c r="I857" s="1">
        <v>43797</v>
      </c>
      <c r="J857" s="2">
        <v>99586</v>
      </c>
      <c r="K857" s="3">
        <v>0</v>
      </c>
      <c r="L857" t="s">
        <v>18</v>
      </c>
      <c r="M857" t="s">
        <v>42</v>
      </c>
      <c r="N857" s="1" t="s">
        <v>20</v>
      </c>
      <c r="P857" t="str">
        <f t="shared" si="24"/>
        <v>MIDDLE AGE</v>
      </c>
      <c r="AG857" s="11"/>
      <c r="AH857" s="1">
        <v>43797</v>
      </c>
      <c r="AI857" s="2">
        <v>99586</v>
      </c>
      <c r="AJ857" s="13" t="s">
        <v>22</v>
      </c>
      <c r="AK857" s="1">
        <v>43797</v>
      </c>
      <c r="AL857" s="3">
        <v>0</v>
      </c>
      <c r="AO857" s="11"/>
    </row>
    <row r="858" spans="1:41" x14ac:dyDescent="0.25">
      <c r="A858" t="s">
        <v>987</v>
      </c>
      <c r="B858" t="s">
        <v>1932</v>
      </c>
      <c r="C858" t="s">
        <v>70</v>
      </c>
      <c r="D858" t="s">
        <v>22</v>
      </c>
      <c r="E858" t="s">
        <v>31</v>
      </c>
      <c r="F858" t="s">
        <v>16</v>
      </c>
      <c r="G858" t="s">
        <v>46</v>
      </c>
      <c r="H858">
        <v>43</v>
      </c>
      <c r="I858" s="1">
        <v>38971</v>
      </c>
      <c r="J858" s="2">
        <v>59514</v>
      </c>
      <c r="K858" s="3">
        <v>0</v>
      </c>
      <c r="L858" t="s">
        <v>47</v>
      </c>
      <c r="M858" t="s">
        <v>1136</v>
      </c>
      <c r="N858" s="1" t="s">
        <v>20</v>
      </c>
      <c r="P858" t="str">
        <f t="shared" si="24"/>
        <v>MIDDLE AGE</v>
      </c>
      <c r="AG858" s="11"/>
      <c r="AH858" s="1">
        <v>38971</v>
      </c>
      <c r="AI858" s="2">
        <v>59514</v>
      </c>
      <c r="AJ858" s="13" t="s">
        <v>41</v>
      </c>
      <c r="AK858" s="1">
        <v>38971</v>
      </c>
      <c r="AL858" s="3">
        <v>0</v>
      </c>
      <c r="AO858" s="11"/>
    </row>
    <row r="859" spans="1:41" x14ac:dyDescent="0.25">
      <c r="A859" t="s">
        <v>988</v>
      </c>
      <c r="B859" t="s">
        <v>1933</v>
      </c>
      <c r="C859" t="s">
        <v>55</v>
      </c>
      <c r="D859" t="s">
        <v>41</v>
      </c>
      <c r="E859" t="s">
        <v>31</v>
      </c>
      <c r="F859" t="s">
        <v>16</v>
      </c>
      <c r="G859" t="s">
        <v>17</v>
      </c>
      <c r="H859">
        <v>28</v>
      </c>
      <c r="I859" s="1">
        <v>43948</v>
      </c>
      <c r="J859" s="2">
        <v>106043</v>
      </c>
      <c r="K859" s="3">
        <v>0.1</v>
      </c>
      <c r="L859" t="s">
        <v>18</v>
      </c>
      <c r="M859" t="s">
        <v>28</v>
      </c>
      <c r="N859" s="1" t="s">
        <v>20</v>
      </c>
      <c r="P859" t="str">
        <f t="shared" si="24"/>
        <v>YOUNG</v>
      </c>
      <c r="AG859" s="11"/>
      <c r="AH859" s="1">
        <v>43948</v>
      </c>
      <c r="AI859" s="2">
        <v>106043</v>
      </c>
      <c r="AJ859" s="13" t="s">
        <v>26</v>
      </c>
      <c r="AK859" s="1">
        <v>43948</v>
      </c>
      <c r="AL859" s="3">
        <v>0.1</v>
      </c>
      <c r="AO859" s="11"/>
    </row>
    <row r="860" spans="1:41" x14ac:dyDescent="0.25">
      <c r="A860" t="s">
        <v>989</v>
      </c>
      <c r="B860" t="s">
        <v>1934</v>
      </c>
      <c r="C860" t="s">
        <v>73</v>
      </c>
      <c r="D860" t="s">
        <v>26</v>
      </c>
      <c r="E860" t="s">
        <v>1104</v>
      </c>
      <c r="F860" t="s">
        <v>27</v>
      </c>
      <c r="G860" t="s">
        <v>23</v>
      </c>
      <c r="H860">
        <v>47</v>
      </c>
      <c r="I860" s="1">
        <v>38607</v>
      </c>
      <c r="J860" s="2">
        <v>78985</v>
      </c>
      <c r="K860" s="3">
        <v>0</v>
      </c>
      <c r="L860" t="s">
        <v>32</v>
      </c>
      <c r="M860" t="s">
        <v>54</v>
      </c>
      <c r="N860" s="1" t="s">
        <v>20</v>
      </c>
      <c r="P860" t="str">
        <f t="shared" si="24"/>
        <v>MIDDLE AGE</v>
      </c>
      <c r="AG860" s="11"/>
      <c r="AH860" s="1">
        <v>38607</v>
      </c>
      <c r="AI860" s="2">
        <v>78985</v>
      </c>
      <c r="AJ860" s="13" t="s">
        <v>26</v>
      </c>
      <c r="AK860" s="1">
        <v>38607</v>
      </c>
      <c r="AL860" s="3">
        <v>0</v>
      </c>
      <c r="AO860" s="11"/>
    </row>
    <row r="861" spans="1:41" x14ac:dyDescent="0.25">
      <c r="A861" t="s">
        <v>107</v>
      </c>
      <c r="B861" t="s">
        <v>1935</v>
      </c>
      <c r="C861" t="s">
        <v>13</v>
      </c>
      <c r="D861" t="s">
        <v>26</v>
      </c>
      <c r="E861" t="s">
        <v>15</v>
      </c>
      <c r="F861" t="s">
        <v>16</v>
      </c>
      <c r="G861" t="s">
        <v>46</v>
      </c>
      <c r="H861">
        <v>43</v>
      </c>
      <c r="I861" s="1">
        <v>41237</v>
      </c>
      <c r="J861" s="2">
        <v>226122</v>
      </c>
      <c r="K861" s="3">
        <v>0.32</v>
      </c>
      <c r="L861" t="s">
        <v>47</v>
      </c>
      <c r="M861" t="s">
        <v>68</v>
      </c>
      <c r="N861" s="1" t="s">
        <v>20</v>
      </c>
      <c r="P861" t="str">
        <f t="shared" si="24"/>
        <v>MIDDLE AGE</v>
      </c>
      <c r="AG861" s="11"/>
      <c r="AH861" s="1">
        <v>41237</v>
      </c>
      <c r="AI861" s="2">
        <v>226122</v>
      </c>
      <c r="AJ861" s="13" t="s">
        <v>14</v>
      </c>
      <c r="AK861" s="1">
        <v>41237</v>
      </c>
      <c r="AL861" s="3">
        <v>0.32</v>
      </c>
      <c r="AO861" s="11"/>
    </row>
    <row r="862" spans="1:41" x14ac:dyDescent="0.25">
      <c r="A862" t="s">
        <v>144</v>
      </c>
      <c r="B862" t="s">
        <v>1936</v>
      </c>
      <c r="C862" t="s">
        <v>55</v>
      </c>
      <c r="D862" t="s">
        <v>14</v>
      </c>
      <c r="E862" t="s">
        <v>35</v>
      </c>
      <c r="F862" t="s">
        <v>16</v>
      </c>
      <c r="G862" t="s">
        <v>43</v>
      </c>
      <c r="H862">
        <v>42</v>
      </c>
      <c r="I862" s="1">
        <v>40918</v>
      </c>
      <c r="J862" s="2">
        <v>110720</v>
      </c>
      <c r="K862" s="3">
        <v>0.09</v>
      </c>
      <c r="L862" t="s">
        <v>18</v>
      </c>
      <c r="M862" t="s">
        <v>42</v>
      </c>
      <c r="N862" s="1" t="s">
        <v>20</v>
      </c>
      <c r="P862" t="str">
        <f t="shared" si="24"/>
        <v>MIDDLE AGE</v>
      </c>
      <c r="AG862" s="11"/>
      <c r="AH862" s="1">
        <v>40918</v>
      </c>
      <c r="AI862" s="2">
        <v>110720</v>
      </c>
      <c r="AJ862" s="13" t="s">
        <v>26</v>
      </c>
      <c r="AK862" s="1">
        <v>40918</v>
      </c>
      <c r="AL862" s="3">
        <v>0.09</v>
      </c>
      <c r="AO862" s="11"/>
    </row>
    <row r="863" spans="1:41" x14ac:dyDescent="0.25">
      <c r="A863" t="s">
        <v>990</v>
      </c>
      <c r="B863" t="s">
        <v>1937</v>
      </c>
      <c r="C863" t="s">
        <v>38</v>
      </c>
      <c r="D863" t="s">
        <v>26</v>
      </c>
      <c r="E863" t="s">
        <v>15</v>
      </c>
      <c r="F863" t="s">
        <v>27</v>
      </c>
      <c r="G863" t="s">
        <v>23</v>
      </c>
      <c r="H863">
        <v>45</v>
      </c>
      <c r="I863" s="1">
        <v>40097</v>
      </c>
      <c r="J863" s="2">
        <v>152519</v>
      </c>
      <c r="K863" s="3">
        <v>0.3</v>
      </c>
      <c r="L863" t="s">
        <v>32</v>
      </c>
      <c r="M863" t="s">
        <v>67</v>
      </c>
      <c r="N863" s="1" t="s">
        <v>20</v>
      </c>
      <c r="P863" t="str">
        <f t="shared" si="24"/>
        <v>MIDDLE AGE</v>
      </c>
      <c r="AG863" s="11"/>
      <c r="AH863" s="1">
        <v>40097</v>
      </c>
      <c r="AI863" s="2">
        <v>152519</v>
      </c>
      <c r="AJ863" s="13" t="s">
        <v>30</v>
      </c>
      <c r="AK863" s="1">
        <v>40097</v>
      </c>
      <c r="AL863" s="3">
        <v>0.3</v>
      </c>
      <c r="AO863" s="11"/>
    </row>
    <row r="864" spans="1:41" x14ac:dyDescent="0.25">
      <c r="A864" t="s">
        <v>991</v>
      </c>
      <c r="B864" t="s">
        <v>1938</v>
      </c>
      <c r="C864" t="s">
        <v>72</v>
      </c>
      <c r="D864" t="s">
        <v>30</v>
      </c>
      <c r="E864" t="s">
        <v>31</v>
      </c>
      <c r="F864" t="s">
        <v>16</v>
      </c>
      <c r="G864" t="s">
        <v>17</v>
      </c>
      <c r="H864">
        <v>37</v>
      </c>
      <c r="I864" s="1">
        <v>40261</v>
      </c>
      <c r="J864" s="2">
        <v>80015</v>
      </c>
      <c r="K864" s="3">
        <v>0</v>
      </c>
      <c r="L864" t="s">
        <v>18</v>
      </c>
      <c r="M864" t="s">
        <v>19</v>
      </c>
      <c r="N864" s="1" t="s">
        <v>20</v>
      </c>
      <c r="P864" t="str">
        <f t="shared" si="24"/>
        <v>YOUNG</v>
      </c>
      <c r="AG864" s="11"/>
      <c r="AH864" s="1">
        <v>40261</v>
      </c>
      <c r="AI864" s="2">
        <v>80015</v>
      </c>
      <c r="AJ864" s="13" t="s">
        <v>26</v>
      </c>
      <c r="AK864" s="1">
        <v>40261</v>
      </c>
      <c r="AL864" s="3">
        <v>0</v>
      </c>
      <c r="AO864" s="11"/>
    </row>
    <row r="865" spans="1:41" x14ac:dyDescent="0.25">
      <c r="A865" t="s">
        <v>992</v>
      </c>
      <c r="B865" t="s">
        <v>1100</v>
      </c>
      <c r="C865" t="s">
        <v>13</v>
      </c>
      <c r="D865" t="s">
        <v>26</v>
      </c>
      <c r="E865" t="s">
        <v>31</v>
      </c>
      <c r="F865" t="s">
        <v>16</v>
      </c>
      <c r="G865" t="s">
        <v>46</v>
      </c>
      <c r="H865">
        <v>46</v>
      </c>
      <c r="I865" s="1">
        <v>44076</v>
      </c>
      <c r="J865" s="2">
        <v>192286</v>
      </c>
      <c r="K865" s="3">
        <v>0.32</v>
      </c>
      <c r="L865" t="s">
        <v>47</v>
      </c>
      <c r="M865" t="s">
        <v>1136</v>
      </c>
      <c r="N865" s="1">
        <v>44798</v>
      </c>
      <c r="P865" t="str">
        <f t="shared" si="24"/>
        <v>MIDDLE AGE</v>
      </c>
      <c r="AG865" s="11"/>
      <c r="AH865" s="1">
        <v>44076</v>
      </c>
      <c r="AI865" s="2">
        <v>192286</v>
      </c>
      <c r="AJ865" s="13" t="s">
        <v>22</v>
      </c>
      <c r="AK865" s="1">
        <v>44076</v>
      </c>
      <c r="AL865" s="3">
        <v>0.32</v>
      </c>
      <c r="AO865" s="11"/>
    </row>
    <row r="866" spans="1:41" x14ac:dyDescent="0.25">
      <c r="A866" t="s">
        <v>993</v>
      </c>
      <c r="B866" t="s">
        <v>1939</v>
      </c>
      <c r="C866" t="s">
        <v>70</v>
      </c>
      <c r="D866" t="s">
        <v>22</v>
      </c>
      <c r="E866" t="s">
        <v>1104</v>
      </c>
      <c r="F866" t="s">
        <v>16</v>
      </c>
      <c r="G866" t="s">
        <v>23</v>
      </c>
      <c r="H866">
        <v>49</v>
      </c>
      <c r="I866" s="1">
        <v>41927</v>
      </c>
      <c r="J866" s="2">
        <v>40352</v>
      </c>
      <c r="K866" s="3">
        <v>0</v>
      </c>
      <c r="L866" t="s">
        <v>32</v>
      </c>
      <c r="M866" t="s">
        <v>54</v>
      </c>
      <c r="N866" s="1" t="s">
        <v>20</v>
      </c>
      <c r="P866" t="str">
        <f t="shared" si="24"/>
        <v>MIDDLE AGE</v>
      </c>
      <c r="AG866" s="11"/>
      <c r="AH866" s="1">
        <v>41927</v>
      </c>
      <c r="AI866" s="2">
        <v>40352</v>
      </c>
      <c r="AJ866" s="13" t="s">
        <v>22</v>
      </c>
      <c r="AK866" s="1">
        <v>41927</v>
      </c>
      <c r="AL866" s="3">
        <v>0</v>
      </c>
      <c r="AO866" s="11"/>
    </row>
    <row r="867" spans="1:41" x14ac:dyDescent="0.25">
      <c r="A867" t="s">
        <v>994</v>
      </c>
      <c r="B867" t="s">
        <v>1940</v>
      </c>
      <c r="C867" t="s">
        <v>1113</v>
      </c>
      <c r="D867" t="s">
        <v>22</v>
      </c>
      <c r="E867" t="s">
        <v>31</v>
      </c>
      <c r="F867" t="s">
        <v>16</v>
      </c>
      <c r="G867" t="s">
        <v>17</v>
      </c>
      <c r="H867">
        <v>53</v>
      </c>
      <c r="I867" s="1">
        <v>39626</v>
      </c>
      <c r="J867" s="2">
        <v>147813</v>
      </c>
      <c r="K867" s="3">
        <v>0.13</v>
      </c>
      <c r="L867" t="s">
        <v>18</v>
      </c>
      <c r="M867" t="s">
        <v>19</v>
      </c>
      <c r="N867" s="1" t="s">
        <v>20</v>
      </c>
      <c r="P867" t="str">
        <f t="shared" si="24"/>
        <v>MIDDLE AGE</v>
      </c>
      <c r="AG867" s="11"/>
      <c r="AH867" s="1">
        <v>39626</v>
      </c>
      <c r="AI867" s="2">
        <v>147813</v>
      </c>
      <c r="AJ867" s="13" t="s">
        <v>26</v>
      </c>
      <c r="AK867" s="1">
        <v>39626</v>
      </c>
      <c r="AL867" s="3">
        <v>0.13</v>
      </c>
      <c r="AO867" s="11"/>
    </row>
    <row r="868" spans="1:41" x14ac:dyDescent="0.25">
      <c r="A868" t="s">
        <v>995</v>
      </c>
      <c r="B868" t="s">
        <v>1941</v>
      </c>
      <c r="C868" t="s">
        <v>79</v>
      </c>
      <c r="D868" t="s">
        <v>26</v>
      </c>
      <c r="E868" t="s">
        <v>35</v>
      </c>
      <c r="F868" t="s">
        <v>16</v>
      </c>
      <c r="G868" t="s">
        <v>23</v>
      </c>
      <c r="H868">
        <v>61</v>
      </c>
      <c r="I868" s="1">
        <v>40334</v>
      </c>
      <c r="J868" s="2">
        <v>96404</v>
      </c>
      <c r="K868" s="3">
        <v>0</v>
      </c>
      <c r="L868" t="s">
        <v>32</v>
      </c>
      <c r="M868" t="s">
        <v>33</v>
      </c>
      <c r="N868" s="1" t="s">
        <v>20</v>
      </c>
      <c r="P868" t="str">
        <f t="shared" si="24"/>
        <v>OLD</v>
      </c>
      <c r="AG868" s="11"/>
      <c r="AH868" s="1">
        <v>40334</v>
      </c>
      <c r="AI868" s="2">
        <v>96404</v>
      </c>
      <c r="AJ868" s="13" t="s">
        <v>58</v>
      </c>
      <c r="AK868" s="1">
        <v>40334</v>
      </c>
      <c r="AL868" s="3">
        <v>0</v>
      </c>
      <c r="AO868" s="11"/>
    </row>
    <row r="869" spans="1:41" x14ac:dyDescent="0.25">
      <c r="A869" t="s">
        <v>996</v>
      </c>
      <c r="B869" t="s">
        <v>1942</v>
      </c>
      <c r="C869" t="s">
        <v>57</v>
      </c>
      <c r="D869" t="s">
        <v>58</v>
      </c>
      <c r="E869" t="s">
        <v>35</v>
      </c>
      <c r="F869" t="s">
        <v>16</v>
      </c>
      <c r="G869" t="s">
        <v>23</v>
      </c>
      <c r="H869">
        <v>46</v>
      </c>
      <c r="I869" s="1">
        <v>37059</v>
      </c>
      <c r="J869" s="2">
        <v>64882</v>
      </c>
      <c r="K869" s="3">
        <v>0</v>
      </c>
      <c r="L869" t="s">
        <v>18</v>
      </c>
      <c r="M869" t="s">
        <v>19</v>
      </c>
      <c r="N869" s="1" t="s">
        <v>20</v>
      </c>
      <c r="P869" t="str">
        <f t="shared" si="24"/>
        <v>MIDDLE AGE</v>
      </c>
      <c r="AG869" s="11"/>
      <c r="AH869" s="1">
        <v>37059</v>
      </c>
      <c r="AI869" s="2">
        <v>64882</v>
      </c>
      <c r="AJ869" s="13" t="s">
        <v>45</v>
      </c>
      <c r="AK869" s="1">
        <v>37059</v>
      </c>
      <c r="AL869" s="3">
        <v>0</v>
      </c>
      <c r="AO869" s="11"/>
    </row>
    <row r="870" spans="1:41" x14ac:dyDescent="0.25">
      <c r="A870" t="s">
        <v>997</v>
      </c>
      <c r="B870" t="s">
        <v>1943</v>
      </c>
      <c r="C870" t="s">
        <v>13</v>
      </c>
      <c r="D870" t="s">
        <v>45</v>
      </c>
      <c r="E870" t="s">
        <v>35</v>
      </c>
      <c r="F870" t="s">
        <v>16</v>
      </c>
      <c r="G870" t="s">
        <v>17</v>
      </c>
      <c r="H870">
        <v>58</v>
      </c>
      <c r="I870" s="1">
        <v>42666</v>
      </c>
      <c r="J870" s="2">
        <v>203739</v>
      </c>
      <c r="K870" s="3">
        <v>0.3</v>
      </c>
      <c r="L870" t="s">
        <v>18</v>
      </c>
      <c r="M870" t="s">
        <v>42</v>
      </c>
      <c r="N870" s="1" t="s">
        <v>20</v>
      </c>
      <c r="P870" t="str">
        <f t="shared" si="24"/>
        <v>MIDDLE AGE</v>
      </c>
      <c r="AG870" s="11"/>
      <c r="AH870" s="1">
        <v>42666</v>
      </c>
      <c r="AI870" s="2">
        <v>203739</v>
      </c>
      <c r="AJ870" s="13" t="s">
        <v>30</v>
      </c>
      <c r="AK870" s="1">
        <v>42666</v>
      </c>
      <c r="AL870" s="3">
        <v>0.3</v>
      </c>
      <c r="AO870" s="11"/>
    </row>
    <row r="871" spans="1:41" x14ac:dyDescent="0.25">
      <c r="A871" t="s">
        <v>998</v>
      </c>
      <c r="B871" t="s">
        <v>1944</v>
      </c>
      <c r="C871" t="s">
        <v>38</v>
      </c>
      <c r="D871" t="s">
        <v>30</v>
      </c>
      <c r="E871" t="s">
        <v>15</v>
      </c>
      <c r="F871" t="s">
        <v>27</v>
      </c>
      <c r="G871" t="s">
        <v>17</v>
      </c>
      <c r="H871">
        <v>34</v>
      </c>
      <c r="I871" s="1">
        <v>44636</v>
      </c>
      <c r="J871" s="2">
        <v>197849</v>
      </c>
      <c r="K871" s="3">
        <v>0.19</v>
      </c>
      <c r="L871" t="s">
        <v>18</v>
      </c>
      <c r="M871" t="s">
        <v>37</v>
      </c>
      <c r="N871" s="1" t="s">
        <v>20</v>
      </c>
      <c r="P871" t="str">
        <f t="shared" si="24"/>
        <v>YOUNG</v>
      </c>
      <c r="AG871" s="11"/>
      <c r="AH871" s="1">
        <v>44636</v>
      </c>
      <c r="AI871" s="2">
        <v>197849</v>
      </c>
      <c r="AJ871" s="13" t="s">
        <v>26</v>
      </c>
      <c r="AK871" s="1">
        <v>44636</v>
      </c>
      <c r="AL871" s="3">
        <v>0.19</v>
      </c>
      <c r="AO871" s="11"/>
    </row>
    <row r="872" spans="1:41" x14ac:dyDescent="0.25">
      <c r="A872" t="s">
        <v>152</v>
      </c>
      <c r="B872" t="s">
        <v>1945</v>
      </c>
      <c r="C872" t="s">
        <v>50</v>
      </c>
      <c r="D872" t="s">
        <v>26</v>
      </c>
      <c r="E872" t="s">
        <v>35</v>
      </c>
      <c r="F872" t="s">
        <v>16</v>
      </c>
      <c r="G872" t="s">
        <v>43</v>
      </c>
      <c r="H872">
        <v>54</v>
      </c>
      <c r="I872" s="1">
        <v>36814</v>
      </c>
      <c r="J872" s="2">
        <v>60116</v>
      </c>
      <c r="K872" s="3">
        <v>0.05</v>
      </c>
      <c r="L872" t="s">
        <v>18</v>
      </c>
      <c r="M872" t="s">
        <v>19</v>
      </c>
      <c r="N872" s="1" t="s">
        <v>20</v>
      </c>
      <c r="P872" t="str">
        <f t="shared" si="24"/>
        <v>MIDDLE AGE</v>
      </c>
      <c r="AG872" s="11"/>
      <c r="AH872" s="1">
        <v>36814</v>
      </c>
      <c r="AI872" s="2">
        <v>60116</v>
      </c>
      <c r="AJ872" s="13" t="s">
        <v>45</v>
      </c>
      <c r="AK872" s="1">
        <v>36814</v>
      </c>
      <c r="AL872" s="3">
        <v>0.05</v>
      </c>
      <c r="AO872" s="11"/>
    </row>
    <row r="873" spans="1:41" x14ac:dyDescent="0.25">
      <c r="A873" t="s">
        <v>999</v>
      </c>
      <c r="B873" t="s">
        <v>1946</v>
      </c>
      <c r="C873" t="s">
        <v>44</v>
      </c>
      <c r="D873" t="s">
        <v>45</v>
      </c>
      <c r="E873" t="s">
        <v>1104</v>
      </c>
      <c r="F873" t="s">
        <v>27</v>
      </c>
      <c r="G873" t="s">
        <v>23</v>
      </c>
      <c r="H873">
        <v>41</v>
      </c>
      <c r="I873" s="1">
        <v>39840</v>
      </c>
      <c r="J873" s="2">
        <v>90881</v>
      </c>
      <c r="K873" s="3">
        <v>0</v>
      </c>
      <c r="L873" t="s">
        <v>32</v>
      </c>
      <c r="M873" t="s">
        <v>63</v>
      </c>
      <c r="N873" s="1" t="s">
        <v>20</v>
      </c>
      <c r="P873" t="str">
        <f t="shared" si="24"/>
        <v>MIDDLE AGE</v>
      </c>
      <c r="AG873" s="11"/>
      <c r="AH873" s="1">
        <v>39840</v>
      </c>
      <c r="AI873" s="2">
        <v>90881</v>
      </c>
      <c r="AJ873" s="13" t="s">
        <v>26</v>
      </c>
      <c r="AK873" s="1">
        <v>39840</v>
      </c>
      <c r="AL873" s="3">
        <v>0</v>
      </c>
      <c r="AO873" s="11"/>
    </row>
    <row r="874" spans="1:41" x14ac:dyDescent="0.25">
      <c r="A874" t="s">
        <v>1000</v>
      </c>
      <c r="B874" t="s">
        <v>1947</v>
      </c>
      <c r="C874" t="s">
        <v>61</v>
      </c>
      <c r="D874" t="s">
        <v>26</v>
      </c>
      <c r="E874" t="s">
        <v>1104</v>
      </c>
      <c r="F874" t="s">
        <v>16</v>
      </c>
      <c r="G874" t="s">
        <v>23</v>
      </c>
      <c r="H874">
        <v>28</v>
      </c>
      <c r="I874" s="1">
        <v>44510</v>
      </c>
      <c r="J874" s="2">
        <v>83965</v>
      </c>
      <c r="K874" s="3">
        <v>0</v>
      </c>
      <c r="L874" t="s">
        <v>32</v>
      </c>
      <c r="M874" t="s">
        <v>33</v>
      </c>
      <c r="N874" s="1" t="s">
        <v>20</v>
      </c>
      <c r="P874" t="str">
        <f t="shared" si="24"/>
        <v>YOUNG</v>
      </c>
      <c r="AG874" s="11"/>
      <c r="AH874" s="1">
        <v>44510</v>
      </c>
      <c r="AI874" s="2">
        <v>83965</v>
      </c>
      <c r="AJ874" s="13" t="s">
        <v>30</v>
      </c>
      <c r="AK874" s="1">
        <v>44510</v>
      </c>
      <c r="AL874" s="3">
        <v>0</v>
      </c>
      <c r="AO874" s="11"/>
    </row>
    <row r="875" spans="1:41" x14ac:dyDescent="0.25">
      <c r="A875" t="s">
        <v>136</v>
      </c>
      <c r="B875" t="s">
        <v>175</v>
      </c>
      <c r="C875" t="s">
        <v>72</v>
      </c>
      <c r="D875" t="s">
        <v>30</v>
      </c>
      <c r="E875" t="s">
        <v>31</v>
      </c>
      <c r="F875" t="s">
        <v>27</v>
      </c>
      <c r="G875" t="s">
        <v>43</v>
      </c>
      <c r="H875">
        <v>62</v>
      </c>
      <c r="I875" s="1">
        <v>38898</v>
      </c>
      <c r="J875" s="2">
        <v>73500</v>
      </c>
      <c r="K875" s="3">
        <v>0</v>
      </c>
      <c r="L875" t="s">
        <v>18</v>
      </c>
      <c r="M875" t="s">
        <v>37</v>
      </c>
      <c r="N875" s="1" t="s">
        <v>20</v>
      </c>
      <c r="P875" t="str">
        <f t="shared" si="24"/>
        <v>OLD</v>
      </c>
      <c r="AG875" s="11"/>
      <c r="AH875" s="1">
        <v>38898</v>
      </c>
      <c r="AI875" s="2">
        <v>73500</v>
      </c>
      <c r="AJ875" s="13" t="s">
        <v>22</v>
      </c>
      <c r="AK875" s="1">
        <v>38898</v>
      </c>
      <c r="AL875" s="3">
        <v>0</v>
      </c>
      <c r="AO875" s="11"/>
    </row>
    <row r="876" spans="1:41" x14ac:dyDescent="0.25">
      <c r="A876" t="s">
        <v>1001</v>
      </c>
      <c r="B876" t="s">
        <v>1948</v>
      </c>
      <c r="C876" t="s">
        <v>38</v>
      </c>
      <c r="D876" t="s">
        <v>22</v>
      </c>
      <c r="E876" t="s">
        <v>35</v>
      </c>
      <c r="F876" t="s">
        <v>27</v>
      </c>
      <c r="G876" t="s">
        <v>17</v>
      </c>
      <c r="H876">
        <v>59</v>
      </c>
      <c r="I876" s="1">
        <v>44744</v>
      </c>
      <c r="J876" s="2">
        <v>175137</v>
      </c>
      <c r="K876" s="3">
        <v>0.26</v>
      </c>
      <c r="L876" t="s">
        <v>18</v>
      </c>
      <c r="M876" t="s">
        <v>19</v>
      </c>
      <c r="N876" s="1">
        <v>44930</v>
      </c>
      <c r="P876" t="str">
        <f t="shared" si="24"/>
        <v>MIDDLE AGE</v>
      </c>
      <c r="AG876" s="11"/>
      <c r="AH876" s="1">
        <v>44744</v>
      </c>
      <c r="AI876" s="2">
        <v>175137</v>
      </c>
      <c r="AJ876" s="13" t="s">
        <v>41</v>
      </c>
      <c r="AK876" s="1">
        <v>44744</v>
      </c>
      <c r="AL876" s="3">
        <v>0.26</v>
      </c>
      <c r="AO876" s="11"/>
    </row>
    <row r="877" spans="1:41" x14ac:dyDescent="0.25">
      <c r="A877" t="s">
        <v>122</v>
      </c>
      <c r="B877" t="s">
        <v>1949</v>
      </c>
      <c r="C877" t="s">
        <v>38</v>
      </c>
      <c r="D877" t="s">
        <v>41</v>
      </c>
      <c r="E877" t="s">
        <v>35</v>
      </c>
      <c r="F877" t="s">
        <v>16</v>
      </c>
      <c r="G877" t="s">
        <v>17</v>
      </c>
      <c r="H877">
        <v>35</v>
      </c>
      <c r="I877" s="1">
        <v>41067</v>
      </c>
      <c r="J877" s="2">
        <v>161453</v>
      </c>
      <c r="K877" s="3">
        <v>0.27</v>
      </c>
      <c r="L877" t="s">
        <v>18</v>
      </c>
      <c r="M877" t="s">
        <v>37</v>
      </c>
      <c r="N877" s="1" t="s">
        <v>20</v>
      </c>
      <c r="P877" t="str">
        <f t="shared" si="24"/>
        <v>YOUNG</v>
      </c>
      <c r="AG877" s="11"/>
      <c r="AH877" s="1">
        <v>41067</v>
      </c>
      <c r="AI877" s="2">
        <v>161453</v>
      </c>
      <c r="AJ877" s="13" t="s">
        <v>41</v>
      </c>
      <c r="AK877" s="1">
        <v>41067</v>
      </c>
      <c r="AL877" s="3">
        <v>0.27</v>
      </c>
      <c r="AO877" s="11"/>
    </row>
    <row r="878" spans="1:41" x14ac:dyDescent="0.25">
      <c r="A878" t="s">
        <v>1002</v>
      </c>
      <c r="B878" t="s">
        <v>1950</v>
      </c>
      <c r="C878" t="s">
        <v>57</v>
      </c>
      <c r="D878" t="s">
        <v>41</v>
      </c>
      <c r="E878" t="s">
        <v>35</v>
      </c>
      <c r="F878" t="s">
        <v>27</v>
      </c>
      <c r="G878" t="s">
        <v>46</v>
      </c>
      <c r="H878">
        <v>31</v>
      </c>
      <c r="I878" s="1">
        <v>43970</v>
      </c>
      <c r="J878" s="2">
        <v>64234</v>
      </c>
      <c r="K878" s="3">
        <v>0</v>
      </c>
      <c r="L878" t="s">
        <v>18</v>
      </c>
      <c r="M878" t="s">
        <v>56</v>
      </c>
      <c r="N878" s="1">
        <v>44511</v>
      </c>
      <c r="P878" t="str">
        <f t="shared" si="24"/>
        <v>YOUNG</v>
      </c>
      <c r="AG878" s="11"/>
      <c r="AH878" s="1">
        <v>43970</v>
      </c>
      <c r="AI878" s="2">
        <v>64234</v>
      </c>
      <c r="AJ878" s="13" t="s">
        <v>26</v>
      </c>
      <c r="AK878" s="1">
        <v>43970</v>
      </c>
      <c r="AL878" s="3">
        <v>0</v>
      </c>
      <c r="AO878" s="11"/>
    </row>
    <row r="879" spans="1:41" x14ac:dyDescent="0.25">
      <c r="A879" t="s">
        <v>1003</v>
      </c>
      <c r="B879" t="s">
        <v>1951</v>
      </c>
      <c r="C879" t="s">
        <v>55</v>
      </c>
      <c r="D879" t="s">
        <v>26</v>
      </c>
      <c r="E879" t="s">
        <v>1104</v>
      </c>
      <c r="F879" t="s">
        <v>27</v>
      </c>
      <c r="G879" t="s">
        <v>23</v>
      </c>
      <c r="H879">
        <v>55</v>
      </c>
      <c r="I879" s="1">
        <v>34527</v>
      </c>
      <c r="J879" s="2">
        <v>103726</v>
      </c>
      <c r="K879" s="3">
        <v>0.08</v>
      </c>
      <c r="L879" t="s">
        <v>32</v>
      </c>
      <c r="M879" t="s">
        <v>63</v>
      </c>
      <c r="N879" s="1" t="s">
        <v>20</v>
      </c>
      <c r="P879" t="str">
        <f t="shared" si="24"/>
        <v>MIDDLE AGE</v>
      </c>
      <c r="AG879" s="11"/>
      <c r="AH879" s="1">
        <v>34527</v>
      </c>
      <c r="AI879" s="2">
        <v>103726</v>
      </c>
      <c r="AJ879" s="13" t="s">
        <v>30</v>
      </c>
      <c r="AK879" s="1">
        <v>34527</v>
      </c>
      <c r="AL879" s="3">
        <v>0.08</v>
      </c>
      <c r="AO879" s="11"/>
    </row>
    <row r="880" spans="1:41" x14ac:dyDescent="0.25">
      <c r="A880" t="s">
        <v>1004</v>
      </c>
      <c r="B880" t="s">
        <v>1952</v>
      </c>
      <c r="C880" t="s">
        <v>53</v>
      </c>
      <c r="D880" t="s">
        <v>30</v>
      </c>
      <c r="E880" t="s">
        <v>15</v>
      </c>
      <c r="F880" t="s">
        <v>27</v>
      </c>
      <c r="G880" t="s">
        <v>23</v>
      </c>
      <c r="H880">
        <v>46</v>
      </c>
      <c r="I880" s="1">
        <v>36889</v>
      </c>
      <c r="J880" s="2">
        <v>114260</v>
      </c>
      <c r="K880" s="3">
        <v>0</v>
      </c>
      <c r="L880" t="s">
        <v>32</v>
      </c>
      <c r="M880" t="s">
        <v>33</v>
      </c>
      <c r="N880" s="1" t="s">
        <v>20</v>
      </c>
      <c r="P880" t="str">
        <f t="shared" si="24"/>
        <v>MIDDLE AGE</v>
      </c>
      <c r="AG880" s="11"/>
      <c r="AH880" s="1">
        <v>36889</v>
      </c>
      <c r="AI880" s="2">
        <v>114260</v>
      </c>
      <c r="AJ880" s="13" t="s">
        <v>30</v>
      </c>
      <c r="AK880" s="1">
        <v>36889</v>
      </c>
      <c r="AL880" s="3">
        <v>0</v>
      </c>
      <c r="AO880" s="11"/>
    </row>
    <row r="881" spans="1:41" x14ac:dyDescent="0.25">
      <c r="A881" t="s">
        <v>229</v>
      </c>
      <c r="B881" t="s">
        <v>1953</v>
      </c>
      <c r="C881" t="s">
        <v>71</v>
      </c>
      <c r="D881" t="s">
        <v>30</v>
      </c>
      <c r="E881" t="s">
        <v>31</v>
      </c>
      <c r="F881" t="s">
        <v>27</v>
      </c>
      <c r="G881" t="s">
        <v>46</v>
      </c>
      <c r="H881">
        <v>36</v>
      </c>
      <c r="I881" s="1">
        <v>41026</v>
      </c>
      <c r="J881" s="2">
        <v>116168</v>
      </c>
      <c r="K881" s="3">
        <v>0</v>
      </c>
      <c r="L881" t="s">
        <v>18</v>
      </c>
      <c r="M881" t="s">
        <v>24</v>
      </c>
      <c r="N881" s="1" t="s">
        <v>20</v>
      </c>
      <c r="P881" t="str">
        <f t="shared" si="24"/>
        <v>YOUNG</v>
      </c>
      <c r="AG881" s="11"/>
      <c r="AH881" s="1">
        <v>41026</v>
      </c>
      <c r="AI881" s="2">
        <v>116168</v>
      </c>
      <c r="AJ881" s="13" t="s">
        <v>45</v>
      </c>
      <c r="AK881" s="1">
        <v>41026</v>
      </c>
      <c r="AL881" s="3">
        <v>0</v>
      </c>
      <c r="AO881" s="11"/>
    </row>
    <row r="882" spans="1:41" x14ac:dyDescent="0.25">
      <c r="A882" t="s">
        <v>1005</v>
      </c>
      <c r="B882" t="s">
        <v>1954</v>
      </c>
      <c r="C882" t="s">
        <v>1113</v>
      </c>
      <c r="D882" t="s">
        <v>45</v>
      </c>
      <c r="E882" t="s">
        <v>15</v>
      </c>
      <c r="F882" t="s">
        <v>27</v>
      </c>
      <c r="G882" t="s">
        <v>23</v>
      </c>
      <c r="H882">
        <v>27</v>
      </c>
      <c r="I882" s="1">
        <v>44417</v>
      </c>
      <c r="J882" s="2">
        <v>133267</v>
      </c>
      <c r="K882" s="3">
        <v>0.12</v>
      </c>
      <c r="L882" t="s">
        <v>18</v>
      </c>
      <c r="M882" t="s">
        <v>37</v>
      </c>
      <c r="N882" s="1" t="s">
        <v>20</v>
      </c>
      <c r="P882" t="str">
        <f t="shared" si="24"/>
        <v>YOUNG</v>
      </c>
      <c r="AG882" s="11"/>
      <c r="AH882" s="1">
        <v>44417</v>
      </c>
      <c r="AI882" s="2">
        <v>133267</v>
      </c>
      <c r="AJ882" s="13" t="s">
        <v>45</v>
      </c>
      <c r="AK882" s="1">
        <v>44417</v>
      </c>
      <c r="AL882" s="3">
        <v>0.12</v>
      </c>
      <c r="AO882" s="11"/>
    </row>
    <row r="883" spans="1:41" x14ac:dyDescent="0.25">
      <c r="A883" t="s">
        <v>1006</v>
      </c>
      <c r="B883" t="s">
        <v>1955</v>
      </c>
      <c r="C883" t="s">
        <v>76</v>
      </c>
      <c r="D883" t="s">
        <v>45</v>
      </c>
      <c r="E883" t="s">
        <v>1104</v>
      </c>
      <c r="F883" t="s">
        <v>16</v>
      </c>
      <c r="G883" t="s">
        <v>23</v>
      </c>
      <c r="H883">
        <v>50</v>
      </c>
      <c r="I883" s="1">
        <v>42708</v>
      </c>
      <c r="J883" s="2">
        <v>50038</v>
      </c>
      <c r="K883" s="3">
        <v>0</v>
      </c>
      <c r="L883" t="s">
        <v>32</v>
      </c>
      <c r="M883" t="s">
        <v>67</v>
      </c>
      <c r="N883" s="1" t="s">
        <v>20</v>
      </c>
      <c r="P883" t="str">
        <f t="shared" si="24"/>
        <v>MIDDLE AGE</v>
      </c>
      <c r="AG883" s="11"/>
      <c r="AH883" s="1">
        <v>42708</v>
      </c>
      <c r="AI883" s="2">
        <v>50038</v>
      </c>
      <c r="AJ883" s="13" t="s">
        <v>58</v>
      </c>
      <c r="AK883" s="1">
        <v>42708</v>
      </c>
      <c r="AL883" s="3">
        <v>0</v>
      </c>
      <c r="AO883" s="11"/>
    </row>
    <row r="884" spans="1:41" x14ac:dyDescent="0.25">
      <c r="A884" t="s">
        <v>231</v>
      </c>
      <c r="B884" t="s">
        <v>1956</v>
      </c>
      <c r="C884" t="s">
        <v>59</v>
      </c>
      <c r="D884" t="s">
        <v>58</v>
      </c>
      <c r="E884" t="s">
        <v>31</v>
      </c>
      <c r="F884" t="s">
        <v>27</v>
      </c>
      <c r="G884" t="s">
        <v>17</v>
      </c>
      <c r="H884">
        <v>27</v>
      </c>
      <c r="I884" s="1">
        <v>44567</v>
      </c>
      <c r="J884" s="2">
        <v>52058</v>
      </c>
      <c r="K884" s="3">
        <v>0</v>
      </c>
      <c r="L884" t="s">
        <v>18</v>
      </c>
      <c r="M884" t="s">
        <v>28</v>
      </c>
      <c r="N884" s="1" t="s">
        <v>20</v>
      </c>
      <c r="P884" t="str">
        <f t="shared" si="24"/>
        <v>YOUNG</v>
      </c>
      <c r="AG884" s="11"/>
      <c r="AH884" s="1">
        <v>44567</v>
      </c>
      <c r="AI884" s="2">
        <v>52058</v>
      </c>
      <c r="AJ884" s="13" t="s">
        <v>41</v>
      </c>
      <c r="AK884" s="1">
        <v>44567</v>
      </c>
      <c r="AL884" s="3">
        <v>0</v>
      </c>
      <c r="AO884" s="11"/>
    </row>
    <row r="885" spans="1:41" x14ac:dyDescent="0.25">
      <c r="A885" t="s">
        <v>1007</v>
      </c>
      <c r="B885" t="s">
        <v>1957</v>
      </c>
      <c r="C885" t="s">
        <v>55</v>
      </c>
      <c r="D885" t="s">
        <v>41</v>
      </c>
      <c r="E885" t="s">
        <v>1104</v>
      </c>
      <c r="F885" t="s">
        <v>27</v>
      </c>
      <c r="G885" t="s">
        <v>17</v>
      </c>
      <c r="H885">
        <v>25</v>
      </c>
      <c r="I885" s="1">
        <v>44884</v>
      </c>
      <c r="J885" s="2">
        <v>112646</v>
      </c>
      <c r="K885" s="3">
        <v>0.08</v>
      </c>
      <c r="L885" t="s">
        <v>18</v>
      </c>
      <c r="M885" t="s">
        <v>28</v>
      </c>
      <c r="N885" s="1" t="s">
        <v>20</v>
      </c>
      <c r="P885" t="str">
        <f t="shared" si="24"/>
        <v>YOUNG</v>
      </c>
      <c r="AG885" s="11"/>
      <c r="AH885" s="1">
        <v>44884</v>
      </c>
      <c r="AI885" s="2">
        <v>112646</v>
      </c>
      <c r="AJ885" s="13" t="s">
        <v>58</v>
      </c>
      <c r="AK885" s="1">
        <v>44884</v>
      </c>
      <c r="AL885" s="3">
        <v>0.08</v>
      </c>
      <c r="AO885" s="11"/>
    </row>
    <row r="886" spans="1:41" x14ac:dyDescent="0.25">
      <c r="A886" t="s">
        <v>1008</v>
      </c>
      <c r="B886" t="s">
        <v>1958</v>
      </c>
      <c r="C886" t="s">
        <v>59</v>
      </c>
      <c r="D886" t="s">
        <v>58</v>
      </c>
      <c r="E886" t="s">
        <v>35</v>
      </c>
      <c r="F886" t="s">
        <v>27</v>
      </c>
      <c r="G886" t="s">
        <v>23</v>
      </c>
      <c r="H886">
        <v>42</v>
      </c>
      <c r="I886" s="1">
        <v>41980</v>
      </c>
      <c r="J886" s="2">
        <v>53829</v>
      </c>
      <c r="K886" s="3">
        <v>0</v>
      </c>
      <c r="L886" t="s">
        <v>32</v>
      </c>
      <c r="M886" t="s">
        <v>54</v>
      </c>
      <c r="N886" s="1" t="s">
        <v>20</v>
      </c>
      <c r="P886" t="str">
        <f t="shared" si="24"/>
        <v>MIDDLE AGE</v>
      </c>
      <c r="AG886" s="11"/>
      <c r="AH886" s="1">
        <v>41980</v>
      </c>
      <c r="AI886" s="2">
        <v>53829</v>
      </c>
      <c r="AJ886" s="13" t="s">
        <v>45</v>
      </c>
      <c r="AK886" s="1">
        <v>41980</v>
      </c>
      <c r="AL886" s="3">
        <v>0</v>
      </c>
      <c r="AO886" s="11"/>
    </row>
    <row r="887" spans="1:41" x14ac:dyDescent="0.25">
      <c r="A887" t="s">
        <v>1009</v>
      </c>
      <c r="B887" t="s">
        <v>1959</v>
      </c>
      <c r="C887" t="s">
        <v>44</v>
      </c>
      <c r="D887" t="s">
        <v>45</v>
      </c>
      <c r="E887" t="s">
        <v>1104</v>
      </c>
      <c r="F887" t="s">
        <v>16</v>
      </c>
      <c r="G887" t="s">
        <v>46</v>
      </c>
      <c r="H887">
        <v>65</v>
      </c>
      <c r="I887" s="1">
        <v>35753</v>
      </c>
      <c r="J887" s="2">
        <v>90737</v>
      </c>
      <c r="K887" s="3">
        <v>0</v>
      </c>
      <c r="L887" t="s">
        <v>47</v>
      </c>
      <c r="M887" t="s">
        <v>48</v>
      </c>
      <c r="N887" s="1" t="s">
        <v>20</v>
      </c>
      <c r="P887" t="str">
        <f t="shared" si="24"/>
        <v>OLD</v>
      </c>
      <c r="AG887" s="11"/>
      <c r="AH887" s="1">
        <v>35753</v>
      </c>
      <c r="AI887" s="2">
        <v>90737</v>
      </c>
      <c r="AJ887" s="13" t="s">
        <v>22</v>
      </c>
      <c r="AK887" s="1">
        <v>35753</v>
      </c>
      <c r="AL887" s="3">
        <v>0</v>
      </c>
      <c r="AO887" s="11"/>
    </row>
    <row r="888" spans="1:41" x14ac:dyDescent="0.25">
      <c r="A888" t="s">
        <v>274</v>
      </c>
      <c r="B888" t="s">
        <v>1960</v>
      </c>
      <c r="C888" t="s">
        <v>1113</v>
      </c>
      <c r="D888" t="s">
        <v>22</v>
      </c>
      <c r="E888" t="s">
        <v>1104</v>
      </c>
      <c r="F888" t="s">
        <v>27</v>
      </c>
      <c r="G888" t="s">
        <v>23</v>
      </c>
      <c r="H888">
        <v>57</v>
      </c>
      <c r="I888" s="1">
        <v>40979</v>
      </c>
      <c r="J888" s="2">
        <v>136723</v>
      </c>
      <c r="K888" s="3">
        <v>0.11</v>
      </c>
      <c r="L888" t="s">
        <v>18</v>
      </c>
      <c r="M888" t="s">
        <v>24</v>
      </c>
      <c r="N888" s="1" t="s">
        <v>20</v>
      </c>
      <c r="P888" t="str">
        <f t="shared" si="24"/>
        <v>MIDDLE AGE</v>
      </c>
      <c r="AG888" s="11"/>
      <c r="AH888" s="1">
        <v>40979</v>
      </c>
      <c r="AI888" s="2">
        <v>136723</v>
      </c>
      <c r="AJ888" s="13" t="s">
        <v>58</v>
      </c>
      <c r="AK888" s="1">
        <v>40979</v>
      </c>
      <c r="AL888" s="3">
        <v>0.11</v>
      </c>
      <c r="AO888" s="11"/>
    </row>
    <row r="889" spans="1:41" x14ac:dyDescent="0.25">
      <c r="A889" t="s">
        <v>268</v>
      </c>
      <c r="B889" t="s">
        <v>163</v>
      </c>
      <c r="C889" t="s">
        <v>55</v>
      </c>
      <c r="D889" t="s">
        <v>58</v>
      </c>
      <c r="E889" t="s">
        <v>35</v>
      </c>
      <c r="F889" t="s">
        <v>16</v>
      </c>
      <c r="G889" t="s">
        <v>17</v>
      </c>
      <c r="H889">
        <v>44</v>
      </c>
      <c r="I889" s="1">
        <v>40187</v>
      </c>
      <c r="J889" s="2">
        <v>129099</v>
      </c>
      <c r="K889" s="3">
        <v>0.06</v>
      </c>
      <c r="L889" t="s">
        <v>18</v>
      </c>
      <c r="M889" t="s">
        <v>24</v>
      </c>
      <c r="N889" s="1" t="s">
        <v>20</v>
      </c>
      <c r="P889" t="str">
        <f t="shared" si="24"/>
        <v>MIDDLE AGE</v>
      </c>
      <c r="AG889" s="11"/>
      <c r="AH889" s="1">
        <v>40187</v>
      </c>
      <c r="AI889" s="2">
        <v>129099</v>
      </c>
      <c r="AJ889" s="13" t="s">
        <v>26</v>
      </c>
      <c r="AK889" s="1">
        <v>40187</v>
      </c>
      <c r="AL889" s="3">
        <v>0.06</v>
      </c>
      <c r="AO889" s="11"/>
    </row>
    <row r="890" spans="1:41" x14ac:dyDescent="0.25">
      <c r="A890" t="s">
        <v>1010</v>
      </c>
      <c r="B890" t="s">
        <v>1961</v>
      </c>
      <c r="C890" t="s">
        <v>62</v>
      </c>
      <c r="D890" t="s">
        <v>26</v>
      </c>
      <c r="E890" t="s">
        <v>31</v>
      </c>
      <c r="F890" t="s">
        <v>16</v>
      </c>
      <c r="G890" t="s">
        <v>46</v>
      </c>
      <c r="H890">
        <v>37</v>
      </c>
      <c r="I890" s="1">
        <v>42724</v>
      </c>
      <c r="J890" s="2">
        <v>59376</v>
      </c>
      <c r="K890" s="3">
        <v>0</v>
      </c>
      <c r="L890" t="s">
        <v>18</v>
      </c>
      <c r="M890" t="s">
        <v>42</v>
      </c>
      <c r="N890" s="1" t="s">
        <v>20</v>
      </c>
      <c r="P890" t="str">
        <f t="shared" si="24"/>
        <v>YOUNG</v>
      </c>
      <c r="AG890" s="11"/>
      <c r="AH890" s="1">
        <v>42724</v>
      </c>
      <c r="AI890" s="2">
        <v>59376</v>
      </c>
      <c r="AJ890" s="13" t="s">
        <v>26</v>
      </c>
      <c r="AK890" s="1">
        <v>42724</v>
      </c>
      <c r="AL890" s="3">
        <v>0</v>
      </c>
      <c r="AO890" s="11"/>
    </row>
    <row r="891" spans="1:41" x14ac:dyDescent="0.25">
      <c r="A891" t="s">
        <v>1011</v>
      </c>
      <c r="B891" t="s">
        <v>1962</v>
      </c>
      <c r="C891" t="s">
        <v>79</v>
      </c>
      <c r="D891" t="s">
        <v>26</v>
      </c>
      <c r="E891" t="s">
        <v>15</v>
      </c>
      <c r="F891" t="s">
        <v>16</v>
      </c>
      <c r="G891" t="s">
        <v>23</v>
      </c>
      <c r="H891">
        <v>52</v>
      </c>
      <c r="I891" s="1">
        <v>43459</v>
      </c>
      <c r="J891" s="2">
        <v>98060</v>
      </c>
      <c r="K891" s="3">
        <v>0</v>
      </c>
      <c r="L891" t="s">
        <v>18</v>
      </c>
      <c r="M891" t="s">
        <v>42</v>
      </c>
      <c r="N891" s="1" t="s">
        <v>20</v>
      </c>
      <c r="P891" t="str">
        <f t="shared" si="24"/>
        <v>MIDDLE AGE</v>
      </c>
      <c r="AG891" s="11"/>
      <c r="AH891" s="1">
        <v>43459</v>
      </c>
      <c r="AI891" s="2">
        <v>98060</v>
      </c>
      <c r="AJ891" s="13" t="s">
        <v>22</v>
      </c>
      <c r="AK891" s="1">
        <v>43459</v>
      </c>
      <c r="AL891" s="3">
        <v>0</v>
      </c>
      <c r="AO891" s="11"/>
    </row>
    <row r="892" spans="1:41" x14ac:dyDescent="0.25">
      <c r="A892" t="s">
        <v>1012</v>
      </c>
      <c r="B892" t="s">
        <v>1963</v>
      </c>
      <c r="C892" t="s">
        <v>1113</v>
      </c>
      <c r="D892" t="s">
        <v>22</v>
      </c>
      <c r="E892" t="s">
        <v>31</v>
      </c>
      <c r="F892" t="s">
        <v>27</v>
      </c>
      <c r="G892" t="s">
        <v>46</v>
      </c>
      <c r="H892">
        <v>49</v>
      </c>
      <c r="I892" s="1">
        <v>41691</v>
      </c>
      <c r="J892" s="2">
        <v>152911</v>
      </c>
      <c r="K892" s="3">
        <v>0.1</v>
      </c>
      <c r="L892" t="s">
        <v>47</v>
      </c>
      <c r="M892" t="s">
        <v>1136</v>
      </c>
      <c r="N892" s="1" t="s">
        <v>20</v>
      </c>
      <c r="P892" t="str">
        <f t="shared" si="24"/>
        <v>MIDDLE AGE</v>
      </c>
      <c r="AG892" s="11"/>
      <c r="AH892" s="1">
        <v>41691</v>
      </c>
      <c r="AI892" s="2">
        <v>152911</v>
      </c>
      <c r="AJ892" s="13" t="s">
        <v>26</v>
      </c>
      <c r="AK892" s="1">
        <v>41691</v>
      </c>
      <c r="AL892" s="3">
        <v>0.1</v>
      </c>
      <c r="AO892" s="11"/>
    </row>
    <row r="893" spans="1:41" x14ac:dyDescent="0.25">
      <c r="A893" t="s">
        <v>1013</v>
      </c>
      <c r="B893" t="s">
        <v>1964</v>
      </c>
      <c r="C893" t="s">
        <v>64</v>
      </c>
      <c r="D893" t="s">
        <v>26</v>
      </c>
      <c r="E893" t="s">
        <v>15</v>
      </c>
      <c r="F893" t="s">
        <v>27</v>
      </c>
      <c r="G893" t="s">
        <v>46</v>
      </c>
      <c r="H893">
        <v>47</v>
      </c>
      <c r="I893" s="1">
        <v>37970</v>
      </c>
      <c r="J893" s="2">
        <v>42994</v>
      </c>
      <c r="K893" s="3">
        <v>0</v>
      </c>
      <c r="L893" t="s">
        <v>47</v>
      </c>
      <c r="M893" t="s">
        <v>48</v>
      </c>
      <c r="N893" s="1" t="s">
        <v>20</v>
      </c>
      <c r="P893" t="str">
        <f t="shared" si="24"/>
        <v>MIDDLE AGE</v>
      </c>
      <c r="AG893" s="11"/>
      <c r="AH893" s="1">
        <v>37970</v>
      </c>
      <c r="AI893" s="2">
        <v>42994</v>
      </c>
      <c r="AJ893" s="13" t="s">
        <v>58</v>
      </c>
      <c r="AK893" s="1">
        <v>37970</v>
      </c>
      <c r="AL893" s="3">
        <v>0</v>
      </c>
      <c r="AO893" s="11"/>
    </row>
    <row r="894" spans="1:41" x14ac:dyDescent="0.25">
      <c r="A894" t="s">
        <v>1014</v>
      </c>
      <c r="B894" t="s">
        <v>1965</v>
      </c>
      <c r="C894" t="s">
        <v>59</v>
      </c>
      <c r="D894" t="s">
        <v>58</v>
      </c>
      <c r="E894" t="s">
        <v>35</v>
      </c>
      <c r="F894" t="s">
        <v>16</v>
      </c>
      <c r="G894" t="s">
        <v>23</v>
      </c>
      <c r="H894">
        <v>42</v>
      </c>
      <c r="I894" s="1">
        <v>43552</v>
      </c>
      <c r="J894" s="2">
        <v>59853</v>
      </c>
      <c r="K894" s="3">
        <v>0</v>
      </c>
      <c r="L894" t="s">
        <v>32</v>
      </c>
      <c r="M894" t="s">
        <v>33</v>
      </c>
      <c r="N894" s="1" t="s">
        <v>20</v>
      </c>
      <c r="P894" t="str">
        <f t="shared" si="24"/>
        <v>MIDDLE AGE</v>
      </c>
      <c r="AG894" s="11"/>
      <c r="AH894" s="1">
        <v>43552</v>
      </c>
      <c r="AI894" s="2">
        <v>59853</v>
      </c>
      <c r="AJ894" s="13" t="s">
        <v>26</v>
      </c>
      <c r="AK894" s="1">
        <v>43552</v>
      </c>
      <c r="AL894" s="3">
        <v>0</v>
      </c>
      <c r="AO894" s="11"/>
    </row>
    <row r="895" spans="1:41" x14ac:dyDescent="0.25">
      <c r="A895" t="s">
        <v>204</v>
      </c>
      <c r="B895" t="s">
        <v>1966</v>
      </c>
      <c r="C895" t="s">
        <v>64</v>
      </c>
      <c r="D895" t="s">
        <v>26</v>
      </c>
      <c r="E895" t="s">
        <v>35</v>
      </c>
      <c r="F895" t="s">
        <v>27</v>
      </c>
      <c r="G895" t="s">
        <v>43</v>
      </c>
      <c r="H895">
        <v>61</v>
      </c>
      <c r="I895" s="1">
        <v>40884</v>
      </c>
      <c r="J895" s="2">
        <v>41220</v>
      </c>
      <c r="K895" s="3">
        <v>0</v>
      </c>
      <c r="L895" t="s">
        <v>18</v>
      </c>
      <c r="M895" t="s">
        <v>19</v>
      </c>
      <c r="N895" s="1" t="s">
        <v>20</v>
      </c>
      <c r="P895" t="str">
        <f t="shared" si="24"/>
        <v>OLD</v>
      </c>
      <c r="AG895" s="11"/>
      <c r="AH895" s="1">
        <v>40884</v>
      </c>
      <c r="AI895" s="2">
        <v>41220</v>
      </c>
      <c r="AJ895" s="13" t="s">
        <v>58</v>
      </c>
      <c r="AK895" s="1">
        <v>40884</v>
      </c>
      <c r="AL895" s="3">
        <v>0</v>
      </c>
      <c r="AO895" s="11"/>
    </row>
    <row r="896" spans="1:41" x14ac:dyDescent="0.25">
      <c r="A896" t="s">
        <v>1015</v>
      </c>
      <c r="B896" t="s">
        <v>1967</v>
      </c>
      <c r="C896" t="s">
        <v>40</v>
      </c>
      <c r="D896" t="s">
        <v>58</v>
      </c>
      <c r="E896" t="s">
        <v>31</v>
      </c>
      <c r="F896" t="s">
        <v>16</v>
      </c>
      <c r="G896" t="s">
        <v>23</v>
      </c>
      <c r="H896">
        <v>33</v>
      </c>
      <c r="I896" s="1">
        <v>43879</v>
      </c>
      <c r="J896" s="2">
        <v>97261</v>
      </c>
      <c r="K896" s="3">
        <v>0</v>
      </c>
      <c r="L896" t="s">
        <v>32</v>
      </c>
      <c r="M896" t="s">
        <v>54</v>
      </c>
      <c r="N896" s="1" t="s">
        <v>20</v>
      </c>
      <c r="P896" t="str">
        <f t="shared" si="24"/>
        <v>YOUNG</v>
      </c>
      <c r="AG896" s="11"/>
      <c r="AH896" s="1">
        <v>43879</v>
      </c>
      <c r="AI896" s="2">
        <v>97261</v>
      </c>
      <c r="AJ896" s="13" t="s">
        <v>22</v>
      </c>
      <c r="AK896" s="1">
        <v>43879</v>
      </c>
      <c r="AL896" s="3">
        <v>0</v>
      </c>
      <c r="AO896" s="11"/>
    </row>
    <row r="897" spans="1:41" x14ac:dyDescent="0.25">
      <c r="A897" t="s">
        <v>1016</v>
      </c>
      <c r="B897" t="s">
        <v>1968</v>
      </c>
      <c r="C897" t="s">
        <v>55</v>
      </c>
      <c r="D897" t="s">
        <v>22</v>
      </c>
      <c r="E897" t="s">
        <v>35</v>
      </c>
      <c r="F897" t="s">
        <v>27</v>
      </c>
      <c r="G897" t="s">
        <v>43</v>
      </c>
      <c r="H897">
        <v>45</v>
      </c>
      <c r="I897" s="1">
        <v>43300</v>
      </c>
      <c r="J897" s="2">
        <v>127363</v>
      </c>
      <c r="K897" s="3">
        <v>0.09</v>
      </c>
      <c r="L897" t="s">
        <v>18</v>
      </c>
      <c r="M897" t="s">
        <v>28</v>
      </c>
      <c r="N897" s="1" t="s">
        <v>20</v>
      </c>
      <c r="P897" t="str">
        <f t="shared" si="24"/>
        <v>MIDDLE AGE</v>
      </c>
      <c r="AG897" s="11"/>
      <c r="AH897" s="1">
        <v>43300</v>
      </c>
      <c r="AI897" s="2">
        <v>127363</v>
      </c>
      <c r="AJ897" s="13" t="s">
        <v>41</v>
      </c>
      <c r="AK897" s="1">
        <v>43300</v>
      </c>
      <c r="AL897" s="3">
        <v>0.09</v>
      </c>
      <c r="AO897" s="11"/>
    </row>
    <row r="898" spans="1:41" x14ac:dyDescent="0.25">
      <c r="A898" t="s">
        <v>1017</v>
      </c>
      <c r="B898" t="s">
        <v>1969</v>
      </c>
      <c r="C898" t="s">
        <v>55</v>
      </c>
      <c r="D898" t="s">
        <v>41</v>
      </c>
      <c r="E898" t="s">
        <v>1104</v>
      </c>
      <c r="F898" t="s">
        <v>27</v>
      </c>
      <c r="G898" t="s">
        <v>17</v>
      </c>
      <c r="H898">
        <v>30</v>
      </c>
      <c r="I898" s="1">
        <v>43751</v>
      </c>
      <c r="J898" s="2">
        <v>111274</v>
      </c>
      <c r="K898" s="3">
        <v>0.06</v>
      </c>
      <c r="L898" t="s">
        <v>18</v>
      </c>
      <c r="M898" t="s">
        <v>56</v>
      </c>
      <c r="N898" s="1" t="s">
        <v>20</v>
      </c>
      <c r="P898" t="str">
        <f t="shared" ref="P898:P961" si="25">IF(AND(H898&gt;=20,H898&lt;=40),"YOUNG",IF(AND(H898&gt;40,H898&lt;=60),"MIDDLE AGE",IF(H898&gt;60,"OLD"," ")))</f>
        <v>YOUNG</v>
      </c>
      <c r="AG898" s="11"/>
      <c r="AH898" s="1">
        <v>43751</v>
      </c>
      <c r="AI898" s="2">
        <v>111274</v>
      </c>
      <c r="AJ898" s="13" t="s">
        <v>26</v>
      </c>
      <c r="AK898" s="1">
        <v>43751</v>
      </c>
      <c r="AL898" s="3">
        <v>0.06</v>
      </c>
      <c r="AO898" s="11"/>
    </row>
    <row r="899" spans="1:41" x14ac:dyDescent="0.25">
      <c r="A899" t="s">
        <v>222</v>
      </c>
      <c r="B899" t="s">
        <v>1970</v>
      </c>
      <c r="C899" t="s">
        <v>50</v>
      </c>
      <c r="D899" t="s">
        <v>26</v>
      </c>
      <c r="E899" t="s">
        <v>31</v>
      </c>
      <c r="F899" t="s">
        <v>27</v>
      </c>
      <c r="G899" t="s">
        <v>46</v>
      </c>
      <c r="H899">
        <v>53</v>
      </c>
      <c r="I899" s="1">
        <v>43207</v>
      </c>
      <c r="J899" s="2">
        <v>90554</v>
      </c>
      <c r="K899" s="3">
        <v>7.0000000000000007E-2</v>
      </c>
      <c r="L899" t="s">
        <v>47</v>
      </c>
      <c r="M899" t="s">
        <v>1136</v>
      </c>
      <c r="N899" s="1" t="s">
        <v>20</v>
      </c>
      <c r="P899" t="str">
        <f t="shared" si="25"/>
        <v>MIDDLE AGE</v>
      </c>
      <c r="AG899" s="11"/>
      <c r="AH899" s="1">
        <v>43207</v>
      </c>
      <c r="AI899" s="2">
        <v>90554</v>
      </c>
      <c r="AJ899" s="13" t="s">
        <v>14</v>
      </c>
      <c r="AK899" s="1">
        <v>43207</v>
      </c>
      <c r="AL899" s="3">
        <v>7.0000000000000007E-2</v>
      </c>
      <c r="AO899" s="11"/>
    </row>
    <row r="900" spans="1:41" x14ac:dyDescent="0.25">
      <c r="A900" t="s">
        <v>270</v>
      </c>
      <c r="B900" t="s">
        <v>1971</v>
      </c>
      <c r="C900" t="s">
        <v>55</v>
      </c>
      <c r="D900" t="s">
        <v>14</v>
      </c>
      <c r="E900" t="s">
        <v>15</v>
      </c>
      <c r="F900" t="s">
        <v>27</v>
      </c>
      <c r="G900" t="s">
        <v>46</v>
      </c>
      <c r="H900">
        <v>62</v>
      </c>
      <c r="I900" s="1">
        <v>35776</v>
      </c>
      <c r="J900" s="2">
        <v>100226</v>
      </c>
      <c r="K900" s="3">
        <v>0.1</v>
      </c>
      <c r="L900" t="s">
        <v>18</v>
      </c>
      <c r="M900" t="s">
        <v>56</v>
      </c>
      <c r="N900" s="1" t="s">
        <v>20</v>
      </c>
      <c r="P900" t="str">
        <f t="shared" si="25"/>
        <v>OLD</v>
      </c>
      <c r="AG900" s="11"/>
      <c r="AH900" s="1">
        <v>35776</v>
      </c>
      <c r="AI900" s="2">
        <v>100226</v>
      </c>
      <c r="AJ900" s="13" t="s">
        <v>30</v>
      </c>
      <c r="AK900" s="1">
        <v>35776</v>
      </c>
      <c r="AL900" s="3">
        <v>0.1</v>
      </c>
      <c r="AO900" s="11"/>
    </row>
    <row r="901" spans="1:41" x14ac:dyDescent="0.25">
      <c r="A901" t="s">
        <v>1018</v>
      </c>
      <c r="B901" t="s">
        <v>1972</v>
      </c>
      <c r="C901" t="s">
        <v>85</v>
      </c>
      <c r="D901" t="s">
        <v>30</v>
      </c>
      <c r="E901" t="s">
        <v>35</v>
      </c>
      <c r="F901" t="s">
        <v>16</v>
      </c>
      <c r="G901" t="s">
        <v>23</v>
      </c>
      <c r="H901">
        <v>37</v>
      </c>
      <c r="I901" s="1">
        <v>42846</v>
      </c>
      <c r="J901" s="2">
        <v>93348</v>
      </c>
      <c r="K901" s="3">
        <v>0</v>
      </c>
      <c r="L901" t="s">
        <v>32</v>
      </c>
      <c r="M901" t="s">
        <v>67</v>
      </c>
      <c r="N901" s="1" t="s">
        <v>20</v>
      </c>
      <c r="P901" t="str">
        <f t="shared" si="25"/>
        <v>YOUNG</v>
      </c>
      <c r="AG901" s="11"/>
      <c r="AH901" s="1">
        <v>42846</v>
      </c>
      <c r="AI901" s="2">
        <v>93348</v>
      </c>
      <c r="AJ901" s="13" t="s">
        <v>26</v>
      </c>
      <c r="AK901" s="1">
        <v>42846</v>
      </c>
      <c r="AL901" s="3">
        <v>0</v>
      </c>
      <c r="AO901" s="11"/>
    </row>
    <row r="902" spans="1:41" x14ac:dyDescent="0.25">
      <c r="A902" t="s">
        <v>1019</v>
      </c>
      <c r="B902" t="s">
        <v>1973</v>
      </c>
      <c r="C902" t="s">
        <v>34</v>
      </c>
      <c r="D902" t="s">
        <v>26</v>
      </c>
      <c r="E902" t="s">
        <v>15</v>
      </c>
      <c r="F902" t="s">
        <v>16</v>
      </c>
      <c r="G902" t="s">
        <v>46</v>
      </c>
      <c r="H902">
        <v>62</v>
      </c>
      <c r="I902" s="1">
        <v>34145</v>
      </c>
      <c r="J902" s="2">
        <v>78059</v>
      </c>
      <c r="K902" s="3">
        <v>0</v>
      </c>
      <c r="L902" t="s">
        <v>18</v>
      </c>
      <c r="M902" t="s">
        <v>37</v>
      </c>
      <c r="N902" s="1">
        <v>39658</v>
      </c>
      <c r="P902" t="str">
        <f t="shared" si="25"/>
        <v>OLD</v>
      </c>
      <c r="AG902" s="11"/>
      <c r="AH902" s="1">
        <v>34145</v>
      </c>
      <c r="AI902" s="2">
        <v>78059</v>
      </c>
      <c r="AJ902" s="13" t="s">
        <v>22</v>
      </c>
      <c r="AK902" s="1">
        <v>34145</v>
      </c>
      <c r="AL902" s="3">
        <v>0</v>
      </c>
      <c r="AO902" s="11"/>
    </row>
    <row r="903" spans="1:41" x14ac:dyDescent="0.25">
      <c r="A903" t="s">
        <v>84</v>
      </c>
      <c r="B903" t="s">
        <v>1974</v>
      </c>
      <c r="C903" t="s">
        <v>70</v>
      </c>
      <c r="D903" t="s">
        <v>22</v>
      </c>
      <c r="E903" t="s">
        <v>15</v>
      </c>
      <c r="F903" t="s">
        <v>16</v>
      </c>
      <c r="G903" t="s">
        <v>46</v>
      </c>
      <c r="H903">
        <v>63</v>
      </c>
      <c r="I903" s="1">
        <v>37071</v>
      </c>
      <c r="J903" s="2">
        <v>58480</v>
      </c>
      <c r="K903" s="3">
        <v>0</v>
      </c>
      <c r="L903" t="s">
        <v>47</v>
      </c>
      <c r="M903" t="s">
        <v>68</v>
      </c>
      <c r="N903" s="1" t="s">
        <v>20</v>
      </c>
      <c r="P903" t="str">
        <f t="shared" si="25"/>
        <v>OLD</v>
      </c>
      <c r="AG903" s="11"/>
      <c r="AH903" s="1">
        <v>37071</v>
      </c>
      <c r="AI903" s="2">
        <v>58480</v>
      </c>
      <c r="AJ903" s="13" t="s">
        <v>14</v>
      </c>
      <c r="AK903" s="1">
        <v>37071</v>
      </c>
      <c r="AL903" s="3">
        <v>0</v>
      </c>
      <c r="AO903" s="11"/>
    </row>
    <row r="904" spans="1:41" x14ac:dyDescent="0.25">
      <c r="A904" t="s">
        <v>1020</v>
      </c>
      <c r="B904" t="s">
        <v>1975</v>
      </c>
      <c r="C904" t="s">
        <v>13</v>
      </c>
      <c r="D904" t="s">
        <v>14</v>
      </c>
      <c r="E904" t="s">
        <v>31</v>
      </c>
      <c r="F904" t="s">
        <v>16</v>
      </c>
      <c r="G904" t="s">
        <v>23</v>
      </c>
      <c r="H904">
        <v>39</v>
      </c>
      <c r="I904" s="1">
        <v>42849</v>
      </c>
      <c r="J904" s="2">
        <v>218052</v>
      </c>
      <c r="K904" s="3">
        <v>0.39</v>
      </c>
      <c r="L904" t="s">
        <v>32</v>
      </c>
      <c r="M904" t="s">
        <v>33</v>
      </c>
      <c r="N904" s="1" t="s">
        <v>20</v>
      </c>
      <c r="P904" t="str">
        <f t="shared" si="25"/>
        <v>YOUNG</v>
      </c>
      <c r="AG904" s="11"/>
      <c r="AH904" s="1">
        <v>42849</v>
      </c>
      <c r="AI904" s="2">
        <v>218052</v>
      </c>
      <c r="AJ904" s="13" t="s">
        <v>58</v>
      </c>
      <c r="AK904" s="1">
        <v>42849</v>
      </c>
      <c r="AL904" s="3">
        <v>0.39</v>
      </c>
      <c r="AO904" s="11"/>
    </row>
    <row r="905" spans="1:41" x14ac:dyDescent="0.25">
      <c r="A905" t="s">
        <v>1021</v>
      </c>
      <c r="B905" t="s">
        <v>1976</v>
      </c>
      <c r="C905" t="s">
        <v>55</v>
      </c>
      <c r="D905" t="s">
        <v>58</v>
      </c>
      <c r="E905" t="s">
        <v>35</v>
      </c>
      <c r="F905" t="s">
        <v>27</v>
      </c>
      <c r="G905" t="s">
        <v>43</v>
      </c>
      <c r="H905">
        <v>52</v>
      </c>
      <c r="I905" s="1">
        <v>37399</v>
      </c>
      <c r="J905" s="2">
        <v>129231</v>
      </c>
      <c r="K905" s="3">
        <v>0.09</v>
      </c>
      <c r="L905" t="s">
        <v>18</v>
      </c>
      <c r="M905" t="s">
        <v>42</v>
      </c>
      <c r="N905" s="1" t="s">
        <v>20</v>
      </c>
      <c r="P905" t="str">
        <f t="shared" si="25"/>
        <v>MIDDLE AGE</v>
      </c>
      <c r="AG905" s="11"/>
      <c r="AH905" s="1">
        <v>37399</v>
      </c>
      <c r="AI905" s="2">
        <v>129231</v>
      </c>
      <c r="AJ905" s="13" t="s">
        <v>41</v>
      </c>
      <c r="AK905" s="1">
        <v>37399</v>
      </c>
      <c r="AL905" s="3">
        <v>0.09</v>
      </c>
      <c r="AO905" s="11"/>
    </row>
    <row r="906" spans="1:41" x14ac:dyDescent="0.25">
      <c r="A906" t="s">
        <v>1022</v>
      </c>
      <c r="B906" t="s">
        <v>1977</v>
      </c>
      <c r="C906" t="s">
        <v>38</v>
      </c>
      <c r="D906" t="s">
        <v>41</v>
      </c>
      <c r="E906" t="s">
        <v>1104</v>
      </c>
      <c r="F906" t="s">
        <v>27</v>
      </c>
      <c r="G906" t="s">
        <v>23</v>
      </c>
      <c r="H906">
        <v>54</v>
      </c>
      <c r="I906" s="1">
        <v>40461</v>
      </c>
      <c r="J906" s="2">
        <v>161878</v>
      </c>
      <c r="K906" s="3">
        <v>0.22</v>
      </c>
      <c r="L906" t="s">
        <v>32</v>
      </c>
      <c r="M906" t="s">
        <v>67</v>
      </c>
      <c r="N906" s="1" t="s">
        <v>20</v>
      </c>
      <c r="P906" t="str">
        <f t="shared" si="25"/>
        <v>MIDDLE AGE</v>
      </c>
      <c r="AG906" s="11"/>
      <c r="AH906" s="1">
        <v>40461</v>
      </c>
      <c r="AI906" s="2">
        <v>161878</v>
      </c>
      <c r="AJ906" s="13" t="s">
        <v>41</v>
      </c>
      <c r="AK906" s="1">
        <v>40461</v>
      </c>
      <c r="AL906" s="3">
        <v>0.22</v>
      </c>
      <c r="AO906" s="11"/>
    </row>
    <row r="907" spans="1:41" x14ac:dyDescent="0.25">
      <c r="A907" t="s">
        <v>247</v>
      </c>
      <c r="B907" t="s">
        <v>1978</v>
      </c>
      <c r="C907" t="s">
        <v>13</v>
      </c>
      <c r="D907" t="s">
        <v>41</v>
      </c>
      <c r="E907" t="s">
        <v>31</v>
      </c>
      <c r="F907" t="s">
        <v>16</v>
      </c>
      <c r="G907" t="s">
        <v>17</v>
      </c>
      <c r="H907">
        <v>32</v>
      </c>
      <c r="I907" s="1">
        <v>42067</v>
      </c>
      <c r="J907" s="2">
        <v>241722</v>
      </c>
      <c r="K907" s="3">
        <v>0.38</v>
      </c>
      <c r="L907" t="s">
        <v>18</v>
      </c>
      <c r="M907" t="s">
        <v>19</v>
      </c>
      <c r="N907" s="1" t="s">
        <v>20</v>
      </c>
      <c r="P907" t="str">
        <f t="shared" si="25"/>
        <v>YOUNG</v>
      </c>
      <c r="AG907" s="11"/>
      <c r="AH907" s="1">
        <v>42067</v>
      </c>
      <c r="AI907" s="2">
        <v>241722</v>
      </c>
      <c r="AJ907" s="13" t="s">
        <v>26</v>
      </c>
      <c r="AK907" s="1">
        <v>42067</v>
      </c>
      <c r="AL907" s="3">
        <v>0.38</v>
      </c>
      <c r="AO907" s="11"/>
    </row>
    <row r="908" spans="1:41" x14ac:dyDescent="0.25">
      <c r="A908" t="s">
        <v>1023</v>
      </c>
      <c r="B908" t="s">
        <v>1979</v>
      </c>
      <c r="C908" t="s">
        <v>73</v>
      </c>
      <c r="D908" t="s">
        <v>26</v>
      </c>
      <c r="E908" t="s">
        <v>31</v>
      </c>
      <c r="F908" t="s">
        <v>27</v>
      </c>
      <c r="G908" t="s">
        <v>17</v>
      </c>
      <c r="H908">
        <v>56</v>
      </c>
      <c r="I908" s="1">
        <v>43171</v>
      </c>
      <c r="J908" s="2">
        <v>91835</v>
      </c>
      <c r="K908" s="3">
        <v>0</v>
      </c>
      <c r="L908" t="s">
        <v>18</v>
      </c>
      <c r="M908" t="s">
        <v>56</v>
      </c>
      <c r="N908" s="1" t="s">
        <v>20</v>
      </c>
      <c r="P908" t="str">
        <f t="shared" si="25"/>
        <v>MIDDLE AGE</v>
      </c>
      <c r="AG908" s="11"/>
      <c r="AH908" s="1">
        <v>43171</v>
      </c>
      <c r="AI908" s="2">
        <v>91835</v>
      </c>
      <c r="AJ908" s="13" t="s">
        <v>45</v>
      </c>
      <c r="AK908" s="1">
        <v>43171</v>
      </c>
      <c r="AL908" s="3">
        <v>0</v>
      </c>
      <c r="AO908" s="11"/>
    </row>
    <row r="909" spans="1:41" x14ac:dyDescent="0.25">
      <c r="A909" t="s">
        <v>1024</v>
      </c>
      <c r="B909" t="s">
        <v>1980</v>
      </c>
      <c r="C909" t="s">
        <v>40</v>
      </c>
      <c r="D909" t="s">
        <v>45</v>
      </c>
      <c r="E909" t="s">
        <v>35</v>
      </c>
      <c r="F909" t="s">
        <v>27</v>
      </c>
      <c r="G909" t="s">
        <v>17</v>
      </c>
      <c r="H909">
        <v>47</v>
      </c>
      <c r="I909" s="1">
        <v>40550</v>
      </c>
      <c r="J909" s="2">
        <v>93910</v>
      </c>
      <c r="K909" s="3">
        <v>0</v>
      </c>
      <c r="L909" t="s">
        <v>18</v>
      </c>
      <c r="M909" t="s">
        <v>42</v>
      </c>
      <c r="N909" s="1">
        <v>42886</v>
      </c>
      <c r="P909" t="str">
        <f t="shared" si="25"/>
        <v>MIDDLE AGE</v>
      </c>
      <c r="AG909" s="11"/>
      <c r="AH909" s="1">
        <v>40550</v>
      </c>
      <c r="AI909" s="2">
        <v>93910</v>
      </c>
      <c r="AJ909" s="13" t="s">
        <v>45</v>
      </c>
      <c r="AK909" s="1">
        <v>40550</v>
      </c>
      <c r="AL909" s="3">
        <v>0</v>
      </c>
      <c r="AO909" s="11"/>
    </row>
    <row r="910" spans="1:41" x14ac:dyDescent="0.25">
      <c r="A910" t="s">
        <v>1025</v>
      </c>
      <c r="B910" t="s">
        <v>1981</v>
      </c>
      <c r="C910" t="s">
        <v>40</v>
      </c>
      <c r="D910" t="s">
        <v>45</v>
      </c>
      <c r="E910" t="s">
        <v>15</v>
      </c>
      <c r="F910" t="s">
        <v>16</v>
      </c>
      <c r="G910" t="s">
        <v>46</v>
      </c>
      <c r="H910">
        <v>45</v>
      </c>
      <c r="I910" s="1">
        <v>38674</v>
      </c>
      <c r="J910" s="2">
        <v>86303</v>
      </c>
      <c r="K910" s="3">
        <v>0</v>
      </c>
      <c r="L910" t="s">
        <v>18</v>
      </c>
      <c r="M910" t="s">
        <v>37</v>
      </c>
      <c r="N910" s="1" t="s">
        <v>20</v>
      </c>
      <c r="P910" t="str">
        <f t="shared" si="25"/>
        <v>MIDDLE AGE</v>
      </c>
      <c r="AG910" s="11"/>
      <c r="AH910" s="1">
        <v>38674</v>
      </c>
      <c r="AI910" s="2">
        <v>86303</v>
      </c>
      <c r="AJ910" s="13" t="s">
        <v>14</v>
      </c>
      <c r="AK910" s="1">
        <v>38674</v>
      </c>
      <c r="AL910" s="3">
        <v>0</v>
      </c>
      <c r="AO910" s="11"/>
    </row>
    <row r="911" spans="1:41" x14ac:dyDescent="0.25">
      <c r="A911" t="s">
        <v>1026</v>
      </c>
      <c r="B911" t="s">
        <v>1982</v>
      </c>
      <c r="C911" t="s">
        <v>1113</v>
      </c>
      <c r="D911" t="s">
        <v>14</v>
      </c>
      <c r="E911" t="s">
        <v>31</v>
      </c>
      <c r="F911" t="s">
        <v>16</v>
      </c>
      <c r="G911" t="s">
        <v>23</v>
      </c>
      <c r="H911">
        <v>56</v>
      </c>
      <c r="I911" s="1">
        <v>34820</v>
      </c>
      <c r="J911" s="2">
        <v>122731</v>
      </c>
      <c r="K911" s="3">
        <v>0.13</v>
      </c>
      <c r="L911" t="s">
        <v>18</v>
      </c>
      <c r="M911" t="s">
        <v>56</v>
      </c>
      <c r="N911" s="1" t="s">
        <v>20</v>
      </c>
      <c r="P911" t="str">
        <f t="shared" si="25"/>
        <v>MIDDLE AGE</v>
      </c>
      <c r="AG911" s="11"/>
      <c r="AH911" s="1">
        <v>34820</v>
      </c>
      <c r="AI911" s="2">
        <v>122731</v>
      </c>
      <c r="AJ911" s="13" t="s">
        <v>14</v>
      </c>
      <c r="AK911" s="1">
        <v>34820</v>
      </c>
      <c r="AL911" s="3">
        <v>0.13</v>
      </c>
      <c r="AO911" s="11"/>
    </row>
    <row r="912" spans="1:41" x14ac:dyDescent="0.25">
      <c r="A912" t="s">
        <v>1027</v>
      </c>
      <c r="B912" t="s">
        <v>1983</v>
      </c>
      <c r="C912" t="s">
        <v>1113</v>
      </c>
      <c r="D912" t="s">
        <v>14</v>
      </c>
      <c r="E912" t="s">
        <v>31</v>
      </c>
      <c r="F912" t="s">
        <v>27</v>
      </c>
      <c r="G912" t="s">
        <v>46</v>
      </c>
      <c r="H912">
        <v>38</v>
      </c>
      <c r="I912" s="1">
        <v>43463</v>
      </c>
      <c r="J912" s="2">
        <v>147867</v>
      </c>
      <c r="K912" s="3">
        <v>0.12</v>
      </c>
      <c r="L912" t="s">
        <v>18</v>
      </c>
      <c r="M912" t="s">
        <v>42</v>
      </c>
      <c r="N912" s="1" t="s">
        <v>20</v>
      </c>
      <c r="P912" t="str">
        <f t="shared" si="25"/>
        <v>YOUNG</v>
      </c>
      <c r="AG912" s="11"/>
      <c r="AH912" s="1">
        <v>43463</v>
      </c>
      <c r="AI912" s="2">
        <v>147867</v>
      </c>
      <c r="AJ912" s="13" t="s">
        <v>22</v>
      </c>
      <c r="AK912" s="1">
        <v>43463</v>
      </c>
      <c r="AL912" s="3">
        <v>0.12</v>
      </c>
      <c r="AO912" s="11"/>
    </row>
    <row r="913" spans="1:41" x14ac:dyDescent="0.25">
      <c r="A913" t="s">
        <v>1028</v>
      </c>
      <c r="B913" t="s">
        <v>1984</v>
      </c>
      <c r="C913" t="s">
        <v>55</v>
      </c>
      <c r="D913" t="s">
        <v>22</v>
      </c>
      <c r="E913" t="s">
        <v>15</v>
      </c>
      <c r="F913" t="s">
        <v>27</v>
      </c>
      <c r="G913" t="s">
        <v>17</v>
      </c>
      <c r="H913">
        <v>47</v>
      </c>
      <c r="I913" s="1">
        <v>38229</v>
      </c>
      <c r="J913" s="2">
        <v>123790</v>
      </c>
      <c r="K913" s="3">
        <v>0.05</v>
      </c>
      <c r="L913" t="s">
        <v>18</v>
      </c>
      <c r="M913" t="s">
        <v>24</v>
      </c>
      <c r="N913" s="1" t="s">
        <v>20</v>
      </c>
      <c r="P913" t="str">
        <f t="shared" si="25"/>
        <v>MIDDLE AGE</v>
      </c>
      <c r="AG913" s="11"/>
      <c r="AH913" s="1">
        <v>38229</v>
      </c>
      <c r="AI913" s="2">
        <v>123790</v>
      </c>
      <c r="AJ913" s="13" t="s">
        <v>22</v>
      </c>
      <c r="AK913" s="1">
        <v>38229</v>
      </c>
      <c r="AL913" s="3">
        <v>0.05</v>
      </c>
      <c r="AO913" s="11"/>
    </row>
    <row r="914" spans="1:41" x14ac:dyDescent="0.25">
      <c r="A914" t="s">
        <v>184</v>
      </c>
      <c r="B914" t="s">
        <v>1985</v>
      </c>
      <c r="C914" t="s">
        <v>65</v>
      </c>
      <c r="D914" t="s">
        <v>22</v>
      </c>
      <c r="E914" t="s">
        <v>1104</v>
      </c>
      <c r="F914" t="s">
        <v>27</v>
      </c>
      <c r="G914" t="s">
        <v>46</v>
      </c>
      <c r="H914">
        <v>51</v>
      </c>
      <c r="I914" s="1">
        <v>36644</v>
      </c>
      <c r="J914" s="2">
        <v>77153</v>
      </c>
      <c r="K914" s="3">
        <v>0</v>
      </c>
      <c r="L914" t="s">
        <v>18</v>
      </c>
      <c r="M914" t="s">
        <v>42</v>
      </c>
      <c r="N914" s="1" t="s">
        <v>20</v>
      </c>
      <c r="P914" t="str">
        <f t="shared" si="25"/>
        <v>MIDDLE AGE</v>
      </c>
      <c r="AG914" s="11"/>
      <c r="AH914" s="1">
        <v>36644</v>
      </c>
      <c r="AI914" s="2">
        <v>77153</v>
      </c>
      <c r="AJ914" s="13" t="s">
        <v>26</v>
      </c>
      <c r="AK914" s="1">
        <v>36644</v>
      </c>
      <c r="AL914" s="3">
        <v>0</v>
      </c>
      <c r="AO914" s="11"/>
    </row>
    <row r="915" spans="1:41" x14ac:dyDescent="0.25">
      <c r="A915" t="s">
        <v>1029</v>
      </c>
      <c r="B915" t="s">
        <v>1986</v>
      </c>
      <c r="C915" t="s">
        <v>25</v>
      </c>
      <c r="D915" t="s">
        <v>26</v>
      </c>
      <c r="E915" t="s">
        <v>15</v>
      </c>
      <c r="F915" t="s">
        <v>27</v>
      </c>
      <c r="G915" t="s">
        <v>17</v>
      </c>
      <c r="H915">
        <v>52</v>
      </c>
      <c r="I915" s="1">
        <v>34561</v>
      </c>
      <c r="J915" s="2">
        <v>73779</v>
      </c>
      <c r="K915" s="3">
        <v>0</v>
      </c>
      <c r="L915" t="s">
        <v>18</v>
      </c>
      <c r="M915" t="s">
        <v>19</v>
      </c>
      <c r="N915" s="1" t="s">
        <v>20</v>
      </c>
      <c r="P915" t="str">
        <f t="shared" si="25"/>
        <v>MIDDLE AGE</v>
      </c>
      <c r="AG915" s="11"/>
      <c r="AH915" s="1">
        <v>34561</v>
      </c>
      <c r="AI915" s="2">
        <v>73779</v>
      </c>
      <c r="AJ915" s="13" t="s">
        <v>58</v>
      </c>
      <c r="AK915" s="1">
        <v>34561</v>
      </c>
      <c r="AL915" s="3">
        <v>0</v>
      </c>
      <c r="AO915" s="11"/>
    </row>
    <row r="916" spans="1:41" x14ac:dyDescent="0.25">
      <c r="A916" t="s">
        <v>1030</v>
      </c>
      <c r="B916" t="s">
        <v>1987</v>
      </c>
      <c r="C916" t="s">
        <v>13</v>
      </c>
      <c r="D916" t="s">
        <v>58</v>
      </c>
      <c r="E916" t="s">
        <v>31</v>
      </c>
      <c r="F916" t="s">
        <v>16</v>
      </c>
      <c r="G916" t="s">
        <v>46</v>
      </c>
      <c r="H916">
        <v>56</v>
      </c>
      <c r="I916" s="1">
        <v>43380</v>
      </c>
      <c r="J916" s="2">
        <v>231699</v>
      </c>
      <c r="K916" s="3">
        <v>0.32</v>
      </c>
      <c r="L916" t="s">
        <v>47</v>
      </c>
      <c r="M916" t="s">
        <v>68</v>
      </c>
      <c r="N916" s="1" t="s">
        <v>20</v>
      </c>
      <c r="P916" t="str">
        <f t="shared" si="25"/>
        <v>MIDDLE AGE</v>
      </c>
      <c r="AG916" s="11"/>
      <c r="AH916" s="1">
        <v>43380</v>
      </c>
      <c r="AI916" s="2">
        <v>231699</v>
      </c>
      <c r="AJ916" s="13" t="s">
        <v>14</v>
      </c>
      <c r="AK916" s="1">
        <v>43380</v>
      </c>
      <c r="AL916" s="3">
        <v>0.32</v>
      </c>
      <c r="AO916" s="11"/>
    </row>
    <row r="917" spans="1:41" x14ac:dyDescent="0.25">
      <c r="A917" t="s">
        <v>211</v>
      </c>
      <c r="B917" t="s">
        <v>1988</v>
      </c>
      <c r="C917" t="s">
        <v>13</v>
      </c>
      <c r="D917" t="s">
        <v>14</v>
      </c>
      <c r="E917" t="s">
        <v>31</v>
      </c>
      <c r="F917" t="s">
        <v>27</v>
      </c>
      <c r="G917" t="s">
        <v>43</v>
      </c>
      <c r="H917">
        <v>37</v>
      </c>
      <c r="I917" s="1">
        <v>39949</v>
      </c>
      <c r="J917" s="2">
        <v>199512</v>
      </c>
      <c r="K917" s="3">
        <v>0.35</v>
      </c>
      <c r="L917" t="s">
        <v>18</v>
      </c>
      <c r="M917" t="s">
        <v>24</v>
      </c>
      <c r="N917" s="1" t="s">
        <v>20</v>
      </c>
      <c r="P917" t="str">
        <f t="shared" si="25"/>
        <v>YOUNG</v>
      </c>
      <c r="AG917" s="11"/>
      <c r="AH917" s="1">
        <v>39949</v>
      </c>
      <c r="AI917" s="2">
        <v>199512</v>
      </c>
      <c r="AJ917" s="13" t="s">
        <v>26</v>
      </c>
      <c r="AK917" s="1">
        <v>39949</v>
      </c>
      <c r="AL917" s="3">
        <v>0.35</v>
      </c>
      <c r="AO917" s="11"/>
    </row>
    <row r="918" spans="1:41" x14ac:dyDescent="0.25">
      <c r="A918" t="s">
        <v>1031</v>
      </c>
      <c r="B918" t="s">
        <v>1989</v>
      </c>
      <c r="C918" t="s">
        <v>61</v>
      </c>
      <c r="D918" t="s">
        <v>26</v>
      </c>
      <c r="E918" t="s">
        <v>31</v>
      </c>
      <c r="F918" t="s">
        <v>27</v>
      </c>
      <c r="G918" t="s">
        <v>17</v>
      </c>
      <c r="H918">
        <v>29</v>
      </c>
      <c r="I918" s="1">
        <v>44660</v>
      </c>
      <c r="J918" s="2">
        <v>77557</v>
      </c>
      <c r="K918" s="3">
        <v>0</v>
      </c>
      <c r="L918" t="s">
        <v>18</v>
      </c>
      <c r="M918" t="s">
        <v>42</v>
      </c>
      <c r="N918" s="1">
        <v>44816</v>
      </c>
      <c r="P918" t="str">
        <f t="shared" si="25"/>
        <v>YOUNG</v>
      </c>
      <c r="AG918" s="11"/>
      <c r="AH918" s="1">
        <v>44660</v>
      </c>
      <c r="AI918" s="2">
        <v>77557</v>
      </c>
      <c r="AJ918" s="13" t="s">
        <v>45</v>
      </c>
      <c r="AK918" s="1">
        <v>44660</v>
      </c>
      <c r="AL918" s="3">
        <v>0</v>
      </c>
      <c r="AO918" s="11"/>
    </row>
    <row r="919" spans="1:41" x14ac:dyDescent="0.25">
      <c r="A919" t="s">
        <v>1032</v>
      </c>
      <c r="B919" t="s">
        <v>1990</v>
      </c>
      <c r="C919" t="s">
        <v>40</v>
      </c>
      <c r="D919" t="s">
        <v>45</v>
      </c>
      <c r="E919" t="s">
        <v>15</v>
      </c>
      <c r="F919" t="s">
        <v>16</v>
      </c>
      <c r="G919" t="s">
        <v>23</v>
      </c>
      <c r="H919">
        <v>59</v>
      </c>
      <c r="I919" s="1">
        <v>44245</v>
      </c>
      <c r="J919" s="2">
        <v>99760</v>
      </c>
      <c r="K919" s="3">
        <v>0</v>
      </c>
      <c r="L919" t="s">
        <v>32</v>
      </c>
      <c r="M919" t="s">
        <v>67</v>
      </c>
      <c r="N919" s="1" t="s">
        <v>20</v>
      </c>
      <c r="P919" t="str">
        <f t="shared" si="25"/>
        <v>MIDDLE AGE</v>
      </c>
      <c r="AG919" s="11"/>
      <c r="AH919" s="1">
        <v>44245</v>
      </c>
      <c r="AI919" s="2">
        <v>99760</v>
      </c>
      <c r="AJ919" s="13" t="s">
        <v>41</v>
      </c>
      <c r="AK919" s="1">
        <v>44245</v>
      </c>
      <c r="AL919" s="3">
        <v>0</v>
      </c>
      <c r="AO919" s="11"/>
    </row>
    <row r="920" spans="1:41" x14ac:dyDescent="0.25">
      <c r="A920" t="s">
        <v>236</v>
      </c>
      <c r="B920" t="s">
        <v>1991</v>
      </c>
      <c r="C920" t="s">
        <v>40</v>
      </c>
      <c r="D920" t="s">
        <v>41</v>
      </c>
      <c r="E920" t="s">
        <v>1104</v>
      </c>
      <c r="F920" t="s">
        <v>27</v>
      </c>
      <c r="G920" t="s">
        <v>23</v>
      </c>
      <c r="H920">
        <v>50</v>
      </c>
      <c r="I920" s="1">
        <v>35316</v>
      </c>
      <c r="J920" s="2">
        <v>96297</v>
      </c>
      <c r="K920" s="3">
        <v>0</v>
      </c>
      <c r="L920" t="s">
        <v>18</v>
      </c>
      <c r="M920" t="s">
        <v>42</v>
      </c>
      <c r="N920" s="1" t="s">
        <v>20</v>
      </c>
      <c r="P920" t="str">
        <f t="shared" si="25"/>
        <v>MIDDLE AGE</v>
      </c>
      <c r="AG920" s="11"/>
      <c r="AH920" s="1">
        <v>35316</v>
      </c>
      <c r="AI920" s="2">
        <v>96297</v>
      </c>
      <c r="AJ920" s="13" t="s">
        <v>26</v>
      </c>
      <c r="AK920" s="1">
        <v>35316</v>
      </c>
      <c r="AL920" s="3">
        <v>0</v>
      </c>
      <c r="AO920" s="11"/>
    </row>
    <row r="921" spans="1:41" x14ac:dyDescent="0.25">
      <c r="A921" t="s">
        <v>1033</v>
      </c>
      <c r="B921" t="s">
        <v>1992</v>
      </c>
      <c r="C921" t="s">
        <v>62</v>
      </c>
      <c r="D921" t="s">
        <v>26</v>
      </c>
      <c r="E921" t="s">
        <v>1104</v>
      </c>
      <c r="F921" t="s">
        <v>27</v>
      </c>
      <c r="G921" t="s">
        <v>23</v>
      </c>
      <c r="H921">
        <v>48</v>
      </c>
      <c r="I921" s="1">
        <v>40539</v>
      </c>
      <c r="J921" s="2">
        <v>53593</v>
      </c>
      <c r="K921" s="3">
        <v>0</v>
      </c>
      <c r="L921" t="s">
        <v>32</v>
      </c>
      <c r="M921" t="s">
        <v>33</v>
      </c>
      <c r="N921" s="1" t="s">
        <v>20</v>
      </c>
      <c r="P921" t="str">
        <f t="shared" si="25"/>
        <v>MIDDLE AGE</v>
      </c>
      <c r="AG921" s="11"/>
      <c r="AH921" s="1">
        <v>40539</v>
      </c>
      <c r="AI921" s="2">
        <v>53593</v>
      </c>
      <c r="AJ921" s="13" t="s">
        <v>41</v>
      </c>
      <c r="AK921" s="1">
        <v>40539</v>
      </c>
      <c r="AL921" s="3">
        <v>0</v>
      </c>
      <c r="AO921" s="11"/>
    </row>
    <row r="922" spans="1:41" x14ac:dyDescent="0.25">
      <c r="A922" t="s">
        <v>1034</v>
      </c>
      <c r="B922" t="s">
        <v>1993</v>
      </c>
      <c r="C922" t="s">
        <v>38</v>
      </c>
      <c r="D922" t="s">
        <v>41</v>
      </c>
      <c r="E922" t="s">
        <v>35</v>
      </c>
      <c r="F922" t="s">
        <v>16</v>
      </c>
      <c r="G922" t="s">
        <v>46</v>
      </c>
      <c r="H922">
        <v>44</v>
      </c>
      <c r="I922" s="1">
        <v>43162</v>
      </c>
      <c r="J922" s="2">
        <v>167660</v>
      </c>
      <c r="K922" s="3">
        <v>0.28999999999999998</v>
      </c>
      <c r="L922" t="s">
        <v>47</v>
      </c>
      <c r="M922" t="s">
        <v>48</v>
      </c>
      <c r="N922" s="1" t="s">
        <v>20</v>
      </c>
      <c r="P922" t="str">
        <f t="shared" si="25"/>
        <v>MIDDLE AGE</v>
      </c>
      <c r="AG922" s="11"/>
      <c r="AH922" s="1">
        <v>43162</v>
      </c>
      <c r="AI922" s="2">
        <v>167660</v>
      </c>
      <c r="AJ922" s="13" t="s">
        <v>45</v>
      </c>
      <c r="AK922" s="1">
        <v>43162</v>
      </c>
      <c r="AL922" s="3">
        <v>0.28999999999999998</v>
      </c>
      <c r="AO922" s="11"/>
    </row>
    <row r="923" spans="1:41" x14ac:dyDescent="0.25">
      <c r="A923" t="s">
        <v>87</v>
      </c>
      <c r="B923" t="s">
        <v>1994</v>
      </c>
      <c r="C923" t="s">
        <v>59</v>
      </c>
      <c r="D923" t="s">
        <v>45</v>
      </c>
      <c r="E923" t="s">
        <v>1104</v>
      </c>
      <c r="F923" t="s">
        <v>27</v>
      </c>
      <c r="G923" t="s">
        <v>17</v>
      </c>
      <c r="H923">
        <v>29</v>
      </c>
      <c r="I923" s="1">
        <v>44395</v>
      </c>
      <c r="J923" s="2">
        <v>43084</v>
      </c>
      <c r="K923" s="3">
        <v>0</v>
      </c>
      <c r="L923" t="s">
        <v>18</v>
      </c>
      <c r="M923" t="s">
        <v>56</v>
      </c>
      <c r="N923" s="1" t="s">
        <v>20</v>
      </c>
      <c r="P923" t="str">
        <f t="shared" si="25"/>
        <v>YOUNG</v>
      </c>
      <c r="AG923" s="11"/>
      <c r="AH923" s="1">
        <v>44395</v>
      </c>
      <c r="AI923" s="2">
        <v>43084</v>
      </c>
      <c r="AJ923" s="13" t="s">
        <v>26</v>
      </c>
      <c r="AK923" s="1">
        <v>44395</v>
      </c>
      <c r="AL923" s="3">
        <v>0</v>
      </c>
      <c r="AO923" s="11"/>
    </row>
    <row r="924" spans="1:41" x14ac:dyDescent="0.25">
      <c r="A924" t="s">
        <v>1035</v>
      </c>
      <c r="B924" t="s">
        <v>1995</v>
      </c>
      <c r="C924" t="s">
        <v>1113</v>
      </c>
      <c r="D924" t="s">
        <v>26</v>
      </c>
      <c r="E924" t="s">
        <v>35</v>
      </c>
      <c r="F924" t="s">
        <v>27</v>
      </c>
      <c r="G924" t="s">
        <v>17</v>
      </c>
      <c r="H924">
        <v>60</v>
      </c>
      <c r="I924" s="1">
        <v>35255</v>
      </c>
      <c r="J924" s="2">
        <v>154707</v>
      </c>
      <c r="K924" s="3">
        <v>0.13</v>
      </c>
      <c r="L924" t="s">
        <v>18</v>
      </c>
      <c r="M924" t="s">
        <v>24</v>
      </c>
      <c r="N924" s="1" t="s">
        <v>20</v>
      </c>
      <c r="P924" t="str">
        <f t="shared" si="25"/>
        <v>MIDDLE AGE</v>
      </c>
      <c r="AG924" s="11"/>
      <c r="AH924" s="1">
        <v>35255</v>
      </c>
      <c r="AI924" s="2">
        <v>154707</v>
      </c>
      <c r="AJ924" s="13" t="s">
        <v>26</v>
      </c>
      <c r="AK924" s="1">
        <v>35255</v>
      </c>
      <c r="AL924" s="3">
        <v>0.13</v>
      </c>
      <c r="AO924" s="11"/>
    </row>
    <row r="925" spans="1:41" x14ac:dyDescent="0.25">
      <c r="A925" t="s">
        <v>1036</v>
      </c>
      <c r="B925" t="s">
        <v>1996</v>
      </c>
      <c r="C925" t="s">
        <v>13</v>
      </c>
      <c r="D925" t="s">
        <v>26</v>
      </c>
      <c r="E925" t="s">
        <v>15</v>
      </c>
      <c r="F925" t="s">
        <v>27</v>
      </c>
      <c r="G925" t="s">
        <v>23</v>
      </c>
      <c r="H925">
        <v>56</v>
      </c>
      <c r="I925" s="1">
        <v>40613</v>
      </c>
      <c r="J925" s="2">
        <v>184780</v>
      </c>
      <c r="K925" s="3">
        <v>0.38</v>
      </c>
      <c r="L925" t="s">
        <v>18</v>
      </c>
      <c r="M925" t="s">
        <v>24</v>
      </c>
      <c r="N925" s="1" t="s">
        <v>20</v>
      </c>
      <c r="P925" t="str">
        <f t="shared" si="25"/>
        <v>MIDDLE AGE</v>
      </c>
      <c r="AG925" s="11"/>
      <c r="AH925" s="1">
        <v>40613</v>
      </c>
      <c r="AI925" s="2">
        <v>184780</v>
      </c>
      <c r="AJ925" s="13" t="s">
        <v>41</v>
      </c>
      <c r="AK925" s="1">
        <v>40613</v>
      </c>
      <c r="AL925" s="3">
        <v>0.38</v>
      </c>
      <c r="AO925" s="11"/>
    </row>
    <row r="926" spans="1:41" x14ac:dyDescent="0.25">
      <c r="A926" t="s">
        <v>1037</v>
      </c>
      <c r="B926" t="s">
        <v>1997</v>
      </c>
      <c r="C926" t="s">
        <v>55</v>
      </c>
      <c r="D926" t="s">
        <v>41</v>
      </c>
      <c r="E926" t="s">
        <v>35</v>
      </c>
      <c r="F926" t="s">
        <v>16</v>
      </c>
      <c r="G926" t="s">
        <v>46</v>
      </c>
      <c r="H926">
        <v>31</v>
      </c>
      <c r="I926" s="1">
        <v>42296</v>
      </c>
      <c r="J926" s="2">
        <v>109925</v>
      </c>
      <c r="K926" s="3">
        <v>7.0000000000000007E-2</v>
      </c>
      <c r="L926" t="s">
        <v>47</v>
      </c>
      <c r="M926" t="s">
        <v>68</v>
      </c>
      <c r="N926" s="1" t="s">
        <v>20</v>
      </c>
      <c r="P926" t="str">
        <f t="shared" si="25"/>
        <v>YOUNG</v>
      </c>
      <c r="AG926" s="11"/>
      <c r="AH926" s="1">
        <v>42296</v>
      </c>
      <c r="AI926" s="2">
        <v>109925</v>
      </c>
      <c r="AJ926" s="13" t="s">
        <v>14</v>
      </c>
      <c r="AK926" s="1">
        <v>42296</v>
      </c>
      <c r="AL926" s="3">
        <v>7.0000000000000007E-2</v>
      </c>
      <c r="AO926" s="11"/>
    </row>
    <row r="927" spans="1:41" x14ac:dyDescent="0.25">
      <c r="A927" t="s">
        <v>1038</v>
      </c>
      <c r="B927" t="s">
        <v>1998</v>
      </c>
      <c r="C927" t="s">
        <v>1113</v>
      </c>
      <c r="D927" t="s">
        <v>14</v>
      </c>
      <c r="E927" t="s">
        <v>31</v>
      </c>
      <c r="F927" t="s">
        <v>27</v>
      </c>
      <c r="G927" t="s">
        <v>23</v>
      </c>
      <c r="H927">
        <v>53</v>
      </c>
      <c r="I927" s="1">
        <v>42072</v>
      </c>
      <c r="J927" s="2">
        <v>151706</v>
      </c>
      <c r="K927" s="3">
        <v>0.11</v>
      </c>
      <c r="L927" t="s">
        <v>32</v>
      </c>
      <c r="M927" t="s">
        <v>33</v>
      </c>
      <c r="N927" s="1" t="s">
        <v>20</v>
      </c>
      <c r="P927" t="str">
        <f t="shared" si="25"/>
        <v>MIDDLE AGE</v>
      </c>
      <c r="AG927" s="11"/>
      <c r="AH927" s="1">
        <v>42072</v>
      </c>
      <c r="AI927" s="2">
        <v>151706</v>
      </c>
      <c r="AJ927" s="13" t="s">
        <v>58</v>
      </c>
      <c r="AK927" s="1">
        <v>42072</v>
      </c>
      <c r="AL927" s="3">
        <v>0.11</v>
      </c>
      <c r="AO927" s="11"/>
    </row>
    <row r="928" spans="1:41" x14ac:dyDescent="0.25">
      <c r="A928" t="s">
        <v>1039</v>
      </c>
      <c r="B928" t="s">
        <v>1999</v>
      </c>
      <c r="C928" t="s">
        <v>55</v>
      </c>
      <c r="D928" t="s">
        <v>58</v>
      </c>
      <c r="E928" t="s">
        <v>35</v>
      </c>
      <c r="F928" t="s">
        <v>27</v>
      </c>
      <c r="G928" t="s">
        <v>46</v>
      </c>
      <c r="H928">
        <v>26</v>
      </c>
      <c r="I928" s="1">
        <v>44914</v>
      </c>
      <c r="J928" s="2">
        <v>102066</v>
      </c>
      <c r="K928" s="3">
        <v>0.1</v>
      </c>
      <c r="L928" t="s">
        <v>18</v>
      </c>
      <c r="M928" t="s">
        <v>24</v>
      </c>
      <c r="N928" s="1" t="s">
        <v>20</v>
      </c>
      <c r="P928" t="str">
        <f t="shared" si="25"/>
        <v>YOUNG</v>
      </c>
      <c r="AG928" s="11"/>
      <c r="AH928" s="1">
        <v>44914</v>
      </c>
      <c r="AI928" s="2">
        <v>102066</v>
      </c>
      <c r="AJ928" s="13" t="s">
        <v>41</v>
      </c>
      <c r="AK928" s="1">
        <v>44914</v>
      </c>
      <c r="AL928" s="3">
        <v>0.1</v>
      </c>
      <c r="AO928" s="11"/>
    </row>
    <row r="929" spans="1:41" x14ac:dyDescent="0.25">
      <c r="A929" t="s">
        <v>1040</v>
      </c>
      <c r="B929" t="s">
        <v>2000</v>
      </c>
      <c r="C929" t="s">
        <v>13</v>
      </c>
      <c r="D929" t="s">
        <v>41</v>
      </c>
      <c r="E929" t="s">
        <v>15</v>
      </c>
      <c r="F929" t="s">
        <v>27</v>
      </c>
      <c r="G929" t="s">
        <v>23</v>
      </c>
      <c r="H929">
        <v>31</v>
      </c>
      <c r="I929" s="1">
        <v>44329</v>
      </c>
      <c r="J929" s="2">
        <v>234203</v>
      </c>
      <c r="K929" s="3">
        <v>0.36</v>
      </c>
      <c r="L929" t="s">
        <v>18</v>
      </c>
      <c r="M929" t="s">
        <v>56</v>
      </c>
      <c r="N929" s="1" t="s">
        <v>20</v>
      </c>
      <c r="P929" t="str">
        <f t="shared" si="25"/>
        <v>YOUNG</v>
      </c>
      <c r="AG929" s="11"/>
      <c r="AH929" s="1">
        <v>44329</v>
      </c>
      <c r="AI929" s="2">
        <v>234203</v>
      </c>
      <c r="AJ929" s="13" t="s">
        <v>41</v>
      </c>
      <c r="AK929" s="1">
        <v>44329</v>
      </c>
      <c r="AL929" s="3">
        <v>0.36</v>
      </c>
      <c r="AO929" s="11"/>
    </row>
    <row r="930" spans="1:41" x14ac:dyDescent="0.25">
      <c r="A930" t="s">
        <v>1041</v>
      </c>
      <c r="B930" t="s">
        <v>2001</v>
      </c>
      <c r="C930" t="s">
        <v>1113</v>
      </c>
      <c r="D930" t="s">
        <v>41</v>
      </c>
      <c r="E930" t="s">
        <v>31</v>
      </c>
      <c r="F930" t="s">
        <v>27</v>
      </c>
      <c r="G930" t="s">
        <v>46</v>
      </c>
      <c r="H930">
        <v>48</v>
      </c>
      <c r="I930" s="1">
        <v>43658</v>
      </c>
      <c r="J930" s="2">
        <v>121884</v>
      </c>
      <c r="K930" s="3">
        <v>0.12</v>
      </c>
      <c r="L930" t="s">
        <v>18</v>
      </c>
      <c r="M930" t="s">
        <v>24</v>
      </c>
      <c r="N930" s="1" t="s">
        <v>20</v>
      </c>
      <c r="P930" t="str">
        <f t="shared" si="25"/>
        <v>MIDDLE AGE</v>
      </c>
      <c r="AG930" s="11"/>
      <c r="AH930" s="1">
        <v>43658</v>
      </c>
      <c r="AI930" s="2">
        <v>121884</v>
      </c>
      <c r="AJ930" s="13" t="s">
        <v>41</v>
      </c>
      <c r="AK930" s="1">
        <v>43658</v>
      </c>
      <c r="AL930" s="3">
        <v>0.12</v>
      </c>
      <c r="AO930" s="11"/>
    </row>
    <row r="931" spans="1:41" x14ac:dyDescent="0.25">
      <c r="A931" t="s">
        <v>1042</v>
      </c>
      <c r="B931" t="s">
        <v>2002</v>
      </c>
      <c r="C931" t="s">
        <v>13</v>
      </c>
      <c r="D931" t="s">
        <v>41</v>
      </c>
      <c r="E931" t="s">
        <v>15</v>
      </c>
      <c r="F931" t="s">
        <v>27</v>
      </c>
      <c r="G931" t="s">
        <v>23</v>
      </c>
      <c r="H931">
        <v>61</v>
      </c>
      <c r="I931" s="1">
        <v>41749</v>
      </c>
      <c r="J931" s="2">
        <v>209680</v>
      </c>
      <c r="K931" s="3">
        <v>0.34</v>
      </c>
      <c r="L931" t="s">
        <v>32</v>
      </c>
      <c r="M931" t="s">
        <v>63</v>
      </c>
      <c r="N931" s="1" t="s">
        <v>20</v>
      </c>
      <c r="P931" t="str">
        <f t="shared" si="25"/>
        <v>OLD</v>
      </c>
      <c r="AG931" s="11"/>
      <c r="AH931" s="1">
        <v>41749</v>
      </c>
      <c r="AI931" s="2">
        <v>209680</v>
      </c>
      <c r="AJ931" s="13" t="s">
        <v>26</v>
      </c>
      <c r="AK931" s="1">
        <v>41749</v>
      </c>
      <c r="AL931" s="3">
        <v>0.34</v>
      </c>
      <c r="AO931" s="11"/>
    </row>
    <row r="932" spans="1:41" x14ac:dyDescent="0.25">
      <c r="A932" t="s">
        <v>1043</v>
      </c>
      <c r="B932" t="s">
        <v>2003</v>
      </c>
      <c r="C932" t="s">
        <v>13</v>
      </c>
      <c r="D932" t="s">
        <v>26</v>
      </c>
      <c r="E932" t="s">
        <v>15</v>
      </c>
      <c r="F932" t="s">
        <v>16</v>
      </c>
      <c r="G932" t="s">
        <v>17</v>
      </c>
      <c r="H932">
        <v>42</v>
      </c>
      <c r="I932" s="1">
        <v>40733</v>
      </c>
      <c r="J932" s="2">
        <v>240940</v>
      </c>
      <c r="K932" s="3">
        <v>0.34</v>
      </c>
      <c r="L932" t="s">
        <v>18</v>
      </c>
      <c r="M932" t="s">
        <v>37</v>
      </c>
      <c r="N932" s="1">
        <v>42493</v>
      </c>
      <c r="P932" t="str">
        <f t="shared" si="25"/>
        <v>MIDDLE AGE</v>
      </c>
      <c r="AG932" s="11"/>
      <c r="AH932" s="1">
        <v>40733</v>
      </c>
      <c r="AI932" s="2">
        <v>240940</v>
      </c>
      <c r="AJ932" s="13" t="s">
        <v>26</v>
      </c>
      <c r="AK932" s="1">
        <v>40733</v>
      </c>
      <c r="AL932" s="3">
        <v>0.34</v>
      </c>
      <c r="AO932" s="11"/>
    </row>
    <row r="933" spans="1:41" x14ac:dyDescent="0.25">
      <c r="A933" t="s">
        <v>1044</v>
      </c>
      <c r="B933" t="s">
        <v>2004</v>
      </c>
      <c r="C933" t="s">
        <v>74</v>
      </c>
      <c r="D933" t="s">
        <v>26</v>
      </c>
      <c r="E933" t="s">
        <v>35</v>
      </c>
      <c r="F933" t="s">
        <v>16</v>
      </c>
      <c r="G933" t="s">
        <v>17</v>
      </c>
      <c r="H933">
        <v>50</v>
      </c>
      <c r="I933" s="1">
        <v>41624</v>
      </c>
      <c r="J933" s="2">
        <v>63884</v>
      </c>
      <c r="K933" s="3">
        <v>0</v>
      </c>
      <c r="L933" t="s">
        <v>18</v>
      </c>
      <c r="M933" t="s">
        <v>42</v>
      </c>
      <c r="N933" s="1" t="s">
        <v>20</v>
      </c>
      <c r="P933" t="str">
        <f t="shared" si="25"/>
        <v>MIDDLE AGE</v>
      </c>
      <c r="AG933" s="11"/>
      <c r="AH933" s="1">
        <v>41624</v>
      </c>
      <c r="AI933" s="2">
        <v>63884</v>
      </c>
      <c r="AJ933" s="13" t="s">
        <v>26</v>
      </c>
      <c r="AK933" s="1">
        <v>41624</v>
      </c>
      <c r="AL933" s="3">
        <v>0</v>
      </c>
      <c r="AO933" s="11"/>
    </row>
    <row r="934" spans="1:41" x14ac:dyDescent="0.25">
      <c r="A934" t="s">
        <v>1045</v>
      </c>
      <c r="B934" t="s">
        <v>2005</v>
      </c>
      <c r="C934" t="s">
        <v>36</v>
      </c>
      <c r="D934" t="s">
        <v>26</v>
      </c>
      <c r="E934" t="s">
        <v>1104</v>
      </c>
      <c r="F934" t="s">
        <v>16</v>
      </c>
      <c r="G934" t="s">
        <v>17</v>
      </c>
      <c r="H934">
        <v>46</v>
      </c>
      <c r="I934" s="1">
        <v>40988</v>
      </c>
      <c r="J934" s="2">
        <v>74026</v>
      </c>
      <c r="K934" s="3">
        <v>0</v>
      </c>
      <c r="L934" t="s">
        <v>18</v>
      </c>
      <c r="M934" t="s">
        <v>37</v>
      </c>
      <c r="N934" s="1" t="s">
        <v>20</v>
      </c>
      <c r="P934" t="str">
        <f t="shared" si="25"/>
        <v>MIDDLE AGE</v>
      </c>
      <c r="AG934" s="11"/>
      <c r="AH934" s="1">
        <v>40988</v>
      </c>
      <c r="AI934" s="2">
        <v>74026</v>
      </c>
      <c r="AJ934" s="13" t="s">
        <v>26</v>
      </c>
      <c r="AK934" s="1">
        <v>40988</v>
      </c>
      <c r="AL934" s="3">
        <v>0</v>
      </c>
      <c r="AO934" s="11"/>
    </row>
    <row r="935" spans="1:41" x14ac:dyDescent="0.25">
      <c r="A935" t="s">
        <v>1046</v>
      </c>
      <c r="B935" t="s">
        <v>2006</v>
      </c>
      <c r="C935" t="s">
        <v>69</v>
      </c>
      <c r="D935" t="s">
        <v>26</v>
      </c>
      <c r="E935" t="s">
        <v>1104</v>
      </c>
      <c r="F935" t="s">
        <v>16</v>
      </c>
      <c r="G935" t="s">
        <v>46</v>
      </c>
      <c r="H935">
        <v>50</v>
      </c>
      <c r="I935" s="1">
        <v>39398</v>
      </c>
      <c r="J935" s="2">
        <v>67756</v>
      </c>
      <c r="K935" s="3">
        <v>0</v>
      </c>
      <c r="L935" t="s">
        <v>18</v>
      </c>
      <c r="M935" t="s">
        <v>19</v>
      </c>
      <c r="N935" s="1" t="s">
        <v>20</v>
      </c>
      <c r="P935" t="str">
        <f t="shared" si="25"/>
        <v>MIDDLE AGE</v>
      </c>
      <c r="AG935" s="11"/>
      <c r="AH935" s="1">
        <v>39398</v>
      </c>
      <c r="AI935" s="2">
        <v>67756</v>
      </c>
      <c r="AJ935" s="13" t="s">
        <v>45</v>
      </c>
      <c r="AK935" s="1">
        <v>39398</v>
      </c>
      <c r="AL935" s="3">
        <v>0</v>
      </c>
      <c r="AO935" s="11"/>
    </row>
    <row r="936" spans="1:41" x14ac:dyDescent="0.25">
      <c r="A936" t="s">
        <v>1047</v>
      </c>
      <c r="B936" t="s">
        <v>2007</v>
      </c>
      <c r="C936" t="s">
        <v>38</v>
      </c>
      <c r="D936" t="s">
        <v>45</v>
      </c>
      <c r="E936" t="s">
        <v>31</v>
      </c>
      <c r="F936" t="s">
        <v>16</v>
      </c>
      <c r="G936" t="s">
        <v>46</v>
      </c>
      <c r="H936">
        <v>62</v>
      </c>
      <c r="I936" s="1">
        <v>40931</v>
      </c>
      <c r="J936" s="2">
        <v>180256</v>
      </c>
      <c r="K936" s="3">
        <v>0.2</v>
      </c>
      <c r="L936" t="s">
        <v>18</v>
      </c>
      <c r="M936" t="s">
        <v>37</v>
      </c>
      <c r="N936" s="1" t="s">
        <v>20</v>
      </c>
      <c r="P936" t="str">
        <f t="shared" si="25"/>
        <v>OLD</v>
      </c>
      <c r="AG936" s="11"/>
      <c r="AH936" s="1">
        <v>40931</v>
      </c>
      <c r="AI936" s="2">
        <v>180256</v>
      </c>
      <c r="AJ936" s="13" t="s">
        <v>30</v>
      </c>
      <c r="AK936" s="1">
        <v>40931</v>
      </c>
      <c r="AL936" s="3">
        <v>0.2</v>
      </c>
      <c r="AO936" s="11"/>
    </row>
    <row r="937" spans="1:41" x14ac:dyDescent="0.25">
      <c r="A937" t="s">
        <v>1048</v>
      </c>
      <c r="B937" t="s">
        <v>2008</v>
      </c>
      <c r="C937" t="s">
        <v>38</v>
      </c>
      <c r="D937" t="s">
        <v>30</v>
      </c>
      <c r="E937" t="s">
        <v>1104</v>
      </c>
      <c r="F937" t="s">
        <v>16</v>
      </c>
      <c r="G937" t="s">
        <v>17</v>
      </c>
      <c r="H937">
        <v>45</v>
      </c>
      <c r="I937" s="1">
        <v>43538</v>
      </c>
      <c r="J937" s="2">
        <v>183165</v>
      </c>
      <c r="K937" s="3">
        <v>0.18</v>
      </c>
      <c r="L937" t="s">
        <v>18</v>
      </c>
      <c r="M937" t="s">
        <v>42</v>
      </c>
      <c r="N937" s="1" t="s">
        <v>20</v>
      </c>
      <c r="P937" t="str">
        <f t="shared" si="25"/>
        <v>MIDDLE AGE</v>
      </c>
      <c r="AG937" s="11"/>
      <c r="AH937" s="1">
        <v>43538</v>
      </c>
      <c r="AI937" s="2">
        <v>183165</v>
      </c>
      <c r="AJ937" s="13" t="s">
        <v>58</v>
      </c>
      <c r="AK937" s="1">
        <v>43538</v>
      </c>
      <c r="AL937" s="3">
        <v>0.18</v>
      </c>
      <c r="AO937" s="11"/>
    </row>
    <row r="938" spans="1:41" x14ac:dyDescent="0.25">
      <c r="A938" t="s">
        <v>86</v>
      </c>
      <c r="B938" t="s">
        <v>2009</v>
      </c>
      <c r="C938" t="s">
        <v>38</v>
      </c>
      <c r="D938" t="s">
        <v>58</v>
      </c>
      <c r="E938" t="s">
        <v>1104</v>
      </c>
      <c r="F938" t="s">
        <v>27</v>
      </c>
      <c r="G938" t="s">
        <v>46</v>
      </c>
      <c r="H938">
        <v>34</v>
      </c>
      <c r="I938" s="1">
        <v>40946</v>
      </c>
      <c r="J938" s="2">
        <v>195194</v>
      </c>
      <c r="K938" s="3">
        <v>0.23</v>
      </c>
      <c r="L938" t="s">
        <v>18</v>
      </c>
      <c r="M938" t="s">
        <v>19</v>
      </c>
      <c r="N938" s="1" t="s">
        <v>20</v>
      </c>
      <c r="P938" t="str">
        <f t="shared" si="25"/>
        <v>YOUNG</v>
      </c>
      <c r="AG938" s="11"/>
      <c r="AH938" s="1">
        <v>40946</v>
      </c>
      <c r="AI938" s="2">
        <v>195194</v>
      </c>
      <c r="AJ938" s="13" t="s">
        <v>41</v>
      </c>
      <c r="AK938" s="1">
        <v>40946</v>
      </c>
      <c r="AL938" s="3">
        <v>0.23</v>
      </c>
      <c r="AO938" s="11"/>
    </row>
    <row r="939" spans="1:41" x14ac:dyDescent="0.25">
      <c r="A939" t="s">
        <v>110</v>
      </c>
      <c r="B939" t="s">
        <v>2010</v>
      </c>
      <c r="C939" t="s">
        <v>59</v>
      </c>
      <c r="D939" t="s">
        <v>41</v>
      </c>
      <c r="E939" t="s">
        <v>31</v>
      </c>
      <c r="F939" t="s">
        <v>16</v>
      </c>
      <c r="G939" t="s">
        <v>46</v>
      </c>
      <c r="H939">
        <v>35</v>
      </c>
      <c r="I939" s="1">
        <v>41051</v>
      </c>
      <c r="J939" s="2">
        <v>46569</v>
      </c>
      <c r="K939" s="3">
        <v>0</v>
      </c>
      <c r="L939" t="s">
        <v>18</v>
      </c>
      <c r="M939" t="s">
        <v>24</v>
      </c>
      <c r="N939" s="1" t="s">
        <v>20</v>
      </c>
      <c r="P939" t="str">
        <f t="shared" si="25"/>
        <v>YOUNG</v>
      </c>
      <c r="AG939" s="11"/>
      <c r="AH939" s="1">
        <v>41051</v>
      </c>
      <c r="AI939" s="2">
        <v>46569</v>
      </c>
      <c r="AJ939" s="13" t="s">
        <v>26</v>
      </c>
      <c r="AK939" s="1">
        <v>41051</v>
      </c>
      <c r="AL939" s="3">
        <v>0</v>
      </c>
      <c r="AO939" s="11"/>
    </row>
    <row r="940" spans="1:41" x14ac:dyDescent="0.25">
      <c r="A940" t="s">
        <v>1049</v>
      </c>
      <c r="B940" t="s">
        <v>139</v>
      </c>
      <c r="C940" t="s">
        <v>75</v>
      </c>
      <c r="D940" t="s">
        <v>26</v>
      </c>
      <c r="E940" t="s">
        <v>31</v>
      </c>
      <c r="F940" t="s">
        <v>27</v>
      </c>
      <c r="G940" t="s">
        <v>17</v>
      </c>
      <c r="H940">
        <v>41</v>
      </c>
      <c r="I940" s="1">
        <v>38948</v>
      </c>
      <c r="J940" s="2">
        <v>70566</v>
      </c>
      <c r="K940" s="3">
        <v>0</v>
      </c>
      <c r="L940" t="s">
        <v>18</v>
      </c>
      <c r="M940" t="s">
        <v>42</v>
      </c>
      <c r="N940" s="1" t="s">
        <v>20</v>
      </c>
      <c r="P940" t="str">
        <f t="shared" si="25"/>
        <v>MIDDLE AGE</v>
      </c>
      <c r="AG940" s="11"/>
      <c r="AH940" s="1">
        <v>38948</v>
      </c>
      <c r="AI940" s="2">
        <v>70566</v>
      </c>
      <c r="AJ940" s="13" t="s">
        <v>26</v>
      </c>
      <c r="AK940" s="1">
        <v>38948</v>
      </c>
      <c r="AL940" s="3">
        <v>0</v>
      </c>
      <c r="AO940" s="11"/>
    </row>
    <row r="941" spans="1:41" x14ac:dyDescent="0.25">
      <c r="A941" t="s">
        <v>1050</v>
      </c>
      <c r="B941" t="s">
        <v>2011</v>
      </c>
      <c r="C941" t="s">
        <v>36</v>
      </c>
      <c r="D941" t="s">
        <v>26</v>
      </c>
      <c r="E941" t="s">
        <v>31</v>
      </c>
      <c r="F941" t="s">
        <v>16</v>
      </c>
      <c r="G941" t="s">
        <v>23</v>
      </c>
      <c r="H941">
        <v>56</v>
      </c>
      <c r="I941" s="1">
        <v>34155</v>
      </c>
      <c r="J941" s="2">
        <v>75435</v>
      </c>
      <c r="K941" s="3">
        <v>0</v>
      </c>
      <c r="L941" t="s">
        <v>18</v>
      </c>
      <c r="M941" t="s">
        <v>24</v>
      </c>
      <c r="N941" s="1" t="s">
        <v>20</v>
      </c>
      <c r="P941" t="str">
        <f t="shared" si="25"/>
        <v>MIDDLE AGE</v>
      </c>
      <c r="AG941" s="11"/>
      <c r="AH941" s="1">
        <v>34155</v>
      </c>
      <c r="AI941" s="2">
        <v>75435</v>
      </c>
      <c r="AJ941" s="13" t="s">
        <v>30</v>
      </c>
      <c r="AK941" s="1">
        <v>34155</v>
      </c>
      <c r="AL941" s="3">
        <v>0</v>
      </c>
      <c r="AO941" s="11"/>
    </row>
    <row r="942" spans="1:41" x14ac:dyDescent="0.25">
      <c r="A942" t="s">
        <v>101</v>
      </c>
      <c r="B942" t="s">
        <v>2012</v>
      </c>
      <c r="C942" t="s">
        <v>72</v>
      </c>
      <c r="D942" t="s">
        <v>30</v>
      </c>
      <c r="E942" t="s">
        <v>15</v>
      </c>
      <c r="F942" t="s">
        <v>16</v>
      </c>
      <c r="G942" t="s">
        <v>17</v>
      </c>
      <c r="H942">
        <v>31</v>
      </c>
      <c r="I942" s="1">
        <v>43974</v>
      </c>
      <c r="J942" s="2">
        <v>69108</v>
      </c>
      <c r="K942" s="3">
        <v>0</v>
      </c>
      <c r="L942" t="s">
        <v>18</v>
      </c>
      <c r="M942" t="s">
        <v>42</v>
      </c>
      <c r="N942" s="1" t="s">
        <v>20</v>
      </c>
      <c r="P942" t="str">
        <f t="shared" si="25"/>
        <v>YOUNG</v>
      </c>
      <c r="AG942" s="11"/>
      <c r="AH942" s="1">
        <v>43974</v>
      </c>
      <c r="AI942" s="2">
        <v>69108</v>
      </c>
      <c r="AJ942" s="13" t="s">
        <v>14</v>
      </c>
      <c r="AK942" s="1">
        <v>43974</v>
      </c>
      <c r="AL942" s="3">
        <v>0</v>
      </c>
      <c r="AO942" s="11"/>
    </row>
    <row r="943" spans="1:41" x14ac:dyDescent="0.25">
      <c r="A943" t="s">
        <v>205</v>
      </c>
      <c r="B943" t="s">
        <v>2013</v>
      </c>
      <c r="C943" t="s">
        <v>1113</v>
      </c>
      <c r="D943" t="s">
        <v>14</v>
      </c>
      <c r="E943" t="s">
        <v>15</v>
      </c>
      <c r="F943" t="s">
        <v>16</v>
      </c>
      <c r="G943" t="s">
        <v>46</v>
      </c>
      <c r="H943">
        <v>40</v>
      </c>
      <c r="I943" s="1">
        <v>39569</v>
      </c>
      <c r="J943" s="2">
        <v>140589</v>
      </c>
      <c r="K943" s="3">
        <v>0.14000000000000001</v>
      </c>
      <c r="L943" t="s">
        <v>47</v>
      </c>
      <c r="M943" t="s">
        <v>68</v>
      </c>
      <c r="N943" s="1" t="s">
        <v>20</v>
      </c>
      <c r="P943" t="str">
        <f t="shared" si="25"/>
        <v>YOUNG</v>
      </c>
      <c r="AG943" s="11"/>
      <c r="AH943" s="1">
        <v>39569</v>
      </c>
      <c r="AI943" s="2">
        <v>140589</v>
      </c>
      <c r="AJ943" s="13" t="s">
        <v>58</v>
      </c>
      <c r="AK943" s="1">
        <v>39569</v>
      </c>
      <c r="AL943" s="3">
        <v>0.14000000000000001</v>
      </c>
      <c r="AO943" s="11"/>
    </row>
    <row r="944" spans="1:41" x14ac:dyDescent="0.25">
      <c r="A944" t="s">
        <v>178</v>
      </c>
      <c r="B944" t="s">
        <v>2014</v>
      </c>
      <c r="C944" t="s">
        <v>13</v>
      </c>
      <c r="D944" t="s">
        <v>58</v>
      </c>
      <c r="E944" t="s">
        <v>1104</v>
      </c>
      <c r="F944" t="s">
        <v>27</v>
      </c>
      <c r="G944" t="s">
        <v>23</v>
      </c>
      <c r="H944">
        <v>51</v>
      </c>
      <c r="I944" s="1">
        <v>38896</v>
      </c>
      <c r="J944" s="2">
        <v>206423</v>
      </c>
      <c r="K944" s="3">
        <v>0.36</v>
      </c>
      <c r="L944" t="s">
        <v>32</v>
      </c>
      <c r="M944" t="s">
        <v>54</v>
      </c>
      <c r="N944" s="1" t="s">
        <v>20</v>
      </c>
      <c r="P944" t="str">
        <f t="shared" si="25"/>
        <v>MIDDLE AGE</v>
      </c>
      <c r="AG944" s="11"/>
      <c r="AH944" s="1">
        <v>38896</v>
      </c>
      <c r="AI944" s="2">
        <v>206423</v>
      </c>
      <c r="AJ944" s="13" t="s">
        <v>30</v>
      </c>
      <c r="AK944" s="1">
        <v>38896</v>
      </c>
      <c r="AL944" s="3">
        <v>0.36</v>
      </c>
      <c r="AO944" s="11"/>
    </row>
    <row r="945" spans="1:41" x14ac:dyDescent="0.25">
      <c r="A945" t="s">
        <v>1051</v>
      </c>
      <c r="B945" t="s">
        <v>2015</v>
      </c>
      <c r="C945" t="s">
        <v>60</v>
      </c>
      <c r="D945" t="s">
        <v>30</v>
      </c>
      <c r="E945" t="s">
        <v>1104</v>
      </c>
      <c r="F945" t="s">
        <v>16</v>
      </c>
      <c r="G945" t="s">
        <v>23</v>
      </c>
      <c r="H945">
        <v>49</v>
      </c>
      <c r="I945" s="1">
        <v>44356</v>
      </c>
      <c r="J945" s="2">
        <v>123738</v>
      </c>
      <c r="K945" s="3">
        <v>0</v>
      </c>
      <c r="L945" t="s">
        <v>18</v>
      </c>
      <c r="M945" t="s">
        <v>37</v>
      </c>
      <c r="N945" s="1" t="s">
        <v>20</v>
      </c>
      <c r="P945" t="str">
        <f t="shared" si="25"/>
        <v>MIDDLE AGE</v>
      </c>
      <c r="AG945" s="11"/>
      <c r="AH945" s="1">
        <v>44356</v>
      </c>
      <c r="AI945" s="2">
        <v>123738</v>
      </c>
      <c r="AJ945" s="13" t="s">
        <v>22</v>
      </c>
      <c r="AK945" s="1">
        <v>44356</v>
      </c>
      <c r="AL945" s="3">
        <v>0</v>
      </c>
      <c r="AO945" s="11"/>
    </row>
    <row r="946" spans="1:41" x14ac:dyDescent="0.25">
      <c r="A946" t="s">
        <v>1052</v>
      </c>
      <c r="B946" t="s">
        <v>2016</v>
      </c>
      <c r="C946" t="s">
        <v>21</v>
      </c>
      <c r="D946" t="s">
        <v>22</v>
      </c>
      <c r="E946" t="s">
        <v>15</v>
      </c>
      <c r="F946" t="s">
        <v>27</v>
      </c>
      <c r="G946" t="s">
        <v>17</v>
      </c>
      <c r="H946">
        <v>34</v>
      </c>
      <c r="I946" s="1">
        <v>43478</v>
      </c>
      <c r="J946" s="2">
        <v>58120</v>
      </c>
      <c r="K946" s="3">
        <v>0</v>
      </c>
      <c r="L946" t="s">
        <v>18</v>
      </c>
      <c r="M946" t="s">
        <v>24</v>
      </c>
      <c r="N946" s="1" t="s">
        <v>20</v>
      </c>
      <c r="P946" t="str">
        <f t="shared" si="25"/>
        <v>YOUNG</v>
      </c>
      <c r="AG946" s="11"/>
      <c r="AH946" s="1">
        <v>43478</v>
      </c>
      <c r="AI946" s="2">
        <v>58120</v>
      </c>
      <c r="AJ946" s="13" t="s">
        <v>26</v>
      </c>
      <c r="AK946" s="1">
        <v>43478</v>
      </c>
      <c r="AL946" s="3">
        <v>0</v>
      </c>
      <c r="AO946" s="11"/>
    </row>
    <row r="947" spans="1:41" x14ac:dyDescent="0.25">
      <c r="A947" t="s">
        <v>1053</v>
      </c>
      <c r="B947" t="s">
        <v>2017</v>
      </c>
      <c r="C947" t="s">
        <v>74</v>
      </c>
      <c r="D947" t="s">
        <v>26</v>
      </c>
      <c r="E947" t="s">
        <v>31</v>
      </c>
      <c r="F947" t="s">
        <v>16</v>
      </c>
      <c r="G947" t="s">
        <v>17</v>
      </c>
      <c r="H947">
        <v>48</v>
      </c>
      <c r="I947" s="1">
        <v>36665</v>
      </c>
      <c r="J947" s="2">
        <v>62672</v>
      </c>
      <c r="K947" s="3">
        <v>0</v>
      </c>
      <c r="L947" t="s">
        <v>18</v>
      </c>
      <c r="M947" t="s">
        <v>19</v>
      </c>
      <c r="N947" s="1" t="s">
        <v>20</v>
      </c>
      <c r="P947" t="str">
        <f t="shared" si="25"/>
        <v>MIDDLE AGE</v>
      </c>
      <c r="AG947" s="11"/>
      <c r="AH947" s="1">
        <v>36665</v>
      </c>
      <c r="AI947" s="2">
        <v>62672</v>
      </c>
      <c r="AJ947" s="13" t="s">
        <v>30</v>
      </c>
      <c r="AK947" s="1">
        <v>36665</v>
      </c>
      <c r="AL947" s="3">
        <v>0</v>
      </c>
      <c r="AO947" s="11"/>
    </row>
    <row r="948" spans="1:41" x14ac:dyDescent="0.25">
      <c r="A948" t="s">
        <v>1054</v>
      </c>
      <c r="B948" t="s">
        <v>2018</v>
      </c>
      <c r="C948" t="s">
        <v>52</v>
      </c>
      <c r="D948" t="s">
        <v>30</v>
      </c>
      <c r="E948" t="s">
        <v>15</v>
      </c>
      <c r="F948" t="s">
        <v>16</v>
      </c>
      <c r="G948" t="s">
        <v>46</v>
      </c>
      <c r="H948">
        <v>45</v>
      </c>
      <c r="I948" s="1">
        <v>39210</v>
      </c>
      <c r="J948" s="2">
        <v>92037</v>
      </c>
      <c r="K948" s="3">
        <v>0</v>
      </c>
      <c r="L948" t="s">
        <v>18</v>
      </c>
      <c r="M948" t="s">
        <v>37</v>
      </c>
      <c r="N948" s="1" t="s">
        <v>20</v>
      </c>
      <c r="P948" t="str">
        <f t="shared" si="25"/>
        <v>MIDDLE AGE</v>
      </c>
      <c r="AG948" s="11"/>
      <c r="AH948" s="1">
        <v>39210</v>
      </c>
      <c r="AI948" s="2">
        <v>92037</v>
      </c>
      <c r="AJ948" s="13" t="s">
        <v>22</v>
      </c>
      <c r="AK948" s="1">
        <v>39210</v>
      </c>
      <c r="AL948" s="3">
        <v>0</v>
      </c>
      <c r="AO948" s="11"/>
    </row>
    <row r="949" spans="1:41" x14ac:dyDescent="0.25">
      <c r="A949" t="s">
        <v>1055</v>
      </c>
      <c r="B949" t="s">
        <v>2019</v>
      </c>
      <c r="C949" t="s">
        <v>13</v>
      </c>
      <c r="D949" t="s">
        <v>22</v>
      </c>
      <c r="E949" t="s">
        <v>1104</v>
      </c>
      <c r="F949" t="s">
        <v>16</v>
      </c>
      <c r="G949" t="s">
        <v>23</v>
      </c>
      <c r="H949">
        <v>53</v>
      </c>
      <c r="I949" s="1">
        <v>39925</v>
      </c>
      <c r="J949" s="2">
        <v>258722</v>
      </c>
      <c r="K949" s="3">
        <v>0.36</v>
      </c>
      <c r="L949" t="s">
        <v>18</v>
      </c>
      <c r="M949" t="s">
        <v>37</v>
      </c>
      <c r="N949" s="1" t="s">
        <v>20</v>
      </c>
      <c r="P949" t="str">
        <f t="shared" si="25"/>
        <v>MIDDLE AGE</v>
      </c>
      <c r="AG949" s="11"/>
      <c r="AH949" s="1">
        <v>39925</v>
      </c>
      <c r="AI949" s="2">
        <v>258722</v>
      </c>
      <c r="AJ949" s="13" t="s">
        <v>30</v>
      </c>
      <c r="AK949" s="1">
        <v>39925</v>
      </c>
      <c r="AL949" s="3">
        <v>0.36</v>
      </c>
      <c r="AO949" s="11"/>
    </row>
    <row r="950" spans="1:41" x14ac:dyDescent="0.25">
      <c r="A950" t="s">
        <v>1056</v>
      </c>
      <c r="B950" t="s">
        <v>2020</v>
      </c>
      <c r="C950" t="s">
        <v>72</v>
      </c>
      <c r="D950" t="s">
        <v>30</v>
      </c>
      <c r="E950" t="s">
        <v>31</v>
      </c>
      <c r="F950" t="s">
        <v>16</v>
      </c>
      <c r="G950" t="s">
        <v>46</v>
      </c>
      <c r="H950">
        <v>55</v>
      </c>
      <c r="I950" s="1">
        <v>37673</v>
      </c>
      <c r="J950" s="2">
        <v>64809</v>
      </c>
      <c r="K950" s="3">
        <v>0</v>
      </c>
      <c r="L950" t="s">
        <v>47</v>
      </c>
      <c r="M950" t="s">
        <v>1136</v>
      </c>
      <c r="N950" s="1">
        <v>42604</v>
      </c>
      <c r="P950" t="str">
        <f t="shared" si="25"/>
        <v>MIDDLE AGE</v>
      </c>
      <c r="AG950" s="11"/>
      <c r="AH950" s="1">
        <v>37673</v>
      </c>
      <c r="AI950" s="2">
        <v>64809</v>
      </c>
      <c r="AJ950" s="13" t="s">
        <v>30</v>
      </c>
      <c r="AK950" s="1">
        <v>37673</v>
      </c>
      <c r="AL950" s="3">
        <v>0</v>
      </c>
      <c r="AO950" s="11"/>
    </row>
    <row r="951" spans="1:41" x14ac:dyDescent="0.25">
      <c r="A951" t="s">
        <v>1057</v>
      </c>
      <c r="B951" t="s">
        <v>2021</v>
      </c>
      <c r="C951" t="s">
        <v>29</v>
      </c>
      <c r="D951" t="s">
        <v>30</v>
      </c>
      <c r="E951" t="s">
        <v>31</v>
      </c>
      <c r="F951" t="s">
        <v>16</v>
      </c>
      <c r="G951" t="s">
        <v>23</v>
      </c>
      <c r="H951">
        <v>56</v>
      </c>
      <c r="I951" s="1">
        <v>44562</v>
      </c>
      <c r="J951" s="2">
        <v>95577</v>
      </c>
      <c r="K951" s="3">
        <v>0</v>
      </c>
      <c r="L951" t="s">
        <v>32</v>
      </c>
      <c r="M951" t="s">
        <v>63</v>
      </c>
      <c r="N951" s="1" t="s">
        <v>20</v>
      </c>
      <c r="P951" t="str">
        <f t="shared" si="25"/>
        <v>MIDDLE AGE</v>
      </c>
      <c r="AG951" s="11"/>
      <c r="AH951" s="1">
        <v>44562</v>
      </c>
      <c r="AI951" s="2">
        <v>95577</v>
      </c>
      <c r="AJ951" s="13" t="s">
        <v>30</v>
      </c>
      <c r="AK951" s="1">
        <v>44562</v>
      </c>
      <c r="AL951" s="3">
        <v>0</v>
      </c>
      <c r="AO951" s="11"/>
    </row>
    <row r="952" spans="1:41" x14ac:dyDescent="0.25">
      <c r="A952" t="s">
        <v>1058</v>
      </c>
      <c r="B952" t="s">
        <v>2022</v>
      </c>
      <c r="C952" t="s">
        <v>72</v>
      </c>
      <c r="D952" t="s">
        <v>30</v>
      </c>
      <c r="E952" t="s">
        <v>15</v>
      </c>
      <c r="F952" t="s">
        <v>16</v>
      </c>
      <c r="G952" t="s">
        <v>23</v>
      </c>
      <c r="H952">
        <v>41</v>
      </c>
      <c r="I952" s="1">
        <v>38577</v>
      </c>
      <c r="J952" s="2">
        <v>73059</v>
      </c>
      <c r="K952" s="3">
        <v>0</v>
      </c>
      <c r="L952" t="s">
        <v>32</v>
      </c>
      <c r="M952" t="s">
        <v>63</v>
      </c>
      <c r="N952" s="1" t="s">
        <v>20</v>
      </c>
      <c r="P952" t="str">
        <f t="shared" si="25"/>
        <v>MIDDLE AGE</v>
      </c>
      <c r="AG952" s="11"/>
      <c r="AH952" s="1">
        <v>38577</v>
      </c>
      <c r="AI952" s="2">
        <v>73059</v>
      </c>
      <c r="AJ952" s="13" t="s">
        <v>45</v>
      </c>
      <c r="AK952" s="1">
        <v>38577</v>
      </c>
      <c r="AL952" s="3">
        <v>0</v>
      </c>
      <c r="AO952" s="11"/>
    </row>
    <row r="953" spans="1:41" x14ac:dyDescent="0.25">
      <c r="A953" t="s">
        <v>1059</v>
      </c>
      <c r="B953" t="s">
        <v>2023</v>
      </c>
      <c r="C953" t="s">
        <v>59</v>
      </c>
      <c r="D953" t="s">
        <v>45</v>
      </c>
      <c r="E953" t="s">
        <v>1104</v>
      </c>
      <c r="F953" t="s">
        <v>27</v>
      </c>
      <c r="G953" t="s">
        <v>46</v>
      </c>
      <c r="H953">
        <v>55</v>
      </c>
      <c r="I953" s="1">
        <v>37451</v>
      </c>
      <c r="J953" s="2">
        <v>54641</v>
      </c>
      <c r="K953" s="3">
        <v>0</v>
      </c>
      <c r="L953" t="s">
        <v>47</v>
      </c>
      <c r="M953" t="s">
        <v>48</v>
      </c>
      <c r="N953" s="1" t="s">
        <v>20</v>
      </c>
      <c r="P953" t="str">
        <f t="shared" si="25"/>
        <v>MIDDLE AGE</v>
      </c>
      <c r="AG953" s="11"/>
      <c r="AH953" s="1">
        <v>37451</v>
      </c>
      <c r="AI953" s="2">
        <v>54641</v>
      </c>
      <c r="AJ953" s="13" t="s">
        <v>30</v>
      </c>
      <c r="AK953" s="1">
        <v>37451</v>
      </c>
      <c r="AL953" s="3">
        <v>0</v>
      </c>
      <c r="AO953" s="11"/>
    </row>
    <row r="954" spans="1:41" x14ac:dyDescent="0.25">
      <c r="A954" t="s">
        <v>1060</v>
      </c>
      <c r="B954" t="s">
        <v>2024</v>
      </c>
      <c r="C954" t="s">
        <v>29</v>
      </c>
      <c r="D954" t="s">
        <v>30</v>
      </c>
      <c r="E954" t="s">
        <v>1104</v>
      </c>
      <c r="F954" t="s">
        <v>27</v>
      </c>
      <c r="G954" t="s">
        <v>23</v>
      </c>
      <c r="H954">
        <v>42</v>
      </c>
      <c r="I954" s="1">
        <v>42138</v>
      </c>
      <c r="J954" s="2">
        <v>93851</v>
      </c>
      <c r="K954" s="3">
        <v>0</v>
      </c>
      <c r="L954" t="s">
        <v>18</v>
      </c>
      <c r="M954" t="s">
        <v>42</v>
      </c>
      <c r="N954" s="1" t="s">
        <v>20</v>
      </c>
      <c r="P954" t="str">
        <f t="shared" si="25"/>
        <v>MIDDLE AGE</v>
      </c>
      <c r="AG954" s="11"/>
      <c r="AH954" s="1">
        <v>42138</v>
      </c>
      <c r="AI954" s="2">
        <v>93851</v>
      </c>
      <c r="AJ954" s="13" t="s">
        <v>45</v>
      </c>
      <c r="AK954" s="1">
        <v>42138</v>
      </c>
      <c r="AL954" s="3">
        <v>0</v>
      </c>
      <c r="AO954" s="11"/>
    </row>
    <row r="955" spans="1:41" x14ac:dyDescent="0.25">
      <c r="A955" t="s">
        <v>1061</v>
      </c>
      <c r="B955" t="s">
        <v>149</v>
      </c>
      <c r="C955" t="s">
        <v>40</v>
      </c>
      <c r="D955" t="s">
        <v>45</v>
      </c>
      <c r="E955" t="s">
        <v>15</v>
      </c>
      <c r="F955" t="s">
        <v>27</v>
      </c>
      <c r="G955" t="s">
        <v>43</v>
      </c>
      <c r="H955">
        <v>30</v>
      </c>
      <c r="I955" s="1">
        <v>44578</v>
      </c>
      <c r="J955" s="2">
        <v>96010</v>
      </c>
      <c r="K955" s="3">
        <v>0</v>
      </c>
      <c r="L955" t="s">
        <v>18</v>
      </c>
      <c r="M955" t="s">
        <v>19</v>
      </c>
      <c r="N955" s="1" t="s">
        <v>20</v>
      </c>
      <c r="P955" t="str">
        <f t="shared" si="25"/>
        <v>YOUNG</v>
      </c>
      <c r="AG955" s="11"/>
      <c r="AH955" s="1">
        <v>44578</v>
      </c>
      <c r="AI955" s="2">
        <v>96010</v>
      </c>
      <c r="AJ955" s="13" t="s">
        <v>26</v>
      </c>
      <c r="AK955" s="1">
        <v>44578</v>
      </c>
      <c r="AL955" s="3">
        <v>0</v>
      </c>
      <c r="AO955" s="11"/>
    </row>
    <row r="956" spans="1:41" x14ac:dyDescent="0.25">
      <c r="A956" t="s">
        <v>1062</v>
      </c>
      <c r="B956" t="s">
        <v>2025</v>
      </c>
      <c r="C956" t="s">
        <v>74</v>
      </c>
      <c r="D956" t="s">
        <v>26</v>
      </c>
      <c r="E956" t="s">
        <v>15</v>
      </c>
      <c r="F956" t="s">
        <v>27</v>
      </c>
      <c r="G956" t="s">
        <v>23</v>
      </c>
      <c r="H956">
        <v>44</v>
      </c>
      <c r="I956" s="1">
        <v>38054</v>
      </c>
      <c r="J956" s="2">
        <v>73386</v>
      </c>
      <c r="K956" s="3">
        <v>0</v>
      </c>
      <c r="L956" t="s">
        <v>32</v>
      </c>
      <c r="M956" t="s">
        <v>67</v>
      </c>
      <c r="N956" s="1" t="s">
        <v>20</v>
      </c>
      <c r="P956" t="str">
        <f t="shared" si="25"/>
        <v>MIDDLE AGE</v>
      </c>
      <c r="AG956" s="11"/>
      <c r="AH956" s="1">
        <v>38054</v>
      </c>
      <c r="AI956" s="2">
        <v>73386</v>
      </c>
      <c r="AJ956" s="13" t="s">
        <v>58</v>
      </c>
      <c r="AK956" s="1">
        <v>38054</v>
      </c>
      <c r="AL956" s="3">
        <v>0</v>
      </c>
      <c r="AO956" s="11"/>
    </row>
    <row r="957" spans="1:41" x14ac:dyDescent="0.25">
      <c r="A957" t="s">
        <v>1063</v>
      </c>
      <c r="B957" t="s">
        <v>2026</v>
      </c>
      <c r="C957" t="s">
        <v>40</v>
      </c>
      <c r="D957" t="s">
        <v>58</v>
      </c>
      <c r="E957" t="s">
        <v>15</v>
      </c>
      <c r="F957" t="s">
        <v>16</v>
      </c>
      <c r="G957" t="s">
        <v>23</v>
      </c>
      <c r="H957">
        <v>49</v>
      </c>
      <c r="I957" s="1">
        <v>36448</v>
      </c>
      <c r="J957" s="2">
        <v>95033</v>
      </c>
      <c r="K957" s="3">
        <v>0</v>
      </c>
      <c r="L957" t="s">
        <v>18</v>
      </c>
      <c r="M957" t="s">
        <v>24</v>
      </c>
      <c r="N957" s="1">
        <v>43159</v>
      </c>
      <c r="P957" t="str">
        <f t="shared" si="25"/>
        <v>MIDDLE AGE</v>
      </c>
      <c r="AG957" s="11"/>
      <c r="AH957" s="1">
        <v>36448</v>
      </c>
      <c r="AI957" s="2">
        <v>95033</v>
      </c>
      <c r="AJ957" s="13" t="s">
        <v>30</v>
      </c>
      <c r="AK957" s="1">
        <v>36448</v>
      </c>
      <c r="AL957" s="3">
        <v>0</v>
      </c>
      <c r="AO957" s="11"/>
    </row>
    <row r="958" spans="1:41" x14ac:dyDescent="0.25">
      <c r="A958" t="s">
        <v>1064</v>
      </c>
      <c r="B958" t="s">
        <v>2027</v>
      </c>
      <c r="C958" t="s">
        <v>13</v>
      </c>
      <c r="D958" t="s">
        <v>30</v>
      </c>
      <c r="E958" t="s">
        <v>1104</v>
      </c>
      <c r="F958" t="s">
        <v>16</v>
      </c>
      <c r="G958" t="s">
        <v>46</v>
      </c>
      <c r="H958">
        <v>43</v>
      </c>
      <c r="I958" s="1">
        <v>40858</v>
      </c>
      <c r="J958" s="2">
        <v>185211</v>
      </c>
      <c r="K958" s="3">
        <v>0.39</v>
      </c>
      <c r="L958" t="s">
        <v>47</v>
      </c>
      <c r="M958" t="s">
        <v>48</v>
      </c>
      <c r="N958" s="1" t="s">
        <v>20</v>
      </c>
      <c r="P958" t="str">
        <f t="shared" si="25"/>
        <v>MIDDLE AGE</v>
      </c>
      <c r="AG958" s="11"/>
      <c r="AH958" s="1">
        <v>40858</v>
      </c>
      <c r="AI958" s="2">
        <v>185211</v>
      </c>
      <c r="AJ958" s="13" t="s">
        <v>41</v>
      </c>
      <c r="AK958" s="1">
        <v>40858</v>
      </c>
      <c r="AL958" s="3">
        <v>0.39</v>
      </c>
      <c r="AO958" s="11"/>
    </row>
    <row r="959" spans="1:41" x14ac:dyDescent="0.25">
      <c r="A959" t="s">
        <v>1065</v>
      </c>
      <c r="B959" t="s">
        <v>2028</v>
      </c>
      <c r="C959" t="s">
        <v>55</v>
      </c>
      <c r="D959" t="s">
        <v>41</v>
      </c>
      <c r="E959" t="s">
        <v>1104</v>
      </c>
      <c r="F959" t="s">
        <v>16</v>
      </c>
      <c r="G959" t="s">
        <v>23</v>
      </c>
      <c r="H959">
        <v>53</v>
      </c>
      <c r="I959" s="1">
        <v>41734</v>
      </c>
      <c r="J959" s="2">
        <v>125099</v>
      </c>
      <c r="K959" s="3">
        <v>0.08</v>
      </c>
      <c r="L959" t="s">
        <v>32</v>
      </c>
      <c r="M959" t="s">
        <v>33</v>
      </c>
      <c r="N959" s="1" t="s">
        <v>20</v>
      </c>
      <c r="P959" t="str">
        <f t="shared" si="25"/>
        <v>MIDDLE AGE</v>
      </c>
      <c r="AG959" s="11"/>
      <c r="AH959" s="1">
        <v>41734</v>
      </c>
      <c r="AI959" s="2">
        <v>125099</v>
      </c>
      <c r="AJ959" s="13" t="s">
        <v>45</v>
      </c>
      <c r="AK959" s="1">
        <v>41734</v>
      </c>
      <c r="AL959" s="3">
        <v>0.08</v>
      </c>
      <c r="AO959" s="11"/>
    </row>
    <row r="960" spans="1:41" x14ac:dyDescent="0.25">
      <c r="A960" t="s">
        <v>90</v>
      </c>
      <c r="B960" t="s">
        <v>2029</v>
      </c>
      <c r="C960" t="s">
        <v>40</v>
      </c>
      <c r="D960" t="s">
        <v>45</v>
      </c>
      <c r="E960" t="s">
        <v>35</v>
      </c>
      <c r="F960" t="s">
        <v>27</v>
      </c>
      <c r="G960" t="s">
        <v>46</v>
      </c>
      <c r="H960">
        <v>41</v>
      </c>
      <c r="I960" s="1">
        <v>40682</v>
      </c>
      <c r="J960" s="2">
        <v>84627</v>
      </c>
      <c r="K960" s="3">
        <v>0</v>
      </c>
      <c r="L960" t="s">
        <v>47</v>
      </c>
      <c r="M960" t="s">
        <v>68</v>
      </c>
      <c r="N960" s="1" t="s">
        <v>20</v>
      </c>
      <c r="P960" t="str">
        <f t="shared" si="25"/>
        <v>MIDDLE AGE</v>
      </c>
      <c r="AG960" s="11"/>
      <c r="AH960" s="1">
        <v>40682</v>
      </c>
      <c r="AI960" s="2">
        <v>84627</v>
      </c>
      <c r="AJ960" s="13" t="s">
        <v>30</v>
      </c>
      <c r="AK960" s="1">
        <v>40682</v>
      </c>
      <c r="AL960" s="3">
        <v>0</v>
      </c>
      <c r="AO960" s="11"/>
    </row>
    <row r="961" spans="1:41" x14ac:dyDescent="0.25">
      <c r="A961" t="s">
        <v>1066</v>
      </c>
      <c r="B961" t="s">
        <v>2030</v>
      </c>
      <c r="C961" t="s">
        <v>13</v>
      </c>
      <c r="D961" t="s">
        <v>30</v>
      </c>
      <c r="E961" t="s">
        <v>31</v>
      </c>
      <c r="F961" t="s">
        <v>27</v>
      </c>
      <c r="G961" t="s">
        <v>23</v>
      </c>
      <c r="H961">
        <v>26</v>
      </c>
      <c r="I961" s="1">
        <v>43892</v>
      </c>
      <c r="J961" s="2">
        <v>211114</v>
      </c>
      <c r="K961" s="3">
        <v>0.3</v>
      </c>
      <c r="L961" t="s">
        <v>18</v>
      </c>
      <c r="M961" t="s">
        <v>42</v>
      </c>
      <c r="N961" s="1" t="s">
        <v>20</v>
      </c>
      <c r="P961" t="str">
        <f t="shared" si="25"/>
        <v>YOUNG</v>
      </c>
      <c r="AG961" s="11"/>
      <c r="AH961" s="1">
        <v>43892</v>
      </c>
      <c r="AI961" s="2">
        <v>211114</v>
      </c>
      <c r="AJ961" s="13" t="s">
        <v>41</v>
      </c>
      <c r="AK961" s="1">
        <v>43892</v>
      </c>
      <c r="AL961" s="3">
        <v>0.3</v>
      </c>
      <c r="AO961" s="11"/>
    </row>
    <row r="962" spans="1:41" x14ac:dyDescent="0.25">
      <c r="A962" t="s">
        <v>1067</v>
      </c>
      <c r="B962" t="s">
        <v>2031</v>
      </c>
      <c r="C962" t="s">
        <v>40</v>
      </c>
      <c r="D962" t="s">
        <v>41</v>
      </c>
      <c r="E962" t="s">
        <v>15</v>
      </c>
      <c r="F962" t="s">
        <v>16</v>
      </c>
      <c r="G962" t="s">
        <v>23</v>
      </c>
      <c r="H962">
        <v>57</v>
      </c>
      <c r="I962" s="1">
        <v>35087</v>
      </c>
      <c r="J962" s="2">
        <v>73117</v>
      </c>
      <c r="K962" s="3">
        <v>0</v>
      </c>
      <c r="L962" t="s">
        <v>18</v>
      </c>
      <c r="M962" t="s">
        <v>28</v>
      </c>
      <c r="N962" s="1" t="s">
        <v>20</v>
      </c>
      <c r="P962" t="str">
        <f t="shared" ref="P962:P1001" si="26">IF(AND(H962&gt;=20,H962&lt;=40),"YOUNG",IF(AND(H962&gt;40,H962&lt;=60),"MIDDLE AGE",IF(H962&gt;60,"OLD"," ")))</f>
        <v>MIDDLE AGE</v>
      </c>
      <c r="AG962" s="11"/>
      <c r="AH962" s="1">
        <v>35087</v>
      </c>
      <c r="AI962" s="2">
        <v>73117</v>
      </c>
      <c r="AJ962" s="13" t="s">
        <v>41</v>
      </c>
      <c r="AK962" s="1">
        <v>35087</v>
      </c>
      <c r="AL962" s="3">
        <v>0</v>
      </c>
      <c r="AO962" s="11"/>
    </row>
    <row r="963" spans="1:41" x14ac:dyDescent="0.25">
      <c r="A963" t="s">
        <v>1068</v>
      </c>
      <c r="B963" t="s">
        <v>2032</v>
      </c>
      <c r="C963" t="s">
        <v>59</v>
      </c>
      <c r="D963" t="s">
        <v>41</v>
      </c>
      <c r="E963" t="s">
        <v>1104</v>
      </c>
      <c r="F963" t="s">
        <v>27</v>
      </c>
      <c r="G963" t="s">
        <v>46</v>
      </c>
      <c r="H963">
        <v>41</v>
      </c>
      <c r="I963" s="1">
        <v>43151</v>
      </c>
      <c r="J963" s="2">
        <v>55330</v>
      </c>
      <c r="K963" s="3">
        <v>0</v>
      </c>
      <c r="L963" t="s">
        <v>18</v>
      </c>
      <c r="M963" t="s">
        <v>24</v>
      </c>
      <c r="N963" s="1" t="s">
        <v>20</v>
      </c>
      <c r="P963" t="str">
        <f t="shared" si="26"/>
        <v>MIDDLE AGE</v>
      </c>
      <c r="AG963" s="11"/>
      <c r="AH963" s="1">
        <v>43151</v>
      </c>
      <c r="AI963" s="2">
        <v>55330</v>
      </c>
      <c r="AJ963" s="13" t="s">
        <v>26</v>
      </c>
      <c r="AK963" s="1">
        <v>43151</v>
      </c>
      <c r="AL963" s="3">
        <v>0</v>
      </c>
      <c r="AO963" s="11"/>
    </row>
    <row r="964" spans="1:41" x14ac:dyDescent="0.25">
      <c r="A964" t="s">
        <v>1069</v>
      </c>
      <c r="B964" t="s">
        <v>2033</v>
      </c>
      <c r="C964" t="s">
        <v>38</v>
      </c>
      <c r="D964" t="s">
        <v>26</v>
      </c>
      <c r="E964" t="s">
        <v>1104</v>
      </c>
      <c r="F964" t="s">
        <v>27</v>
      </c>
      <c r="G964" t="s">
        <v>23</v>
      </c>
      <c r="H964">
        <v>59</v>
      </c>
      <c r="I964" s="1">
        <v>42859</v>
      </c>
      <c r="J964" s="2">
        <v>190570</v>
      </c>
      <c r="K964" s="3">
        <v>0.17</v>
      </c>
      <c r="L964" t="s">
        <v>32</v>
      </c>
      <c r="M964" t="s">
        <v>54</v>
      </c>
      <c r="N964" s="1" t="s">
        <v>20</v>
      </c>
      <c r="P964" t="str">
        <f t="shared" si="26"/>
        <v>MIDDLE AGE</v>
      </c>
      <c r="AG964" s="11"/>
      <c r="AH964" s="1">
        <v>42859</v>
      </c>
      <c r="AI964" s="2">
        <v>190570</v>
      </c>
      <c r="AJ964" s="13" t="s">
        <v>26</v>
      </c>
      <c r="AK964" s="1">
        <v>42859</v>
      </c>
      <c r="AL964" s="3">
        <v>0.17</v>
      </c>
      <c r="AO964" s="11"/>
    </row>
    <row r="965" spans="1:41" x14ac:dyDescent="0.25">
      <c r="A965" t="s">
        <v>203</v>
      </c>
      <c r="B965" t="s">
        <v>2034</v>
      </c>
      <c r="C965" t="s">
        <v>38</v>
      </c>
      <c r="D965" t="s">
        <v>26</v>
      </c>
      <c r="E965" t="s">
        <v>1104</v>
      </c>
      <c r="F965" t="s">
        <v>16</v>
      </c>
      <c r="G965" t="s">
        <v>23</v>
      </c>
      <c r="H965">
        <v>59</v>
      </c>
      <c r="I965" s="1">
        <v>38504</v>
      </c>
      <c r="J965" s="2">
        <v>198745</v>
      </c>
      <c r="K965" s="3">
        <v>0.25</v>
      </c>
      <c r="L965" t="s">
        <v>18</v>
      </c>
      <c r="M965" t="s">
        <v>37</v>
      </c>
      <c r="N965" s="1" t="s">
        <v>20</v>
      </c>
      <c r="P965" t="str">
        <f t="shared" si="26"/>
        <v>MIDDLE AGE</v>
      </c>
      <c r="AG965" s="11"/>
      <c r="AH965" s="1">
        <v>38504</v>
      </c>
      <c r="AI965" s="2">
        <v>198745</v>
      </c>
      <c r="AJ965" s="13" t="s">
        <v>22</v>
      </c>
      <c r="AK965" s="1">
        <v>38504</v>
      </c>
      <c r="AL965" s="3">
        <v>0.25</v>
      </c>
      <c r="AO965" s="11"/>
    </row>
    <row r="966" spans="1:41" x14ac:dyDescent="0.25">
      <c r="A966" t="s">
        <v>145</v>
      </c>
      <c r="B966" t="s">
        <v>2035</v>
      </c>
      <c r="C966" t="s">
        <v>70</v>
      </c>
      <c r="D966" t="s">
        <v>22</v>
      </c>
      <c r="E966" t="s">
        <v>35</v>
      </c>
      <c r="F966" t="s">
        <v>16</v>
      </c>
      <c r="G966" t="s">
        <v>46</v>
      </c>
      <c r="H966">
        <v>54</v>
      </c>
      <c r="I966" s="1">
        <v>42334</v>
      </c>
      <c r="J966" s="2">
        <v>52901</v>
      </c>
      <c r="K966" s="3">
        <v>0</v>
      </c>
      <c r="L966" t="s">
        <v>47</v>
      </c>
      <c r="M966" t="s">
        <v>48</v>
      </c>
      <c r="N966" s="1" t="s">
        <v>20</v>
      </c>
      <c r="P966" t="str">
        <f t="shared" si="26"/>
        <v>MIDDLE AGE</v>
      </c>
      <c r="AG966" s="11"/>
      <c r="AH966" s="1">
        <v>42334</v>
      </c>
      <c r="AI966" s="2">
        <v>52901</v>
      </c>
      <c r="AJ966" s="13" t="s">
        <v>22</v>
      </c>
      <c r="AK966" s="1">
        <v>42334</v>
      </c>
      <c r="AL966" s="3">
        <v>0</v>
      </c>
      <c r="AO966" s="11"/>
    </row>
    <row r="967" spans="1:41" x14ac:dyDescent="0.25">
      <c r="A967" t="s">
        <v>1070</v>
      </c>
      <c r="B967" t="s">
        <v>2036</v>
      </c>
      <c r="C967" t="s">
        <v>1113</v>
      </c>
      <c r="D967" t="s">
        <v>22</v>
      </c>
      <c r="E967" t="s">
        <v>31</v>
      </c>
      <c r="F967" t="s">
        <v>16</v>
      </c>
      <c r="G967" t="s">
        <v>23</v>
      </c>
      <c r="H967">
        <v>44</v>
      </c>
      <c r="I967" s="1">
        <v>44846</v>
      </c>
      <c r="J967" s="2">
        <v>137426</v>
      </c>
      <c r="K967" s="3">
        <v>0.14000000000000001</v>
      </c>
      <c r="L967" t="s">
        <v>32</v>
      </c>
      <c r="M967" t="s">
        <v>67</v>
      </c>
      <c r="N967" s="1" t="s">
        <v>20</v>
      </c>
      <c r="P967" t="str">
        <f t="shared" si="26"/>
        <v>MIDDLE AGE</v>
      </c>
      <c r="AG967" s="11"/>
      <c r="AH967" s="1">
        <v>44846</v>
      </c>
      <c r="AI967" s="2">
        <v>137426</v>
      </c>
      <c r="AJ967" s="13" t="s">
        <v>41</v>
      </c>
      <c r="AK967" s="1">
        <v>44846</v>
      </c>
      <c r="AL967" s="3">
        <v>0.14000000000000001</v>
      </c>
      <c r="AO967" s="11"/>
    </row>
    <row r="968" spans="1:41" x14ac:dyDescent="0.25">
      <c r="A968" t="s">
        <v>263</v>
      </c>
      <c r="B968" t="s">
        <v>2037</v>
      </c>
      <c r="C968" t="s">
        <v>55</v>
      </c>
      <c r="D968" t="s">
        <v>41</v>
      </c>
      <c r="E968" t="s">
        <v>1104</v>
      </c>
      <c r="F968" t="s">
        <v>16</v>
      </c>
      <c r="G968" t="s">
        <v>46</v>
      </c>
      <c r="H968">
        <v>55</v>
      </c>
      <c r="I968" s="1">
        <v>44750</v>
      </c>
      <c r="J968" s="2">
        <v>117912</v>
      </c>
      <c r="K968" s="3">
        <v>0.05</v>
      </c>
      <c r="L968" t="s">
        <v>47</v>
      </c>
      <c r="M968" t="s">
        <v>1136</v>
      </c>
      <c r="N968" s="1" t="s">
        <v>20</v>
      </c>
      <c r="P968" t="str">
        <f t="shared" si="26"/>
        <v>MIDDLE AGE</v>
      </c>
      <c r="AG968" s="11"/>
      <c r="AH968" s="1">
        <v>44750</v>
      </c>
      <c r="AI968" s="2">
        <v>117912</v>
      </c>
      <c r="AJ968" s="13" t="s">
        <v>26</v>
      </c>
      <c r="AK968" s="1">
        <v>44750</v>
      </c>
      <c r="AL968" s="3">
        <v>0.05</v>
      </c>
      <c r="AO968" s="11"/>
    </row>
    <row r="969" spans="1:41" x14ac:dyDescent="0.25">
      <c r="A969" t="s">
        <v>1071</v>
      </c>
      <c r="B969" t="s">
        <v>2038</v>
      </c>
      <c r="C969" t="s">
        <v>38</v>
      </c>
      <c r="D969" t="s">
        <v>26</v>
      </c>
      <c r="E969" t="s">
        <v>15</v>
      </c>
      <c r="F969" t="s">
        <v>16</v>
      </c>
      <c r="G969" t="s">
        <v>23</v>
      </c>
      <c r="H969">
        <v>30</v>
      </c>
      <c r="I969" s="1">
        <v>44472</v>
      </c>
      <c r="J969" s="2">
        <v>154475</v>
      </c>
      <c r="K969" s="3">
        <v>0.15</v>
      </c>
      <c r="L969" t="s">
        <v>32</v>
      </c>
      <c r="M969" t="s">
        <v>67</v>
      </c>
      <c r="N969" s="1" t="s">
        <v>20</v>
      </c>
      <c r="P969" t="str">
        <f t="shared" si="26"/>
        <v>YOUNG</v>
      </c>
      <c r="AG969" s="11"/>
      <c r="AH969" s="1">
        <v>44472</v>
      </c>
      <c r="AI969" s="2">
        <v>154475</v>
      </c>
      <c r="AJ969" s="13" t="s">
        <v>45</v>
      </c>
      <c r="AK969" s="1">
        <v>44472</v>
      </c>
      <c r="AL969" s="3">
        <v>0.15</v>
      </c>
      <c r="AO969" s="11"/>
    </row>
    <row r="970" spans="1:41" x14ac:dyDescent="0.25">
      <c r="A970" t="s">
        <v>1072</v>
      </c>
      <c r="B970" t="s">
        <v>2039</v>
      </c>
      <c r="C970" t="s">
        <v>76</v>
      </c>
      <c r="D970" t="s">
        <v>45</v>
      </c>
      <c r="E970" t="s">
        <v>1104</v>
      </c>
      <c r="F970" t="s">
        <v>27</v>
      </c>
      <c r="G970" t="s">
        <v>46</v>
      </c>
      <c r="H970">
        <v>44</v>
      </c>
      <c r="I970" s="1">
        <v>44129</v>
      </c>
      <c r="J970" s="2">
        <v>62184</v>
      </c>
      <c r="K970" s="3">
        <v>0</v>
      </c>
      <c r="L970" t="s">
        <v>47</v>
      </c>
      <c r="M970" t="s">
        <v>48</v>
      </c>
      <c r="N970" s="1" t="s">
        <v>20</v>
      </c>
      <c r="P970" t="str">
        <f t="shared" si="26"/>
        <v>MIDDLE AGE</v>
      </c>
      <c r="AG970" s="11"/>
      <c r="AH970" s="1">
        <v>44129</v>
      </c>
      <c r="AI970" s="2">
        <v>62184</v>
      </c>
      <c r="AJ970" s="13" t="s">
        <v>41</v>
      </c>
      <c r="AK970" s="1">
        <v>44129</v>
      </c>
      <c r="AL970" s="3">
        <v>0</v>
      </c>
      <c r="AO970" s="11"/>
    </row>
    <row r="971" spans="1:41" x14ac:dyDescent="0.25">
      <c r="A971" t="s">
        <v>189</v>
      </c>
      <c r="B971" t="s">
        <v>2040</v>
      </c>
      <c r="C971" t="s">
        <v>59</v>
      </c>
      <c r="D971" t="s">
        <v>41</v>
      </c>
      <c r="E971" t="s">
        <v>1104</v>
      </c>
      <c r="F971" t="s">
        <v>16</v>
      </c>
      <c r="G971" t="s">
        <v>17</v>
      </c>
      <c r="H971">
        <v>57</v>
      </c>
      <c r="I971" s="1">
        <v>39673</v>
      </c>
      <c r="J971" s="2">
        <v>51415</v>
      </c>
      <c r="K971" s="3">
        <v>0</v>
      </c>
      <c r="L971" t="s">
        <v>18</v>
      </c>
      <c r="M971" t="s">
        <v>28</v>
      </c>
      <c r="N971" s="1" t="s">
        <v>20</v>
      </c>
      <c r="P971" t="str">
        <f t="shared" si="26"/>
        <v>MIDDLE AGE</v>
      </c>
      <c r="AG971" s="11"/>
      <c r="AH971" s="1">
        <v>39673</v>
      </c>
      <c r="AI971" s="2">
        <v>51415</v>
      </c>
      <c r="AJ971" s="13" t="s">
        <v>30</v>
      </c>
      <c r="AK971" s="1">
        <v>39673</v>
      </c>
      <c r="AL971" s="3">
        <v>0</v>
      </c>
      <c r="AO971" s="11"/>
    </row>
    <row r="972" spans="1:41" x14ac:dyDescent="0.25">
      <c r="A972" t="s">
        <v>1073</v>
      </c>
      <c r="B972" t="s">
        <v>2041</v>
      </c>
      <c r="C972" t="s">
        <v>60</v>
      </c>
      <c r="D972" t="s">
        <v>30</v>
      </c>
      <c r="E972" t="s">
        <v>31</v>
      </c>
      <c r="F972" t="s">
        <v>27</v>
      </c>
      <c r="G972" t="s">
        <v>46</v>
      </c>
      <c r="H972">
        <v>58</v>
      </c>
      <c r="I972" s="1">
        <v>38793</v>
      </c>
      <c r="J972" s="2">
        <v>77441</v>
      </c>
      <c r="K972" s="3">
        <v>0</v>
      </c>
      <c r="L972" t="s">
        <v>18</v>
      </c>
      <c r="M972" t="s">
        <v>56</v>
      </c>
      <c r="N972" s="1" t="s">
        <v>20</v>
      </c>
      <c r="P972" t="str">
        <f t="shared" si="26"/>
        <v>MIDDLE AGE</v>
      </c>
      <c r="AG972" s="11"/>
      <c r="AH972" s="1">
        <v>38793</v>
      </c>
      <c r="AI972" s="2">
        <v>77441</v>
      </c>
      <c r="AJ972" s="13" t="s">
        <v>30</v>
      </c>
      <c r="AK972" s="1">
        <v>38793</v>
      </c>
      <c r="AL972" s="3">
        <v>0</v>
      </c>
      <c r="AO972" s="11"/>
    </row>
    <row r="973" spans="1:41" x14ac:dyDescent="0.25">
      <c r="A973" t="s">
        <v>1074</v>
      </c>
      <c r="B973" t="s">
        <v>2042</v>
      </c>
      <c r="C973" t="s">
        <v>60</v>
      </c>
      <c r="D973" t="s">
        <v>30</v>
      </c>
      <c r="E973" t="s">
        <v>35</v>
      </c>
      <c r="F973" t="s">
        <v>16</v>
      </c>
      <c r="G973" t="s">
        <v>23</v>
      </c>
      <c r="H973">
        <v>59</v>
      </c>
      <c r="I973" s="1">
        <v>39680</v>
      </c>
      <c r="J973" s="2">
        <v>98794</v>
      </c>
      <c r="K973" s="3">
        <v>0</v>
      </c>
      <c r="L973" t="s">
        <v>18</v>
      </c>
      <c r="M973" t="s">
        <v>19</v>
      </c>
      <c r="N973" s="1" t="s">
        <v>20</v>
      </c>
      <c r="P973" t="str">
        <f t="shared" si="26"/>
        <v>MIDDLE AGE</v>
      </c>
      <c r="AG973" s="11"/>
      <c r="AH973" s="1">
        <v>39680</v>
      </c>
      <c r="AI973" s="2">
        <v>98794</v>
      </c>
      <c r="AJ973" s="13" t="s">
        <v>26</v>
      </c>
      <c r="AK973" s="1">
        <v>39680</v>
      </c>
      <c r="AL973" s="3">
        <v>0</v>
      </c>
      <c r="AO973" s="11"/>
    </row>
    <row r="974" spans="1:41" x14ac:dyDescent="0.25">
      <c r="A974" t="s">
        <v>1075</v>
      </c>
      <c r="B974" t="s">
        <v>2043</v>
      </c>
      <c r="C974" t="s">
        <v>79</v>
      </c>
      <c r="D974" t="s">
        <v>26</v>
      </c>
      <c r="E974" t="s">
        <v>35</v>
      </c>
      <c r="F974" t="s">
        <v>16</v>
      </c>
      <c r="G974" t="s">
        <v>23</v>
      </c>
      <c r="H974">
        <v>60</v>
      </c>
      <c r="I974" s="1">
        <v>36547</v>
      </c>
      <c r="J974" s="2">
        <v>77843</v>
      </c>
      <c r="K974" s="3">
        <v>0</v>
      </c>
      <c r="L974" t="s">
        <v>18</v>
      </c>
      <c r="M974" t="s">
        <v>28</v>
      </c>
      <c r="N974" s="1" t="s">
        <v>20</v>
      </c>
      <c r="P974" t="str">
        <f t="shared" si="26"/>
        <v>MIDDLE AGE</v>
      </c>
      <c r="AG974" s="11"/>
      <c r="AH974" s="1">
        <v>36547</v>
      </c>
      <c r="AI974" s="2">
        <v>77843</v>
      </c>
      <c r="AJ974" s="13" t="s">
        <v>26</v>
      </c>
      <c r="AK974" s="1">
        <v>36547</v>
      </c>
      <c r="AL974" s="3">
        <v>0</v>
      </c>
      <c r="AO974" s="11"/>
    </row>
    <row r="975" spans="1:41" x14ac:dyDescent="0.25">
      <c r="A975" t="s">
        <v>1076</v>
      </c>
      <c r="B975" t="s">
        <v>2044</v>
      </c>
      <c r="C975" t="s">
        <v>74</v>
      </c>
      <c r="D975" t="s">
        <v>26</v>
      </c>
      <c r="E975" t="s">
        <v>15</v>
      </c>
      <c r="F975" t="s">
        <v>16</v>
      </c>
      <c r="G975" t="s">
        <v>43</v>
      </c>
      <c r="H975">
        <v>32</v>
      </c>
      <c r="I975" s="1">
        <v>43623</v>
      </c>
      <c r="J975" s="2">
        <v>65666</v>
      </c>
      <c r="K975" s="3">
        <v>0</v>
      </c>
      <c r="L975" t="s">
        <v>18</v>
      </c>
      <c r="M975" t="s">
        <v>28</v>
      </c>
      <c r="N975" s="1" t="s">
        <v>20</v>
      </c>
      <c r="P975" t="str">
        <f t="shared" si="26"/>
        <v>YOUNG</v>
      </c>
      <c r="AG975" s="11"/>
      <c r="AH975" s="1">
        <v>43623</v>
      </c>
      <c r="AI975" s="2">
        <v>65666</v>
      </c>
      <c r="AJ975" s="13" t="s">
        <v>30</v>
      </c>
      <c r="AK975" s="1">
        <v>43623</v>
      </c>
      <c r="AL975" s="3">
        <v>0</v>
      </c>
      <c r="AO975" s="11"/>
    </row>
    <row r="976" spans="1:41" x14ac:dyDescent="0.25">
      <c r="A976" t="s">
        <v>1077</v>
      </c>
      <c r="B976" t="s">
        <v>2045</v>
      </c>
      <c r="C976" t="s">
        <v>53</v>
      </c>
      <c r="D976" t="s">
        <v>30</v>
      </c>
      <c r="E976" t="s">
        <v>35</v>
      </c>
      <c r="F976" t="s">
        <v>16</v>
      </c>
      <c r="G976" t="s">
        <v>17</v>
      </c>
      <c r="H976">
        <v>41</v>
      </c>
      <c r="I976" s="1">
        <v>40799</v>
      </c>
      <c r="J976" s="2">
        <v>95598</v>
      </c>
      <c r="K976" s="3">
        <v>0</v>
      </c>
      <c r="L976" t="s">
        <v>18</v>
      </c>
      <c r="M976" t="s">
        <v>28</v>
      </c>
      <c r="N976" s="1" t="s">
        <v>20</v>
      </c>
      <c r="P976" t="str">
        <f t="shared" si="26"/>
        <v>MIDDLE AGE</v>
      </c>
      <c r="AG976" s="11"/>
      <c r="AH976" s="1">
        <v>40799</v>
      </c>
      <c r="AI976" s="2">
        <v>95598</v>
      </c>
      <c r="AJ976" s="13" t="s">
        <v>26</v>
      </c>
      <c r="AK976" s="1">
        <v>40799</v>
      </c>
      <c r="AL976" s="3">
        <v>0</v>
      </c>
      <c r="AO976" s="11"/>
    </row>
    <row r="977" spans="1:41" x14ac:dyDescent="0.25">
      <c r="A977" t="s">
        <v>212</v>
      </c>
      <c r="B977" t="s">
        <v>2046</v>
      </c>
      <c r="C977" t="s">
        <v>34</v>
      </c>
      <c r="D977" t="s">
        <v>26</v>
      </c>
      <c r="E977" t="s">
        <v>1104</v>
      </c>
      <c r="F977" t="s">
        <v>27</v>
      </c>
      <c r="G977" t="s">
        <v>23</v>
      </c>
      <c r="H977">
        <v>39</v>
      </c>
      <c r="I977" s="1">
        <v>41034</v>
      </c>
      <c r="J977" s="2">
        <v>91144</v>
      </c>
      <c r="K977" s="3">
        <v>0</v>
      </c>
      <c r="L977" t="s">
        <v>18</v>
      </c>
      <c r="M977" t="s">
        <v>28</v>
      </c>
      <c r="N977" s="1" t="s">
        <v>20</v>
      </c>
      <c r="P977" t="str">
        <f t="shared" si="26"/>
        <v>YOUNG</v>
      </c>
      <c r="AG977" s="11"/>
      <c r="AH977" s="1">
        <v>41034</v>
      </c>
      <c r="AI977" s="2">
        <v>91144</v>
      </c>
      <c r="AJ977" s="13" t="s">
        <v>41</v>
      </c>
      <c r="AK977" s="1">
        <v>41034</v>
      </c>
      <c r="AL977" s="3">
        <v>0</v>
      </c>
      <c r="AO977" s="11"/>
    </row>
    <row r="978" spans="1:41" x14ac:dyDescent="0.25">
      <c r="A978" t="s">
        <v>1078</v>
      </c>
      <c r="B978" t="s">
        <v>2047</v>
      </c>
      <c r="C978" t="s">
        <v>40</v>
      </c>
      <c r="D978" t="s">
        <v>41</v>
      </c>
      <c r="E978" t="s">
        <v>1104</v>
      </c>
      <c r="F978" t="s">
        <v>16</v>
      </c>
      <c r="G978" t="s">
        <v>46</v>
      </c>
      <c r="H978">
        <v>39</v>
      </c>
      <c r="I978" s="1">
        <v>44056</v>
      </c>
      <c r="J978" s="2">
        <v>76759</v>
      </c>
      <c r="K978" s="3">
        <v>0</v>
      </c>
      <c r="L978" t="s">
        <v>18</v>
      </c>
      <c r="M978" t="s">
        <v>42</v>
      </c>
      <c r="N978" s="1" t="s">
        <v>20</v>
      </c>
      <c r="P978" t="str">
        <f t="shared" si="26"/>
        <v>YOUNG</v>
      </c>
      <c r="AG978" s="11"/>
      <c r="AH978" s="1">
        <v>44056</v>
      </c>
      <c r="AI978" s="2">
        <v>76759</v>
      </c>
      <c r="AJ978" s="13" t="s">
        <v>30</v>
      </c>
      <c r="AK978" s="1">
        <v>44056</v>
      </c>
      <c r="AL978" s="3">
        <v>0</v>
      </c>
      <c r="AO978" s="11"/>
    </row>
    <row r="979" spans="1:41" x14ac:dyDescent="0.25">
      <c r="A979" t="s">
        <v>1079</v>
      </c>
      <c r="B979" t="s">
        <v>2048</v>
      </c>
      <c r="C979" t="s">
        <v>78</v>
      </c>
      <c r="D979" t="s">
        <v>30</v>
      </c>
      <c r="E979" t="s">
        <v>15</v>
      </c>
      <c r="F979" t="s">
        <v>27</v>
      </c>
      <c r="G979" t="s">
        <v>23</v>
      </c>
      <c r="H979">
        <v>31</v>
      </c>
      <c r="I979" s="1">
        <v>42620</v>
      </c>
      <c r="J979" s="2">
        <v>118644</v>
      </c>
      <c r="K979" s="3">
        <v>0.13</v>
      </c>
      <c r="L979" t="s">
        <v>18</v>
      </c>
      <c r="M979" t="s">
        <v>37</v>
      </c>
      <c r="N979" s="1" t="s">
        <v>20</v>
      </c>
      <c r="P979" t="str">
        <f t="shared" si="26"/>
        <v>YOUNG</v>
      </c>
      <c r="AG979" s="11"/>
      <c r="AH979" s="1">
        <v>42620</v>
      </c>
      <c r="AI979" s="2">
        <v>118644</v>
      </c>
      <c r="AJ979" s="13" t="s">
        <v>45</v>
      </c>
      <c r="AK979" s="1">
        <v>42620</v>
      </c>
      <c r="AL979" s="3">
        <v>0.13</v>
      </c>
      <c r="AO979" s="11"/>
    </row>
    <row r="980" spans="1:41" x14ac:dyDescent="0.25">
      <c r="A980" t="s">
        <v>181</v>
      </c>
      <c r="B980" t="s">
        <v>2049</v>
      </c>
      <c r="C980" t="s">
        <v>40</v>
      </c>
      <c r="D980" t="s">
        <v>45</v>
      </c>
      <c r="E980" t="s">
        <v>15</v>
      </c>
      <c r="F980" t="s">
        <v>16</v>
      </c>
      <c r="G980" t="s">
        <v>23</v>
      </c>
      <c r="H980">
        <v>32</v>
      </c>
      <c r="I980" s="1">
        <v>42294</v>
      </c>
      <c r="J980" s="2">
        <v>79773</v>
      </c>
      <c r="K980" s="3">
        <v>0</v>
      </c>
      <c r="L980" t="s">
        <v>32</v>
      </c>
      <c r="M980" t="s">
        <v>54</v>
      </c>
      <c r="N980" s="1" t="s">
        <v>20</v>
      </c>
      <c r="P980" t="str">
        <f t="shared" si="26"/>
        <v>YOUNG</v>
      </c>
      <c r="AG980" s="11"/>
      <c r="AH980" s="1">
        <v>42294</v>
      </c>
      <c r="AI980" s="2">
        <v>79773</v>
      </c>
      <c r="AJ980" s="13" t="s">
        <v>58</v>
      </c>
      <c r="AK980" s="1">
        <v>42294</v>
      </c>
      <c r="AL980" s="3">
        <v>0</v>
      </c>
      <c r="AO980" s="11"/>
    </row>
    <row r="981" spans="1:41" x14ac:dyDescent="0.25">
      <c r="A981" t="s">
        <v>1080</v>
      </c>
      <c r="B981" t="s">
        <v>2050</v>
      </c>
      <c r="C981" t="s">
        <v>1113</v>
      </c>
      <c r="D981" t="s">
        <v>58</v>
      </c>
      <c r="E981" t="s">
        <v>15</v>
      </c>
      <c r="F981" t="s">
        <v>27</v>
      </c>
      <c r="G981" t="s">
        <v>23</v>
      </c>
      <c r="H981">
        <v>46</v>
      </c>
      <c r="I981" s="1">
        <v>43454</v>
      </c>
      <c r="J981" s="2">
        <v>128845</v>
      </c>
      <c r="K981" s="3">
        <v>0.13</v>
      </c>
      <c r="L981" t="s">
        <v>32</v>
      </c>
      <c r="M981" t="s">
        <v>63</v>
      </c>
      <c r="N981" s="1" t="s">
        <v>20</v>
      </c>
      <c r="P981" t="str">
        <f t="shared" si="26"/>
        <v>MIDDLE AGE</v>
      </c>
      <c r="AG981" s="11"/>
      <c r="AH981" s="1">
        <v>43454</v>
      </c>
      <c r="AI981" s="2">
        <v>128845</v>
      </c>
      <c r="AJ981" s="13" t="s">
        <v>26</v>
      </c>
      <c r="AK981" s="1">
        <v>43454</v>
      </c>
      <c r="AL981" s="3">
        <v>0.13</v>
      </c>
      <c r="AO981" s="11"/>
    </row>
    <row r="982" spans="1:41" x14ac:dyDescent="0.25">
      <c r="A982" t="s">
        <v>1081</v>
      </c>
      <c r="B982" t="s">
        <v>2051</v>
      </c>
      <c r="C982" t="s">
        <v>55</v>
      </c>
      <c r="D982" t="s">
        <v>26</v>
      </c>
      <c r="E982" t="s">
        <v>1104</v>
      </c>
      <c r="F982" t="s">
        <v>16</v>
      </c>
      <c r="G982" t="s">
        <v>46</v>
      </c>
      <c r="H982">
        <v>64</v>
      </c>
      <c r="I982" s="1">
        <v>41916</v>
      </c>
      <c r="J982" s="2">
        <v>120704</v>
      </c>
      <c r="K982" s="3">
        <v>0.08</v>
      </c>
      <c r="L982" t="s">
        <v>18</v>
      </c>
      <c r="M982" t="s">
        <v>42</v>
      </c>
      <c r="N982" s="1" t="s">
        <v>20</v>
      </c>
      <c r="P982" t="str">
        <f t="shared" si="26"/>
        <v>OLD</v>
      </c>
      <c r="AG982" s="11"/>
      <c r="AH982" s="1">
        <v>41916</v>
      </c>
      <c r="AI982" s="2">
        <v>120704</v>
      </c>
      <c r="AJ982" s="13" t="s">
        <v>22</v>
      </c>
      <c r="AK982" s="1">
        <v>41916</v>
      </c>
      <c r="AL982" s="3">
        <v>0.08</v>
      </c>
      <c r="AO982" s="11"/>
    </row>
    <row r="983" spans="1:41" x14ac:dyDescent="0.25">
      <c r="A983" t="s">
        <v>1082</v>
      </c>
      <c r="B983" t="s">
        <v>2052</v>
      </c>
      <c r="C983" t="s">
        <v>38</v>
      </c>
      <c r="D983" t="s">
        <v>22</v>
      </c>
      <c r="E983" t="s">
        <v>1104</v>
      </c>
      <c r="F983" t="s">
        <v>16</v>
      </c>
      <c r="G983" t="s">
        <v>17</v>
      </c>
      <c r="H983">
        <v>53</v>
      </c>
      <c r="I983" s="1">
        <v>36168</v>
      </c>
      <c r="J983" s="2">
        <v>173624</v>
      </c>
      <c r="K983" s="3">
        <v>0.17</v>
      </c>
      <c r="L983" t="s">
        <v>18</v>
      </c>
      <c r="M983" t="s">
        <v>42</v>
      </c>
      <c r="N983" s="1" t="s">
        <v>20</v>
      </c>
      <c r="P983" t="str">
        <f t="shared" si="26"/>
        <v>MIDDLE AGE</v>
      </c>
      <c r="AG983" s="11"/>
      <c r="AH983" s="1">
        <v>36168</v>
      </c>
      <c r="AI983" s="2">
        <v>173624</v>
      </c>
      <c r="AJ983" s="13" t="s">
        <v>45</v>
      </c>
      <c r="AK983" s="1">
        <v>36168</v>
      </c>
      <c r="AL983" s="3">
        <v>0.17</v>
      </c>
      <c r="AO983" s="11"/>
    </row>
    <row r="984" spans="1:41" x14ac:dyDescent="0.25">
      <c r="A984" t="s">
        <v>115</v>
      </c>
      <c r="B984" t="s">
        <v>2053</v>
      </c>
      <c r="C984" t="s">
        <v>40</v>
      </c>
      <c r="D984" t="s">
        <v>45</v>
      </c>
      <c r="E984" t="s">
        <v>35</v>
      </c>
      <c r="F984" t="s">
        <v>27</v>
      </c>
      <c r="G984" t="s">
        <v>46</v>
      </c>
      <c r="H984">
        <v>34</v>
      </c>
      <c r="I984" s="1">
        <v>43410</v>
      </c>
      <c r="J984" s="2">
        <v>80772</v>
      </c>
      <c r="K984" s="3">
        <v>0</v>
      </c>
      <c r="L984" t="s">
        <v>18</v>
      </c>
      <c r="M984" t="s">
        <v>42</v>
      </c>
      <c r="N984" s="1" t="s">
        <v>20</v>
      </c>
      <c r="P984" t="str">
        <f t="shared" si="26"/>
        <v>YOUNG</v>
      </c>
      <c r="AG984" s="11"/>
      <c r="AH984" s="1">
        <v>43410</v>
      </c>
      <c r="AI984" s="2">
        <v>80772</v>
      </c>
      <c r="AJ984" s="13" t="s">
        <v>22</v>
      </c>
      <c r="AK984" s="1">
        <v>43410</v>
      </c>
      <c r="AL984" s="3">
        <v>0</v>
      </c>
      <c r="AO984" s="11"/>
    </row>
    <row r="985" spans="1:41" x14ac:dyDescent="0.25">
      <c r="A985" t="s">
        <v>1083</v>
      </c>
      <c r="B985" t="s">
        <v>2054</v>
      </c>
      <c r="C985" t="s">
        <v>55</v>
      </c>
      <c r="D985" t="s">
        <v>22</v>
      </c>
      <c r="E985" t="s">
        <v>1104</v>
      </c>
      <c r="F985" t="s">
        <v>27</v>
      </c>
      <c r="G985" t="s">
        <v>23</v>
      </c>
      <c r="H985">
        <v>39</v>
      </c>
      <c r="I985" s="1">
        <v>39656</v>
      </c>
      <c r="J985" s="2">
        <v>126350</v>
      </c>
      <c r="K985" s="3">
        <v>0.05</v>
      </c>
      <c r="L985" t="s">
        <v>18</v>
      </c>
      <c r="M985" t="s">
        <v>24</v>
      </c>
      <c r="N985" s="1" t="s">
        <v>20</v>
      </c>
      <c r="P985" t="str">
        <f t="shared" si="26"/>
        <v>YOUNG</v>
      </c>
      <c r="AG985" s="11"/>
      <c r="AH985" s="1">
        <v>39656</v>
      </c>
      <c r="AI985" s="2">
        <v>126350</v>
      </c>
      <c r="AJ985" s="13" t="s">
        <v>45</v>
      </c>
      <c r="AK985" s="1">
        <v>39656</v>
      </c>
      <c r="AL985" s="3">
        <v>0.05</v>
      </c>
      <c r="AO985" s="11"/>
    </row>
    <row r="986" spans="1:41" x14ac:dyDescent="0.25">
      <c r="A986" t="s">
        <v>1084</v>
      </c>
      <c r="B986" t="s">
        <v>2055</v>
      </c>
      <c r="C986" t="s">
        <v>44</v>
      </c>
      <c r="D986" t="s">
        <v>45</v>
      </c>
      <c r="E986" t="s">
        <v>31</v>
      </c>
      <c r="F986" t="s">
        <v>27</v>
      </c>
      <c r="G986" t="s">
        <v>17</v>
      </c>
      <c r="H986">
        <v>25</v>
      </c>
      <c r="I986" s="1">
        <v>44321</v>
      </c>
      <c r="J986" s="2">
        <v>72693</v>
      </c>
      <c r="K986" s="3">
        <v>0</v>
      </c>
      <c r="L986" t="s">
        <v>18</v>
      </c>
      <c r="M986" t="s">
        <v>56</v>
      </c>
      <c r="N986" s="1" t="s">
        <v>20</v>
      </c>
      <c r="P986" t="str">
        <f t="shared" si="26"/>
        <v>YOUNG</v>
      </c>
      <c r="AG986" s="11"/>
      <c r="AH986" s="1">
        <v>44321</v>
      </c>
      <c r="AI986" s="2">
        <v>72693</v>
      </c>
      <c r="AJ986" s="13" t="s">
        <v>26</v>
      </c>
      <c r="AK986" s="1">
        <v>44321</v>
      </c>
      <c r="AL986" s="3">
        <v>0</v>
      </c>
      <c r="AO986" s="11"/>
    </row>
    <row r="987" spans="1:41" x14ac:dyDescent="0.25">
      <c r="A987" t="s">
        <v>235</v>
      </c>
      <c r="B987" t="s">
        <v>2056</v>
      </c>
      <c r="C987" t="s">
        <v>73</v>
      </c>
      <c r="D987" t="s">
        <v>26</v>
      </c>
      <c r="E987" t="s">
        <v>1104</v>
      </c>
      <c r="F987" t="s">
        <v>16</v>
      </c>
      <c r="G987" t="s">
        <v>23</v>
      </c>
      <c r="H987">
        <v>45</v>
      </c>
      <c r="I987" s="1">
        <v>42078</v>
      </c>
      <c r="J987" s="2">
        <v>92820</v>
      </c>
      <c r="K987" s="3">
        <v>0</v>
      </c>
      <c r="L987" t="s">
        <v>32</v>
      </c>
      <c r="M987" t="s">
        <v>67</v>
      </c>
      <c r="N987" s="1" t="s">
        <v>20</v>
      </c>
      <c r="P987" t="str">
        <f t="shared" si="26"/>
        <v>MIDDLE AGE</v>
      </c>
      <c r="AG987" s="11"/>
      <c r="AH987" s="1">
        <v>42078</v>
      </c>
      <c r="AI987" s="2">
        <v>92820</v>
      </c>
      <c r="AJ987" s="13" t="s">
        <v>14</v>
      </c>
      <c r="AK987" s="1">
        <v>42078</v>
      </c>
      <c r="AL987" s="3">
        <v>0</v>
      </c>
      <c r="AO987" s="11"/>
    </row>
    <row r="988" spans="1:41" x14ac:dyDescent="0.25">
      <c r="A988" t="s">
        <v>1085</v>
      </c>
      <c r="B988" t="s">
        <v>2057</v>
      </c>
      <c r="C988" t="s">
        <v>1113</v>
      </c>
      <c r="D988" t="s">
        <v>14</v>
      </c>
      <c r="E988" t="s">
        <v>31</v>
      </c>
      <c r="F988" t="s">
        <v>16</v>
      </c>
      <c r="G988" t="s">
        <v>46</v>
      </c>
      <c r="H988">
        <v>61</v>
      </c>
      <c r="I988" s="1">
        <v>35537</v>
      </c>
      <c r="J988" s="2">
        <v>135561</v>
      </c>
      <c r="K988" s="3">
        <v>0.13</v>
      </c>
      <c r="L988" t="s">
        <v>47</v>
      </c>
      <c r="M988" t="s">
        <v>68</v>
      </c>
      <c r="N988" s="1" t="s">
        <v>20</v>
      </c>
      <c r="P988" t="str">
        <f t="shared" si="26"/>
        <v>OLD</v>
      </c>
      <c r="AG988" s="11"/>
      <c r="AH988" s="1">
        <v>35537</v>
      </c>
      <c r="AI988" s="2">
        <v>135561</v>
      </c>
      <c r="AJ988" s="13" t="s">
        <v>58</v>
      </c>
      <c r="AK988" s="1">
        <v>35537</v>
      </c>
      <c r="AL988" s="3">
        <v>0.13</v>
      </c>
      <c r="AO988" s="11"/>
    </row>
    <row r="989" spans="1:41" x14ac:dyDescent="0.25">
      <c r="A989" t="s">
        <v>1086</v>
      </c>
      <c r="B989" t="s">
        <v>2058</v>
      </c>
      <c r="C989" t="s">
        <v>1113</v>
      </c>
      <c r="D989" t="s">
        <v>58</v>
      </c>
      <c r="E989" t="s">
        <v>31</v>
      </c>
      <c r="F989" t="s">
        <v>27</v>
      </c>
      <c r="G989" t="s">
        <v>23</v>
      </c>
      <c r="H989">
        <v>44</v>
      </c>
      <c r="I989" s="1">
        <v>39318</v>
      </c>
      <c r="J989" s="2">
        <v>121788</v>
      </c>
      <c r="K989" s="3">
        <v>0.13</v>
      </c>
      <c r="L989" t="s">
        <v>18</v>
      </c>
      <c r="M989" t="s">
        <v>37</v>
      </c>
      <c r="N989" s="1" t="s">
        <v>20</v>
      </c>
      <c r="P989" t="str">
        <f t="shared" si="26"/>
        <v>MIDDLE AGE</v>
      </c>
      <c r="AG989" s="11"/>
      <c r="AH989" s="1">
        <v>39318</v>
      </c>
      <c r="AI989" s="2">
        <v>121788</v>
      </c>
      <c r="AJ989" s="13" t="s">
        <v>26</v>
      </c>
      <c r="AK989" s="1">
        <v>39318</v>
      </c>
      <c r="AL989" s="3">
        <v>0.13</v>
      </c>
      <c r="AO989" s="11"/>
    </row>
    <row r="990" spans="1:41" x14ac:dyDescent="0.25">
      <c r="A990" t="s">
        <v>1087</v>
      </c>
      <c r="B990" t="s">
        <v>2059</v>
      </c>
      <c r="C990" t="s">
        <v>36</v>
      </c>
      <c r="D990" t="s">
        <v>26</v>
      </c>
      <c r="E990" t="s">
        <v>35</v>
      </c>
      <c r="F990" t="s">
        <v>16</v>
      </c>
      <c r="G990" t="s">
        <v>43</v>
      </c>
      <c r="H990">
        <v>59</v>
      </c>
      <c r="I990" s="1">
        <v>34292</v>
      </c>
      <c r="J990" s="2">
        <v>92216</v>
      </c>
      <c r="K990" s="3">
        <v>0</v>
      </c>
      <c r="L990" t="s">
        <v>18</v>
      </c>
      <c r="M990" t="s">
        <v>19</v>
      </c>
      <c r="N990" s="1" t="s">
        <v>20</v>
      </c>
      <c r="P990" t="str">
        <f t="shared" si="26"/>
        <v>MIDDLE AGE</v>
      </c>
      <c r="AG990" s="11"/>
      <c r="AH990" s="1">
        <v>34292</v>
      </c>
      <c r="AI990" s="2">
        <v>92216</v>
      </c>
      <c r="AJ990" s="13" t="s">
        <v>30</v>
      </c>
      <c r="AK990" s="1">
        <v>34292</v>
      </c>
      <c r="AL990" s="3">
        <v>0</v>
      </c>
      <c r="AO990" s="11"/>
    </row>
    <row r="991" spans="1:41" x14ac:dyDescent="0.25">
      <c r="A991" t="s">
        <v>1088</v>
      </c>
      <c r="B991" t="s">
        <v>2060</v>
      </c>
      <c r="C991" t="s">
        <v>60</v>
      </c>
      <c r="D991" t="s">
        <v>30</v>
      </c>
      <c r="E991" t="s">
        <v>35</v>
      </c>
      <c r="F991" t="s">
        <v>27</v>
      </c>
      <c r="G991" t="s">
        <v>46</v>
      </c>
      <c r="H991">
        <v>34</v>
      </c>
      <c r="I991" s="1">
        <v>44252</v>
      </c>
      <c r="J991" s="2">
        <v>104586</v>
      </c>
      <c r="K991" s="3">
        <v>0</v>
      </c>
      <c r="L991" t="s">
        <v>47</v>
      </c>
      <c r="M991" t="s">
        <v>48</v>
      </c>
      <c r="N991" s="1" t="s">
        <v>20</v>
      </c>
      <c r="P991" t="str">
        <f t="shared" si="26"/>
        <v>YOUNG</v>
      </c>
      <c r="AG991" s="11"/>
      <c r="AH991" s="1">
        <v>44252</v>
      </c>
      <c r="AI991" s="2">
        <v>104586</v>
      </c>
      <c r="AJ991" s="13" t="s">
        <v>45</v>
      </c>
      <c r="AK991" s="1">
        <v>44252</v>
      </c>
      <c r="AL991" s="3">
        <v>0</v>
      </c>
      <c r="AO991" s="11"/>
    </row>
    <row r="992" spans="1:41" x14ac:dyDescent="0.25">
      <c r="A992" t="s">
        <v>259</v>
      </c>
      <c r="B992" t="s">
        <v>2061</v>
      </c>
      <c r="C992" t="s">
        <v>76</v>
      </c>
      <c r="D992" t="s">
        <v>45</v>
      </c>
      <c r="E992" t="s">
        <v>31</v>
      </c>
      <c r="F992" t="s">
        <v>16</v>
      </c>
      <c r="G992" t="s">
        <v>43</v>
      </c>
      <c r="H992">
        <v>45</v>
      </c>
      <c r="I992" s="1">
        <v>37613</v>
      </c>
      <c r="J992" s="2">
        <v>70439</v>
      </c>
      <c r="K992" s="3">
        <v>0</v>
      </c>
      <c r="L992" t="s">
        <v>18</v>
      </c>
      <c r="M992" t="s">
        <v>37</v>
      </c>
      <c r="N992" s="1" t="s">
        <v>20</v>
      </c>
      <c r="P992" t="str">
        <f t="shared" si="26"/>
        <v>MIDDLE AGE</v>
      </c>
      <c r="AG992" s="11"/>
      <c r="AH992" s="1">
        <v>37613</v>
      </c>
      <c r="AI992" s="2">
        <v>70439</v>
      </c>
      <c r="AJ992" s="13" t="s">
        <v>45</v>
      </c>
      <c r="AK992" s="1">
        <v>37613</v>
      </c>
      <c r="AL992" s="3">
        <v>0</v>
      </c>
      <c r="AO992" s="11"/>
    </row>
    <row r="993" spans="1:41" x14ac:dyDescent="0.25">
      <c r="A993" t="s">
        <v>1089</v>
      </c>
      <c r="B993" t="s">
        <v>2062</v>
      </c>
      <c r="C993" t="s">
        <v>59</v>
      </c>
      <c r="D993" t="s">
        <v>45</v>
      </c>
      <c r="E993" t="s">
        <v>15</v>
      </c>
      <c r="F993" t="s">
        <v>27</v>
      </c>
      <c r="G993" t="s">
        <v>23</v>
      </c>
      <c r="H993">
        <v>35</v>
      </c>
      <c r="I993" s="1">
        <v>44341</v>
      </c>
      <c r="J993" s="2">
        <v>52232</v>
      </c>
      <c r="K993" s="3">
        <v>0</v>
      </c>
      <c r="L993" t="s">
        <v>18</v>
      </c>
      <c r="M993" t="s">
        <v>28</v>
      </c>
      <c r="N993" s="1" t="s">
        <v>20</v>
      </c>
      <c r="P993" t="str">
        <f t="shared" si="26"/>
        <v>YOUNG</v>
      </c>
      <c r="AG993" s="11"/>
      <c r="AH993" s="1">
        <v>44341</v>
      </c>
      <c r="AI993" s="2">
        <v>52232</v>
      </c>
      <c r="AJ993" s="13" t="s">
        <v>41</v>
      </c>
      <c r="AK993" s="1">
        <v>44341</v>
      </c>
      <c r="AL993" s="3">
        <v>0</v>
      </c>
      <c r="AO993" s="11"/>
    </row>
    <row r="994" spans="1:41" x14ac:dyDescent="0.25">
      <c r="A994" t="s">
        <v>1090</v>
      </c>
      <c r="B994" t="s">
        <v>2063</v>
      </c>
      <c r="C994" t="s">
        <v>13</v>
      </c>
      <c r="D994" t="s">
        <v>41</v>
      </c>
      <c r="E994" t="s">
        <v>1104</v>
      </c>
      <c r="F994" t="s">
        <v>16</v>
      </c>
      <c r="G994" t="s">
        <v>23</v>
      </c>
      <c r="H994">
        <v>42</v>
      </c>
      <c r="I994" s="1">
        <v>41904</v>
      </c>
      <c r="J994" s="2">
        <v>226646</v>
      </c>
      <c r="K994" s="3">
        <v>0.31</v>
      </c>
      <c r="L994" t="s">
        <v>18</v>
      </c>
      <c r="M994" t="s">
        <v>24</v>
      </c>
      <c r="N994" s="1" t="s">
        <v>20</v>
      </c>
      <c r="P994" t="str">
        <f t="shared" si="26"/>
        <v>MIDDLE AGE</v>
      </c>
      <c r="AG994" s="11"/>
      <c r="AH994" s="1">
        <v>41904</v>
      </c>
      <c r="AI994" s="2">
        <v>226646</v>
      </c>
      <c r="AJ994" s="13" t="s">
        <v>14</v>
      </c>
      <c r="AK994" s="1">
        <v>41904</v>
      </c>
      <c r="AL994" s="3">
        <v>0.31</v>
      </c>
      <c r="AO994" s="11"/>
    </row>
    <row r="995" spans="1:41" x14ac:dyDescent="0.25">
      <c r="A995" t="s">
        <v>1091</v>
      </c>
      <c r="B995" t="s">
        <v>2064</v>
      </c>
      <c r="C995" t="s">
        <v>1113</v>
      </c>
      <c r="D995" t="s">
        <v>14</v>
      </c>
      <c r="E995" t="s">
        <v>1104</v>
      </c>
      <c r="F995" t="s">
        <v>27</v>
      </c>
      <c r="G995" t="s">
        <v>23</v>
      </c>
      <c r="H995">
        <v>38</v>
      </c>
      <c r="I995" s="1">
        <v>41210</v>
      </c>
      <c r="J995" s="2">
        <v>152253</v>
      </c>
      <c r="K995" s="3">
        <v>0.12</v>
      </c>
      <c r="L995" t="s">
        <v>18</v>
      </c>
      <c r="M995" t="s">
        <v>56</v>
      </c>
      <c r="N995" s="1" t="s">
        <v>20</v>
      </c>
      <c r="P995" t="str">
        <f t="shared" si="26"/>
        <v>YOUNG</v>
      </c>
      <c r="AG995" s="11"/>
      <c r="AH995" s="1">
        <v>41210</v>
      </c>
      <c r="AI995" s="2">
        <v>152253</v>
      </c>
      <c r="AJ995" s="13" t="s">
        <v>30</v>
      </c>
      <c r="AK995" s="1">
        <v>41210</v>
      </c>
      <c r="AL995" s="3">
        <v>0.12</v>
      </c>
      <c r="AO995" s="11"/>
    </row>
    <row r="996" spans="1:41" x14ac:dyDescent="0.25">
      <c r="A996" t="s">
        <v>1092</v>
      </c>
      <c r="B996" t="s">
        <v>2065</v>
      </c>
      <c r="C996" t="s">
        <v>13</v>
      </c>
      <c r="D996" t="s">
        <v>30</v>
      </c>
      <c r="E996" t="s">
        <v>1104</v>
      </c>
      <c r="F996" t="s">
        <v>27</v>
      </c>
      <c r="G996" t="s">
        <v>23</v>
      </c>
      <c r="H996">
        <v>46</v>
      </c>
      <c r="I996" s="1">
        <v>39322</v>
      </c>
      <c r="J996" s="2">
        <v>195471</v>
      </c>
      <c r="K996" s="3">
        <v>0.36</v>
      </c>
      <c r="L996" t="s">
        <v>18</v>
      </c>
      <c r="M996" t="s">
        <v>37</v>
      </c>
      <c r="N996" s="1" t="s">
        <v>20</v>
      </c>
      <c r="P996" t="str">
        <f t="shared" si="26"/>
        <v>MIDDLE AGE</v>
      </c>
      <c r="AG996" s="11"/>
      <c r="AH996" s="1">
        <v>39322</v>
      </c>
      <c r="AI996" s="2">
        <v>195471</v>
      </c>
      <c r="AJ996" s="13" t="s">
        <v>26</v>
      </c>
      <c r="AK996" s="1">
        <v>39322</v>
      </c>
      <c r="AL996" s="3">
        <v>0.36</v>
      </c>
      <c r="AO996" s="11"/>
    </row>
    <row r="997" spans="1:41" x14ac:dyDescent="0.25">
      <c r="A997" t="s">
        <v>1093</v>
      </c>
      <c r="B997" t="s">
        <v>2066</v>
      </c>
      <c r="C997" t="s">
        <v>61</v>
      </c>
      <c r="D997" t="s">
        <v>26</v>
      </c>
      <c r="E997" t="s">
        <v>1104</v>
      </c>
      <c r="F997" t="s">
        <v>16</v>
      </c>
      <c r="G997" t="s">
        <v>46</v>
      </c>
      <c r="H997">
        <v>48</v>
      </c>
      <c r="I997" s="1">
        <v>41241</v>
      </c>
      <c r="J997" s="2">
        <v>71632</v>
      </c>
      <c r="K997" s="3">
        <v>0</v>
      </c>
      <c r="L997" t="s">
        <v>47</v>
      </c>
      <c r="M997" t="s">
        <v>1136</v>
      </c>
      <c r="N997" s="1" t="s">
        <v>20</v>
      </c>
      <c r="P997" t="str">
        <f t="shared" si="26"/>
        <v>MIDDLE AGE</v>
      </c>
      <c r="AG997" s="11"/>
      <c r="AH997" s="1">
        <v>41241</v>
      </c>
      <c r="AI997" s="2">
        <v>71632</v>
      </c>
      <c r="AJ997" s="13" t="s">
        <v>14</v>
      </c>
      <c r="AK997" s="1">
        <v>41241</v>
      </c>
      <c r="AL997" s="3">
        <v>0</v>
      </c>
      <c r="AO997" s="11"/>
    </row>
    <row r="998" spans="1:41" x14ac:dyDescent="0.25">
      <c r="A998" t="s">
        <v>1094</v>
      </c>
      <c r="B998" t="s">
        <v>2067</v>
      </c>
      <c r="C998" t="s">
        <v>59</v>
      </c>
      <c r="D998" t="s">
        <v>14</v>
      </c>
      <c r="E998" t="s">
        <v>31</v>
      </c>
      <c r="F998" t="s">
        <v>16</v>
      </c>
      <c r="G998" t="s">
        <v>23</v>
      </c>
      <c r="H998">
        <v>63</v>
      </c>
      <c r="I998" s="1">
        <v>40342</v>
      </c>
      <c r="J998" s="2">
        <v>45337</v>
      </c>
      <c r="K998" s="3">
        <v>0</v>
      </c>
      <c r="L998" t="s">
        <v>18</v>
      </c>
      <c r="M998" t="s">
        <v>56</v>
      </c>
      <c r="N998" s="1" t="s">
        <v>20</v>
      </c>
      <c r="P998" t="str">
        <f t="shared" si="26"/>
        <v>OLD</v>
      </c>
      <c r="AG998" s="11"/>
      <c r="AH998" s="1">
        <v>40342</v>
      </c>
      <c r="AI998" s="2">
        <v>45337</v>
      </c>
      <c r="AJ998" s="13" t="s">
        <v>45</v>
      </c>
      <c r="AK998" s="1">
        <v>40342</v>
      </c>
      <c r="AL998" s="3">
        <v>0</v>
      </c>
      <c r="AO998" s="11"/>
    </row>
    <row r="999" spans="1:41" x14ac:dyDescent="0.25">
      <c r="A999" t="s">
        <v>1095</v>
      </c>
      <c r="B999" t="s">
        <v>2068</v>
      </c>
      <c r="C999" t="s">
        <v>44</v>
      </c>
      <c r="D999" t="s">
        <v>45</v>
      </c>
      <c r="E999" t="s">
        <v>15</v>
      </c>
      <c r="F999" t="s">
        <v>16</v>
      </c>
      <c r="G999" t="s">
        <v>23</v>
      </c>
      <c r="H999">
        <v>31</v>
      </c>
      <c r="I999" s="1">
        <v>43339</v>
      </c>
      <c r="J999" s="2">
        <v>89573</v>
      </c>
      <c r="K999" s="3">
        <v>0</v>
      </c>
      <c r="L999" t="s">
        <v>18</v>
      </c>
      <c r="M999" t="s">
        <v>42</v>
      </c>
      <c r="N999" s="1" t="s">
        <v>20</v>
      </c>
      <c r="P999" t="str">
        <f t="shared" si="26"/>
        <v>YOUNG</v>
      </c>
      <c r="AG999" s="11"/>
      <c r="AH999" s="1">
        <v>43339</v>
      </c>
      <c r="AI999" s="2">
        <v>89573</v>
      </c>
      <c r="AJ999" s="13" t="s">
        <v>30</v>
      </c>
      <c r="AK999" s="1">
        <v>43339</v>
      </c>
      <c r="AL999" s="3">
        <v>0</v>
      </c>
      <c r="AO999" s="11"/>
    </row>
    <row r="1000" spans="1:41" x14ac:dyDescent="0.25">
      <c r="A1000" t="s">
        <v>118</v>
      </c>
      <c r="B1000" t="s">
        <v>2069</v>
      </c>
      <c r="C1000" t="s">
        <v>71</v>
      </c>
      <c r="D1000" t="s">
        <v>30</v>
      </c>
      <c r="E1000" t="s">
        <v>35</v>
      </c>
      <c r="F1000" t="s">
        <v>27</v>
      </c>
      <c r="G1000" t="s">
        <v>23</v>
      </c>
      <c r="H1000">
        <v>52</v>
      </c>
      <c r="I1000" s="1">
        <v>44883</v>
      </c>
      <c r="J1000" s="2">
        <v>75775</v>
      </c>
      <c r="K1000" s="3">
        <v>0</v>
      </c>
      <c r="L1000" t="s">
        <v>18</v>
      </c>
      <c r="M1000" t="s">
        <v>56</v>
      </c>
      <c r="N1000" s="1" t="s">
        <v>20</v>
      </c>
      <c r="P1000" t="str">
        <f t="shared" si="26"/>
        <v>MIDDLE AGE</v>
      </c>
      <c r="AG1000" s="11"/>
      <c r="AH1000" s="1">
        <v>44883</v>
      </c>
      <c r="AI1000" s="2">
        <v>75775</v>
      </c>
      <c r="AJ1000" s="19" t="s">
        <v>45</v>
      </c>
      <c r="AK1000" s="1">
        <v>44883</v>
      </c>
      <c r="AL1000" s="3">
        <v>0</v>
      </c>
      <c r="AO1000" s="11"/>
    </row>
    <row r="1001" spans="1:41" x14ac:dyDescent="0.25">
      <c r="A1001" t="s">
        <v>1096</v>
      </c>
      <c r="B1001" t="s">
        <v>2070</v>
      </c>
      <c r="C1001" t="s">
        <v>76</v>
      </c>
      <c r="D1001" t="s">
        <v>45</v>
      </c>
      <c r="E1001" t="s">
        <v>31</v>
      </c>
      <c r="F1001" t="s">
        <v>16</v>
      </c>
      <c r="G1001" t="s">
        <v>43</v>
      </c>
      <c r="H1001">
        <v>27</v>
      </c>
      <c r="I1001" s="1">
        <v>44235</v>
      </c>
      <c r="J1001" s="2">
        <v>51321</v>
      </c>
      <c r="K1001" s="3">
        <v>0</v>
      </c>
      <c r="L1001" t="s">
        <v>18</v>
      </c>
      <c r="M1001" t="s">
        <v>56</v>
      </c>
      <c r="N1001" s="1" t="s">
        <v>20</v>
      </c>
      <c r="P1001" t="str">
        <f t="shared" si="26"/>
        <v>YOUNG</v>
      </c>
      <c r="AG1001" s="11"/>
      <c r="AH1001" s="1">
        <v>44235</v>
      </c>
      <c r="AI1001" s="2">
        <v>51321</v>
      </c>
      <c r="AK1001" s="1">
        <v>44235</v>
      </c>
      <c r="AL1001" s="3">
        <v>0</v>
      </c>
      <c r="AO1001" s="11"/>
    </row>
  </sheetData>
  <autoFilter ref="S1:AE25" xr:uid="{00000000-0009-0000-0000-000001000000}"/>
  <phoneticPr fontId="2" type="noConversion"/>
  <conditionalFormatting sqref="AI1:AI1048576">
    <cfRule type="cellIs" dxfId="23" priority="9" operator="greaterThan">
      <formula>100000</formula>
    </cfRule>
  </conditionalFormatting>
  <conditionalFormatting sqref="AJ1:AJ1000">
    <cfRule type="containsText" dxfId="22" priority="8" operator="containsText" text="Engineering">
      <formula>NOT(ISERROR(SEARCH("Engineering",AJ1)))</formula>
    </cfRule>
  </conditionalFormatting>
  <conditionalFormatting sqref="AH1:AH1048576">
    <cfRule type="top10" dxfId="21" priority="7" percent="1" rank="40"/>
  </conditionalFormatting>
  <conditionalFormatting sqref="AL1:AL1048576">
    <cfRule type="iconSet" priority="5">
      <iconSet iconSet="5Rating">
        <cfvo type="percent" val="0"/>
        <cfvo type="percent" val="20"/>
        <cfvo type="percent" val="40"/>
        <cfvo type="percent" val="60"/>
        <cfvo type="percent" val="80"/>
      </iconSet>
    </cfRule>
  </conditionalFormatting>
  <conditionalFormatting sqref="AK1:AK1048576">
    <cfRule type="dataBar" priority="1">
      <dataBar>
        <cfvo type="min"/>
        <cfvo type="max"/>
        <color rgb="FF008AEF"/>
      </dataBar>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65DF-8707-4DC6-8751-7D684B3D6E86}">
  <dimension ref="A1:D9"/>
  <sheetViews>
    <sheetView workbookViewId="0">
      <selection activeCell="N3" sqref="N3"/>
    </sheetView>
  </sheetViews>
  <sheetFormatPr defaultRowHeight="15" x14ac:dyDescent="0.25"/>
  <cols>
    <col min="1" max="1" width="15.140625" bestFit="1" customWidth="1"/>
    <col min="2" max="2" width="16.28515625" bestFit="1" customWidth="1"/>
    <col min="3" max="3" width="6" bestFit="1" customWidth="1"/>
    <col min="4" max="4" width="11.28515625" bestFit="1" customWidth="1"/>
    <col min="5" max="284" width="8.28515625" bestFit="1" customWidth="1"/>
    <col min="285" max="516" width="9.28515625" bestFit="1" customWidth="1"/>
    <col min="517" max="517" width="12.42578125" bestFit="1" customWidth="1"/>
    <col min="518" max="809" width="8.28515625" bestFit="1" customWidth="1"/>
    <col min="810" max="1002" width="9.28515625" bestFit="1" customWidth="1"/>
    <col min="1003" max="1003" width="10.42578125" bestFit="1" customWidth="1"/>
    <col min="1004" max="1004" width="11.28515625" bestFit="1" customWidth="1"/>
  </cols>
  <sheetData>
    <row r="1" spans="1:4" x14ac:dyDescent="0.25">
      <c r="A1" s="10" t="s">
        <v>2</v>
      </c>
      <c r="B1" t="s">
        <v>2087</v>
      </c>
    </row>
    <row r="3" spans="1:4" x14ac:dyDescent="0.25">
      <c r="A3" s="10" t="s">
        <v>2129</v>
      </c>
      <c r="B3" s="10" t="s">
        <v>2085</v>
      </c>
    </row>
    <row r="4" spans="1:4" x14ac:dyDescent="0.25">
      <c r="A4" s="10" t="s">
        <v>2088</v>
      </c>
      <c r="B4" t="s">
        <v>16</v>
      </c>
      <c r="C4" t="s">
        <v>27</v>
      </c>
      <c r="D4" t="s">
        <v>2086</v>
      </c>
    </row>
    <row r="5" spans="1:4" x14ac:dyDescent="0.25">
      <c r="A5" s="6" t="s">
        <v>23</v>
      </c>
      <c r="B5" s="11">
        <v>19.949999999999996</v>
      </c>
      <c r="C5" s="11">
        <v>15.830000000000004</v>
      </c>
      <c r="D5" s="11">
        <v>35.78</v>
      </c>
    </row>
    <row r="6" spans="1:4" x14ac:dyDescent="0.25">
      <c r="A6" s="6" t="s">
        <v>43</v>
      </c>
      <c r="B6" s="11">
        <v>3.1499999999999995</v>
      </c>
      <c r="C6" s="11">
        <v>2.3400000000000007</v>
      </c>
      <c r="D6" s="11">
        <v>5.49</v>
      </c>
    </row>
    <row r="7" spans="1:4" x14ac:dyDescent="0.25">
      <c r="A7" s="6" t="s">
        <v>17</v>
      </c>
      <c r="B7" s="11">
        <v>9.5299999999999958</v>
      </c>
      <c r="C7" s="11">
        <v>7.3299999999999983</v>
      </c>
      <c r="D7" s="11">
        <v>16.859999999999992</v>
      </c>
    </row>
    <row r="8" spans="1:4" x14ac:dyDescent="0.25">
      <c r="A8" s="6" t="s">
        <v>46</v>
      </c>
      <c r="B8" s="11">
        <v>13.150000000000002</v>
      </c>
      <c r="C8" s="11">
        <v>8.4799999999999969</v>
      </c>
      <c r="D8" s="11">
        <v>21.63</v>
      </c>
    </row>
    <row r="9" spans="1:4" x14ac:dyDescent="0.25">
      <c r="A9" s="6" t="s">
        <v>2086</v>
      </c>
      <c r="B9" s="11">
        <v>45.779999999999987</v>
      </c>
      <c r="C9" s="11">
        <v>33.980000000000004</v>
      </c>
      <c r="D9" s="11">
        <v>79.759999999999991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17C3-5780-4898-BC30-EA4125766DC6}">
  <dimension ref="A1"/>
  <sheetViews>
    <sheetView workbookViewId="0">
      <selection activeCell="D14" sqref="D14"/>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001"/>
  <sheetViews>
    <sheetView topLeftCell="A2" workbookViewId="0">
      <selection activeCell="D13" sqref="D13"/>
    </sheetView>
  </sheetViews>
  <sheetFormatPr defaultRowHeight="15" x14ac:dyDescent="0.25"/>
  <cols>
    <col min="1" max="1" width="16.7109375" bestFit="1" customWidth="1"/>
    <col min="2" max="2" width="22.28515625"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 min="16" max="16" width="21.42578125" customWidth="1"/>
    <col min="18" max="18" width="10.7109375" bestFit="1" customWidth="1"/>
    <col min="19" max="19" width="23.5703125" customWidth="1"/>
    <col min="20" max="20" width="20.28515625" customWidth="1"/>
    <col min="21" max="21" width="22.7109375" customWidth="1"/>
    <col min="22" max="22" width="18.28515625" customWidth="1"/>
    <col min="23" max="23" width="17" customWidth="1"/>
    <col min="24" max="24" width="18.7109375" customWidth="1"/>
    <col min="25" max="25" width="17.140625" customWidth="1"/>
    <col min="26" max="26" width="24.42578125" customWidth="1"/>
    <col min="27" max="27" width="26.140625" customWidth="1"/>
    <col min="28" max="28" width="32" customWidth="1"/>
    <col min="29" max="29" width="24.42578125" customWidth="1"/>
    <col min="30" max="30" width="24.85546875" customWidth="1"/>
    <col min="32" max="32" width="20.140625" customWidth="1"/>
    <col min="33" max="33" width="13" customWidth="1"/>
    <col min="34" max="34" width="23.28515625" customWidth="1"/>
    <col min="35" max="35" width="25.140625" customWidth="1"/>
    <col min="36" max="36" width="22.85546875" customWidth="1"/>
    <col min="37" max="37" width="18.140625" customWidth="1"/>
    <col min="38" max="38" width="19.5703125" customWidth="1"/>
    <col min="40" max="40" width="20.140625" customWidth="1"/>
    <col min="41" max="41" width="13" customWidth="1"/>
    <col min="42" max="42" width="16.42578125" customWidth="1"/>
    <col min="43" max="43" width="18.7109375" customWidth="1"/>
    <col min="45" max="45" width="20.42578125" customWidth="1"/>
    <col min="46" max="46" width="17" customWidth="1"/>
    <col min="47" max="47" width="13.28515625" customWidth="1"/>
  </cols>
  <sheetData>
    <row r="1" spans="1:53" s="6" customFormat="1" x14ac:dyDescent="0.25">
      <c r="A1" s="7" t="s">
        <v>2071</v>
      </c>
      <c r="B1" s="4" t="s">
        <v>0</v>
      </c>
      <c r="C1" s="4" t="s">
        <v>1</v>
      </c>
      <c r="D1" s="4" t="s">
        <v>2</v>
      </c>
      <c r="E1" s="4" t="s">
        <v>3</v>
      </c>
      <c r="F1" s="4" t="s">
        <v>4</v>
      </c>
      <c r="G1" s="4" t="s">
        <v>5</v>
      </c>
      <c r="H1" s="4" t="s">
        <v>6</v>
      </c>
      <c r="I1" s="4" t="s">
        <v>7</v>
      </c>
      <c r="J1" s="4" t="s">
        <v>8</v>
      </c>
      <c r="K1" s="4" t="s">
        <v>9</v>
      </c>
      <c r="L1" s="4" t="s">
        <v>10</v>
      </c>
      <c r="M1" s="4" t="s">
        <v>11</v>
      </c>
      <c r="N1" s="5" t="s">
        <v>12</v>
      </c>
      <c r="O1" s="6" t="s">
        <v>2102</v>
      </c>
      <c r="P1" s="4" t="s">
        <v>2101</v>
      </c>
      <c r="Q1" s="4" t="s">
        <v>2072</v>
      </c>
      <c r="R1" s="4" t="s">
        <v>2073</v>
      </c>
      <c r="S1" s="4" t="s">
        <v>2092</v>
      </c>
      <c r="T1" s="4" t="s">
        <v>2093</v>
      </c>
      <c r="U1" s="4" t="s">
        <v>2094</v>
      </c>
      <c r="V1" s="4" t="s">
        <v>2074</v>
      </c>
      <c r="W1" s="4"/>
      <c r="X1" s="4" t="s">
        <v>2076</v>
      </c>
      <c r="Y1" s="4" t="s">
        <v>2084</v>
      </c>
      <c r="Z1" s="4" t="s">
        <v>2081</v>
      </c>
      <c r="AA1" s="4" t="s">
        <v>2082</v>
      </c>
      <c r="AB1" s="4" t="s">
        <v>2080</v>
      </c>
      <c r="AC1" s="4" t="s">
        <v>2083</v>
      </c>
      <c r="AD1" s="4" t="s">
        <v>2095</v>
      </c>
      <c r="AE1" s="4" t="s">
        <v>2079</v>
      </c>
      <c r="AF1" s="4"/>
      <c r="AG1" s="18"/>
      <c r="AH1" s="4" t="s">
        <v>2117</v>
      </c>
      <c r="AI1" s="4" t="s">
        <v>2108</v>
      </c>
      <c r="AJ1" s="20" t="s">
        <v>2116</v>
      </c>
      <c r="AK1" s="4" t="s">
        <v>2119</v>
      </c>
      <c r="AL1" s="4" t="s">
        <v>2118</v>
      </c>
      <c r="AM1" s="4" t="s">
        <v>2106</v>
      </c>
      <c r="AN1" s="4" t="s">
        <v>2100</v>
      </c>
      <c r="AO1" s="18" t="s">
        <v>2103</v>
      </c>
      <c r="AP1" s="18" t="s">
        <v>2104</v>
      </c>
      <c r="AQ1" s="4" t="s">
        <v>2105</v>
      </c>
      <c r="AR1" s="4" t="s">
        <v>2107</v>
      </c>
      <c r="AS1" s="4" t="s">
        <v>2120</v>
      </c>
      <c r="AT1" s="4" t="s">
        <v>2121</v>
      </c>
      <c r="AU1" s="4" t="s">
        <v>2122</v>
      </c>
      <c r="AV1" s="4" t="s">
        <v>2110</v>
      </c>
      <c r="AW1" s="4" t="s">
        <v>2111</v>
      </c>
      <c r="AX1" s="4" t="s">
        <v>2112</v>
      </c>
      <c r="AY1" s="4" t="s">
        <v>2113</v>
      </c>
      <c r="AZ1" s="4" t="s">
        <v>2114</v>
      </c>
      <c r="BA1" s="4" t="s">
        <v>2115</v>
      </c>
    </row>
    <row r="2" spans="1:53" x14ac:dyDescent="0.25">
      <c r="A2" t="s">
        <v>285</v>
      </c>
      <c r="B2" t="s">
        <v>1097</v>
      </c>
      <c r="C2" t="s">
        <v>71</v>
      </c>
      <c r="D2" t="s">
        <v>30</v>
      </c>
      <c r="E2" t="s">
        <v>35</v>
      </c>
      <c r="F2" t="s">
        <v>27</v>
      </c>
      <c r="G2" t="s">
        <v>23</v>
      </c>
      <c r="H2">
        <v>47</v>
      </c>
      <c r="I2" s="1">
        <v>44597</v>
      </c>
      <c r="J2" s="2">
        <v>92368</v>
      </c>
      <c r="K2" s="3">
        <v>0</v>
      </c>
      <c r="L2" t="s">
        <v>18</v>
      </c>
      <c r="M2" t="s">
        <v>28</v>
      </c>
      <c r="N2" s="1" t="s">
        <v>20</v>
      </c>
      <c r="P2" t="str">
        <f t="shared" ref="P2:P65" si="0">IF(AND(H2&gt;=20,H2&lt;=40),"YOUNG",IF(AND(H2&gt;40,H2&lt;=60),"MIDDLE AGE",IF(H2&gt;60,"OLD"," ")))</f>
        <v>MIDDLE AGE</v>
      </c>
      <c r="Q2">
        <f>SUMIFS(J2:J1000,D2:D1000,"Engineering",C2:C1000,"Field Engineer")</f>
        <v>1463976</v>
      </c>
      <c r="S2">
        <f>J2+(K2/100)</f>
        <v>92368</v>
      </c>
      <c r="T2">
        <f>$J$2+($K$2/100)</f>
        <v>92368</v>
      </c>
      <c r="U2">
        <f>$J2+(K$2/100)</f>
        <v>92368</v>
      </c>
      <c r="Z2" t="str">
        <f>LEFT(B2,3)</f>
        <v>Kai</v>
      </c>
      <c r="AA2" t="str">
        <f>RIGHT(E2,4)</f>
        <v>ring</v>
      </c>
      <c r="AB2" t="str">
        <f>CONCATENATE(F2," ",G2," ",C2)</f>
        <v>Male Asian Controls Engineer</v>
      </c>
      <c r="AC2" t="str">
        <f>MID(C2,3,5)</f>
        <v>ntrol</v>
      </c>
      <c r="AD2" t="s">
        <v>2098</v>
      </c>
      <c r="AG2" s="11"/>
      <c r="AH2" s="1">
        <v>44597</v>
      </c>
      <c r="AI2" s="2">
        <v>92368</v>
      </c>
      <c r="AJ2" s="13" t="s">
        <v>45</v>
      </c>
      <c r="AK2" s="1">
        <v>44597</v>
      </c>
      <c r="AL2" s="3">
        <v>0</v>
      </c>
      <c r="AN2" t="str">
        <f>IF(AND(P2&gt;50,P2&lt;60),"Middle Age","Not Middle Age")</f>
        <v>Not Middle Age</v>
      </c>
      <c r="AO2" s="11" t="str">
        <f>IF(NOT(O2= "Asian"), "Asian", "Not Asian")</f>
        <v>Asian</v>
      </c>
      <c r="AP2" t="str">
        <f>IF(OR(N2="Male", O2= "Asian"), "Male Asian", "Nor Male Asian")</f>
        <v>Nor Male Asian</v>
      </c>
      <c r="AQ2" t="str">
        <f>IF(AND(L2="Engineering", T2= "United States"), "American Engineer", "Not American Engineer")</f>
        <v>Not American Engineer</v>
      </c>
      <c r="AS2" t="str">
        <f>VLOOKUP(D6,A1:M1000,2,TRUE)</f>
        <v>Thomas Lam</v>
      </c>
      <c r="AT2" t="str">
        <f>HLOOKUP(D4,A1:M1000,5,TRUE)</f>
        <v>Seattle</v>
      </c>
    </row>
    <row r="3" spans="1:53" x14ac:dyDescent="0.25">
      <c r="A3" t="s">
        <v>286</v>
      </c>
      <c r="B3" t="s">
        <v>1098</v>
      </c>
      <c r="C3" t="s">
        <v>59</v>
      </c>
      <c r="D3" t="s">
        <v>45</v>
      </c>
      <c r="E3" t="s">
        <v>31</v>
      </c>
      <c r="F3" t="s">
        <v>27</v>
      </c>
      <c r="G3" t="s">
        <v>23</v>
      </c>
      <c r="H3">
        <v>48</v>
      </c>
      <c r="I3" s="1">
        <v>41570</v>
      </c>
      <c r="J3" s="2">
        <v>45703</v>
      </c>
      <c r="K3" s="3">
        <v>0</v>
      </c>
      <c r="L3" t="s">
        <v>18</v>
      </c>
      <c r="M3" t="s">
        <v>19</v>
      </c>
      <c r="N3" s="1" t="s">
        <v>20</v>
      </c>
      <c r="P3" t="str">
        <f t="shared" si="0"/>
        <v>MIDDLE AGE</v>
      </c>
      <c r="R3" s="1">
        <f ca="1">TODAY()</f>
        <v>45376</v>
      </c>
      <c r="S3">
        <f t="shared" ref="S3:S15" si="1">J3+(K3/100)</f>
        <v>45703</v>
      </c>
      <c r="T3">
        <f t="shared" ref="T3:T15" si="2">$J$2+($K$2/100)</f>
        <v>92368</v>
      </c>
      <c r="U3">
        <f t="shared" ref="U3:U15" si="3">$J3+(K$2/100)</f>
        <v>45703</v>
      </c>
      <c r="V3" t="s">
        <v>2075</v>
      </c>
      <c r="X3" t="s">
        <v>2077</v>
      </c>
      <c r="Y3">
        <f>COUNTIF(L2:L1000,"United States")</f>
        <v>633</v>
      </c>
      <c r="Z3" t="str">
        <f t="shared" ref="Z3:Z25" si="4">LEFT(B3,3)</f>
        <v>Rob</v>
      </c>
      <c r="AA3" t="str">
        <f t="shared" ref="AA3:AA25" si="5">RIGHT(E3,4)</f>
        <v>rate</v>
      </c>
      <c r="AB3" t="str">
        <f t="shared" ref="AB3:AB25" si="6">CONCATENATE(F3," ",G3," ",C3)</f>
        <v>Male Asian Analyst</v>
      </c>
      <c r="AC3" t="str">
        <f t="shared" ref="AC3:AC25" si="7">MID(C3,3,5)</f>
        <v>alyst</v>
      </c>
      <c r="AD3" s="1">
        <f ca="1">TODAY()</f>
        <v>45376</v>
      </c>
      <c r="AG3" s="11"/>
      <c r="AH3" s="1">
        <v>41570</v>
      </c>
      <c r="AI3" s="2">
        <v>45703</v>
      </c>
      <c r="AJ3" s="13" t="s">
        <v>26</v>
      </c>
      <c r="AK3" s="1">
        <v>41570</v>
      </c>
      <c r="AL3" s="3">
        <v>0</v>
      </c>
      <c r="AN3" t="str">
        <f t="shared" ref="AN3:AN21" si="8">IF(AND(P3&gt;50,P3&lt;60),"Middle Age","Not Middle Age")</f>
        <v>Not Middle Age</v>
      </c>
      <c r="AO3" s="11" t="str">
        <f t="shared" ref="AO3:AO21" si="9">IF(NOT(O3= "Asian"), "Asian", "Not Asian")</f>
        <v>Asian</v>
      </c>
      <c r="AP3" t="str">
        <f t="shared" ref="AP3:AP21" si="10">IF(OR(N3="Male", O3= "Asian"), "Male Asian", "Nor Male Asian")</f>
        <v>Nor Male Asian</v>
      </c>
      <c r="AQ3" t="str">
        <f t="shared" ref="AQ3:AQ21" si="11">IF(AND(L3="Engineering", T3= "United States"), "American Engineer", "Not American Engineer")</f>
        <v>Not American Engineer</v>
      </c>
      <c r="AU3">
        <f>COUNTBLANK(A2:M1001)</f>
        <v>0</v>
      </c>
    </row>
    <row r="4" spans="1:53" x14ac:dyDescent="0.25">
      <c r="A4" t="s">
        <v>287</v>
      </c>
      <c r="B4" t="s">
        <v>1099</v>
      </c>
      <c r="C4" t="s">
        <v>74</v>
      </c>
      <c r="D4" t="s">
        <v>26</v>
      </c>
      <c r="E4" t="s">
        <v>15</v>
      </c>
      <c r="F4" t="s">
        <v>27</v>
      </c>
      <c r="G4" t="s">
        <v>23</v>
      </c>
      <c r="H4">
        <v>49</v>
      </c>
      <c r="I4" s="1">
        <v>43548</v>
      </c>
      <c r="J4" s="2">
        <v>83576</v>
      </c>
      <c r="K4" s="3">
        <v>0</v>
      </c>
      <c r="L4" t="s">
        <v>32</v>
      </c>
      <c r="M4" t="s">
        <v>63</v>
      </c>
      <c r="N4" s="1" t="s">
        <v>20</v>
      </c>
      <c r="P4" t="str">
        <f t="shared" si="0"/>
        <v>MIDDLE AGE</v>
      </c>
      <c r="Q4">
        <f>COUNTIFS(H2:H1000,"&gt;30",D2:D1000,"Engineering")</f>
        <v>124</v>
      </c>
      <c r="S4">
        <f t="shared" si="1"/>
        <v>83576</v>
      </c>
      <c r="T4">
        <f t="shared" si="2"/>
        <v>92368</v>
      </c>
      <c r="U4">
        <f t="shared" si="3"/>
        <v>83576</v>
      </c>
      <c r="V4">
        <f>AVERAGE(H2:H1000)</f>
        <v>44.487487487487485</v>
      </c>
      <c r="X4">
        <f>MAX(H2:H1000)</f>
        <v>65</v>
      </c>
      <c r="Z4" t="str">
        <f t="shared" si="4"/>
        <v>Cam</v>
      </c>
      <c r="AA4" t="str">
        <f t="shared" si="5"/>
        <v>ment</v>
      </c>
      <c r="AB4" t="str">
        <f t="shared" si="6"/>
        <v>Male Asian Network Administrator</v>
      </c>
      <c r="AC4" t="str">
        <f t="shared" si="7"/>
        <v>twork</v>
      </c>
      <c r="AG4" s="11"/>
      <c r="AH4" s="1">
        <v>43548</v>
      </c>
      <c r="AI4" s="2">
        <v>83576</v>
      </c>
      <c r="AJ4" s="13" t="s">
        <v>26</v>
      </c>
      <c r="AK4" s="1">
        <v>43548</v>
      </c>
      <c r="AL4" s="3">
        <v>0</v>
      </c>
      <c r="AN4" t="str">
        <f t="shared" si="8"/>
        <v>Not Middle Age</v>
      </c>
      <c r="AO4" s="11" t="str">
        <f t="shared" si="9"/>
        <v>Asian</v>
      </c>
      <c r="AP4" t="str">
        <f t="shared" si="10"/>
        <v>Nor Male Asian</v>
      </c>
      <c r="AQ4" t="str">
        <f t="shared" si="11"/>
        <v>Not American Engineer</v>
      </c>
    </row>
    <row r="5" spans="1:53" x14ac:dyDescent="0.25">
      <c r="A5" t="s">
        <v>254</v>
      </c>
      <c r="B5" t="s">
        <v>1100</v>
      </c>
      <c r="C5" t="s">
        <v>75</v>
      </c>
      <c r="D5" t="s">
        <v>26</v>
      </c>
      <c r="E5" t="s">
        <v>31</v>
      </c>
      <c r="F5" t="s">
        <v>16</v>
      </c>
      <c r="G5" t="s">
        <v>46</v>
      </c>
      <c r="H5">
        <v>50</v>
      </c>
      <c r="I5" s="1">
        <v>43197</v>
      </c>
      <c r="J5" s="2">
        <v>98062</v>
      </c>
      <c r="K5" s="3">
        <v>0</v>
      </c>
      <c r="L5" t="s">
        <v>18</v>
      </c>
      <c r="M5" t="s">
        <v>56</v>
      </c>
      <c r="N5" s="1" t="s">
        <v>20</v>
      </c>
      <c r="P5" t="str">
        <f t="shared" si="0"/>
        <v>MIDDLE AGE</v>
      </c>
      <c r="Q5">
        <f>COUNTIFS(H2:H16,"&gt;30",H22:H36,"&lt;60")</f>
        <v>15</v>
      </c>
      <c r="S5">
        <f t="shared" si="1"/>
        <v>98062</v>
      </c>
      <c r="T5">
        <f t="shared" si="2"/>
        <v>92368</v>
      </c>
      <c r="U5">
        <f t="shared" si="3"/>
        <v>98062</v>
      </c>
      <c r="Y5">
        <f>COUNTIF(L2:L1000,"China")</f>
        <v>227</v>
      </c>
      <c r="Z5" t="str">
        <f t="shared" si="4"/>
        <v>Har</v>
      </c>
      <c r="AA5" t="str">
        <f t="shared" si="5"/>
        <v>rate</v>
      </c>
      <c r="AB5" t="str">
        <f t="shared" si="6"/>
        <v>Female Latino IT Systems Architect</v>
      </c>
      <c r="AC5" t="str">
        <f t="shared" si="7"/>
        <v xml:space="preserve"> Syst</v>
      </c>
      <c r="AD5" t="s">
        <v>2097</v>
      </c>
      <c r="AG5" s="11"/>
      <c r="AH5" s="1">
        <v>43197</v>
      </c>
      <c r="AI5" s="2">
        <v>98062</v>
      </c>
      <c r="AJ5" s="13" t="s">
        <v>30</v>
      </c>
      <c r="AK5" s="1">
        <v>43197</v>
      </c>
      <c r="AL5" s="3">
        <v>0</v>
      </c>
      <c r="AN5" t="str">
        <f t="shared" si="8"/>
        <v>Not Middle Age</v>
      </c>
      <c r="AO5" s="11" t="str">
        <f t="shared" si="9"/>
        <v>Asian</v>
      </c>
      <c r="AP5" t="str">
        <f t="shared" si="10"/>
        <v>Nor Male Asian</v>
      </c>
      <c r="AQ5" t="str">
        <f t="shared" si="11"/>
        <v>Not American Engineer</v>
      </c>
    </row>
    <row r="6" spans="1:53" x14ac:dyDescent="0.25">
      <c r="A6" t="s">
        <v>288</v>
      </c>
      <c r="B6" t="s">
        <v>1101</v>
      </c>
      <c r="C6" t="s">
        <v>38</v>
      </c>
      <c r="D6" t="s">
        <v>30</v>
      </c>
      <c r="E6" t="s">
        <v>31</v>
      </c>
      <c r="F6" t="s">
        <v>16</v>
      </c>
      <c r="G6" t="s">
        <v>46</v>
      </c>
      <c r="H6">
        <v>51</v>
      </c>
      <c r="I6" s="1">
        <v>38521</v>
      </c>
      <c r="J6" s="2">
        <v>175391</v>
      </c>
      <c r="K6" s="3">
        <v>0.24</v>
      </c>
      <c r="L6" t="s">
        <v>18</v>
      </c>
      <c r="M6" t="s">
        <v>24</v>
      </c>
      <c r="N6" s="1" t="s">
        <v>20</v>
      </c>
      <c r="P6" t="str">
        <f t="shared" si="0"/>
        <v>MIDDLE AGE</v>
      </c>
      <c r="R6" t="str">
        <f xml:space="preserve"> VLOOKUP(
    "E02004",A:B,
    2,
    FALSE)</f>
        <v>Cameron Lo</v>
      </c>
      <c r="S6">
        <f t="shared" si="1"/>
        <v>175391.0024</v>
      </c>
      <c r="T6">
        <f t="shared" si="2"/>
        <v>92368</v>
      </c>
      <c r="U6">
        <f t="shared" si="3"/>
        <v>175391</v>
      </c>
      <c r="Z6" t="str">
        <f t="shared" si="4"/>
        <v>Har</v>
      </c>
      <c r="AA6" t="str">
        <f t="shared" si="5"/>
        <v>rate</v>
      </c>
      <c r="AB6" t="str">
        <f t="shared" si="6"/>
        <v>Female Latino Director</v>
      </c>
      <c r="AC6" t="str">
        <f t="shared" si="7"/>
        <v>recto</v>
      </c>
      <c r="AD6" s="8">
        <f ca="1">NOW()</f>
        <v>45376.851795023147</v>
      </c>
      <c r="AG6" s="11"/>
      <c r="AH6" s="1">
        <v>38521</v>
      </c>
      <c r="AI6" s="2">
        <v>175391</v>
      </c>
      <c r="AJ6" s="13" t="s">
        <v>26</v>
      </c>
      <c r="AK6" s="1">
        <v>38521</v>
      </c>
      <c r="AL6" s="3">
        <v>0.24</v>
      </c>
      <c r="AN6" t="str">
        <f t="shared" si="8"/>
        <v>Not Middle Age</v>
      </c>
      <c r="AO6" s="11" t="str">
        <f t="shared" si="9"/>
        <v>Asian</v>
      </c>
      <c r="AP6" t="str">
        <f t="shared" si="10"/>
        <v>Nor Male Asian</v>
      </c>
      <c r="AQ6" t="str">
        <f t="shared" si="11"/>
        <v>Not American Engineer</v>
      </c>
    </row>
    <row r="7" spans="1:53" x14ac:dyDescent="0.25">
      <c r="A7" t="s">
        <v>289</v>
      </c>
      <c r="B7" t="s">
        <v>1102</v>
      </c>
      <c r="C7" t="s">
        <v>74</v>
      </c>
      <c r="D7" t="s">
        <v>26</v>
      </c>
      <c r="E7" t="s">
        <v>35</v>
      </c>
      <c r="F7" t="s">
        <v>27</v>
      </c>
      <c r="G7" t="s">
        <v>23</v>
      </c>
      <c r="H7">
        <v>52</v>
      </c>
      <c r="I7" s="1">
        <v>38099</v>
      </c>
      <c r="J7" s="2">
        <v>66227</v>
      </c>
      <c r="K7" s="3">
        <v>0</v>
      </c>
      <c r="L7" t="s">
        <v>18</v>
      </c>
      <c r="M7" t="s">
        <v>37</v>
      </c>
      <c r="N7" s="1">
        <v>41684</v>
      </c>
      <c r="P7" t="str">
        <f t="shared" si="0"/>
        <v>MIDDLE AGE</v>
      </c>
      <c r="R7" s="9" t="str">
        <f xml:space="preserve"> INDEX(A2:V20,MATCH("E02005",A2:A20,0),2)</f>
        <v>Harper Castillo</v>
      </c>
      <c r="S7">
        <f t="shared" si="1"/>
        <v>66227</v>
      </c>
      <c r="T7">
        <f t="shared" si="2"/>
        <v>92368</v>
      </c>
      <c r="U7">
        <f t="shared" si="3"/>
        <v>66227</v>
      </c>
      <c r="X7" t="s">
        <v>2078</v>
      </c>
      <c r="Z7" t="str">
        <f t="shared" si="4"/>
        <v>Ezr</v>
      </c>
      <c r="AA7" t="str">
        <f t="shared" si="5"/>
        <v>ring</v>
      </c>
      <c r="AB7" t="str">
        <f t="shared" si="6"/>
        <v>Male Asian Network Administrator</v>
      </c>
      <c r="AC7" t="str">
        <f t="shared" si="7"/>
        <v>twork</v>
      </c>
      <c r="AG7" s="11"/>
      <c r="AH7" s="1">
        <v>38099</v>
      </c>
      <c r="AI7" s="2">
        <v>66227</v>
      </c>
      <c r="AJ7" s="13" t="s">
        <v>58</v>
      </c>
      <c r="AK7" s="1">
        <v>38099</v>
      </c>
      <c r="AL7" s="3">
        <v>0</v>
      </c>
      <c r="AN7" t="str">
        <f t="shared" si="8"/>
        <v>Not Middle Age</v>
      </c>
      <c r="AO7" s="11" t="str">
        <f t="shared" si="9"/>
        <v>Asian</v>
      </c>
      <c r="AP7" t="str">
        <f t="shared" si="10"/>
        <v>Nor Male Asian</v>
      </c>
      <c r="AQ7" t="str">
        <f t="shared" si="11"/>
        <v>Not American Engineer</v>
      </c>
    </row>
    <row r="8" spans="1:53" x14ac:dyDescent="0.25">
      <c r="A8" t="s">
        <v>290</v>
      </c>
      <c r="B8" t="s">
        <v>1103</v>
      </c>
      <c r="C8" t="s">
        <v>40</v>
      </c>
      <c r="D8" t="s">
        <v>58</v>
      </c>
      <c r="E8" t="s">
        <v>1104</v>
      </c>
      <c r="F8" t="s">
        <v>16</v>
      </c>
      <c r="G8" t="s">
        <v>23</v>
      </c>
      <c r="H8">
        <v>53</v>
      </c>
      <c r="I8" s="1">
        <v>39991</v>
      </c>
      <c r="J8" s="2">
        <v>89744</v>
      </c>
      <c r="K8" s="3">
        <v>0</v>
      </c>
      <c r="L8" t="s">
        <v>32</v>
      </c>
      <c r="M8" t="s">
        <v>67</v>
      </c>
      <c r="N8" s="1" t="s">
        <v>20</v>
      </c>
      <c r="P8" t="str">
        <f t="shared" si="0"/>
        <v>MIDDLE AGE</v>
      </c>
      <c r="S8">
        <f t="shared" si="1"/>
        <v>89744</v>
      </c>
      <c r="T8">
        <f t="shared" si="2"/>
        <v>92368</v>
      </c>
      <c r="U8">
        <f t="shared" si="3"/>
        <v>89744</v>
      </c>
      <c r="X8">
        <f>MIN(H2:H1000)</f>
        <v>25</v>
      </c>
      <c r="Y8">
        <f>COUNTIF(F2:F1000,"Male")</f>
        <v>485</v>
      </c>
      <c r="Z8" t="str">
        <f t="shared" si="4"/>
        <v>Jad</v>
      </c>
      <c r="AA8" t="str">
        <f t="shared" si="5"/>
        <v>ucts</v>
      </c>
      <c r="AB8" t="str">
        <f t="shared" si="6"/>
        <v>Female Asian Sr. Analyst</v>
      </c>
      <c r="AC8" t="str">
        <f t="shared" si="7"/>
        <v>. Ana</v>
      </c>
      <c r="AD8" t="s">
        <v>2096</v>
      </c>
      <c r="AG8" s="11"/>
      <c r="AH8" s="1">
        <v>39991</v>
      </c>
      <c r="AI8" s="2">
        <v>89744</v>
      </c>
      <c r="AJ8" s="13" t="s">
        <v>14</v>
      </c>
      <c r="AK8" s="1">
        <v>39991</v>
      </c>
      <c r="AL8" s="3">
        <v>0</v>
      </c>
      <c r="AN8" t="str">
        <f t="shared" si="8"/>
        <v>Not Middle Age</v>
      </c>
      <c r="AO8" s="11" t="str">
        <f t="shared" si="9"/>
        <v>Asian</v>
      </c>
      <c r="AP8" t="str">
        <f t="shared" si="10"/>
        <v>Nor Male Asian</v>
      </c>
      <c r="AQ8" t="str">
        <f t="shared" si="11"/>
        <v>Not American Engineer</v>
      </c>
    </row>
    <row r="9" spans="1:53" x14ac:dyDescent="0.25">
      <c r="A9" t="s">
        <v>291</v>
      </c>
      <c r="B9" t="s">
        <v>1105</v>
      </c>
      <c r="C9" t="s">
        <v>57</v>
      </c>
      <c r="D9" t="s">
        <v>14</v>
      </c>
      <c r="E9" t="s">
        <v>31</v>
      </c>
      <c r="F9" t="s">
        <v>27</v>
      </c>
      <c r="G9" t="s">
        <v>23</v>
      </c>
      <c r="H9">
        <v>47</v>
      </c>
      <c r="I9" s="1">
        <v>36210</v>
      </c>
      <c r="J9" s="2">
        <v>69674</v>
      </c>
      <c r="K9" s="3">
        <v>0</v>
      </c>
      <c r="L9" t="s">
        <v>32</v>
      </c>
      <c r="M9" t="s">
        <v>33</v>
      </c>
      <c r="N9" s="1" t="s">
        <v>20</v>
      </c>
      <c r="P9" t="str">
        <f t="shared" si="0"/>
        <v>MIDDLE AGE</v>
      </c>
      <c r="S9">
        <f t="shared" si="1"/>
        <v>69674</v>
      </c>
      <c r="T9">
        <f t="shared" si="2"/>
        <v>92368</v>
      </c>
      <c r="U9">
        <f t="shared" si="3"/>
        <v>69674</v>
      </c>
      <c r="Z9" t="str">
        <f t="shared" si="4"/>
        <v>Mil</v>
      </c>
      <c r="AA9" t="str">
        <f t="shared" si="5"/>
        <v>rate</v>
      </c>
      <c r="AB9" t="str">
        <f t="shared" si="6"/>
        <v>Male Asian Analyst II</v>
      </c>
      <c r="AC9" t="str">
        <f t="shared" si="7"/>
        <v>alyst</v>
      </c>
      <c r="AD9" s="1">
        <f>DATE(2005, 11,28)</f>
        <v>38684</v>
      </c>
      <c r="AG9" s="11"/>
      <c r="AH9" s="1">
        <v>36210</v>
      </c>
      <c r="AI9" s="2">
        <v>69674</v>
      </c>
      <c r="AJ9" s="13" t="s">
        <v>26</v>
      </c>
      <c r="AK9" s="1">
        <v>36210</v>
      </c>
      <c r="AL9" s="3">
        <v>0</v>
      </c>
      <c r="AN9" t="str">
        <f t="shared" si="8"/>
        <v>Not Middle Age</v>
      </c>
      <c r="AO9" s="11" t="str">
        <f t="shared" si="9"/>
        <v>Asian</v>
      </c>
      <c r="AP9" t="str">
        <f t="shared" si="10"/>
        <v>Nor Male Asian</v>
      </c>
      <c r="AQ9" t="str">
        <f t="shared" si="11"/>
        <v>Not American Engineer</v>
      </c>
    </row>
    <row r="10" spans="1:53" x14ac:dyDescent="0.25">
      <c r="A10" t="s">
        <v>292</v>
      </c>
      <c r="B10" t="s">
        <v>1106</v>
      </c>
      <c r="C10" t="s">
        <v>79</v>
      </c>
      <c r="D10" t="s">
        <v>26</v>
      </c>
      <c r="E10" t="s">
        <v>35</v>
      </c>
      <c r="F10" t="s">
        <v>16</v>
      </c>
      <c r="G10" t="s">
        <v>17</v>
      </c>
      <c r="H10">
        <v>48</v>
      </c>
      <c r="I10" s="1">
        <v>40795</v>
      </c>
      <c r="J10" s="2">
        <v>97630</v>
      </c>
      <c r="K10" s="3">
        <v>0</v>
      </c>
      <c r="L10" t="s">
        <v>18</v>
      </c>
      <c r="M10" t="s">
        <v>56</v>
      </c>
      <c r="N10" s="1" t="s">
        <v>20</v>
      </c>
      <c r="P10" t="str">
        <f t="shared" si="0"/>
        <v>MIDDLE AGE</v>
      </c>
      <c r="S10">
        <f t="shared" si="1"/>
        <v>97630</v>
      </c>
      <c r="T10">
        <f t="shared" si="2"/>
        <v>92368</v>
      </c>
      <c r="U10">
        <f t="shared" si="3"/>
        <v>97630</v>
      </c>
      <c r="Y10">
        <f>COUNTIF(F2:F1000,"Female")</f>
        <v>514</v>
      </c>
      <c r="Z10" t="str">
        <f t="shared" si="4"/>
        <v>Gia</v>
      </c>
      <c r="AA10" t="str">
        <f t="shared" si="5"/>
        <v>ring</v>
      </c>
      <c r="AB10" t="str">
        <f t="shared" si="6"/>
        <v>Female Caucasian System Administrator </v>
      </c>
      <c r="AC10" t="str">
        <f t="shared" si="7"/>
        <v xml:space="preserve">stem </v>
      </c>
      <c r="AG10" s="11"/>
      <c r="AH10" s="1">
        <v>40795</v>
      </c>
      <c r="AI10" s="2">
        <v>97630</v>
      </c>
      <c r="AJ10" s="13" t="s">
        <v>14</v>
      </c>
      <c r="AK10" s="1">
        <v>40795</v>
      </c>
      <c r="AL10" s="3">
        <v>0</v>
      </c>
      <c r="AN10" t="str">
        <f t="shared" si="8"/>
        <v>Not Middle Age</v>
      </c>
      <c r="AO10" s="11" t="str">
        <f t="shared" si="9"/>
        <v>Asian</v>
      </c>
      <c r="AP10" t="str">
        <f t="shared" si="10"/>
        <v>Nor Male Asian</v>
      </c>
      <c r="AQ10" t="str">
        <f t="shared" si="11"/>
        <v>Not American Engineer</v>
      </c>
    </row>
    <row r="11" spans="1:53" x14ac:dyDescent="0.25">
      <c r="A11" t="s">
        <v>293</v>
      </c>
      <c r="B11" t="s">
        <v>1107</v>
      </c>
      <c r="C11" t="s">
        <v>55</v>
      </c>
      <c r="D11" t="s">
        <v>14</v>
      </c>
      <c r="E11" t="s">
        <v>1104</v>
      </c>
      <c r="F11" t="s">
        <v>27</v>
      </c>
      <c r="G11" t="s">
        <v>17</v>
      </c>
      <c r="H11">
        <v>49</v>
      </c>
      <c r="I11" s="1">
        <v>42040</v>
      </c>
      <c r="J11" s="2">
        <v>105879</v>
      </c>
      <c r="K11" s="3">
        <v>0.1</v>
      </c>
      <c r="L11" t="s">
        <v>18</v>
      </c>
      <c r="M11" t="s">
        <v>42</v>
      </c>
      <c r="N11" s="1" t="s">
        <v>20</v>
      </c>
      <c r="P11" t="str">
        <f t="shared" si="0"/>
        <v>MIDDLE AGE</v>
      </c>
      <c r="S11">
        <f t="shared" si="1"/>
        <v>105879.001</v>
      </c>
      <c r="T11">
        <f t="shared" si="2"/>
        <v>92368</v>
      </c>
      <c r="U11">
        <f t="shared" si="3"/>
        <v>105879</v>
      </c>
      <c r="Z11" t="str">
        <f t="shared" si="4"/>
        <v>Jam</v>
      </c>
      <c r="AA11" t="str">
        <f t="shared" si="5"/>
        <v>ucts</v>
      </c>
      <c r="AB11" t="str">
        <f t="shared" si="6"/>
        <v>Male Caucasian Manager</v>
      </c>
      <c r="AC11" t="str">
        <f t="shared" si="7"/>
        <v>nager</v>
      </c>
      <c r="AD11" t="s">
        <v>2099</v>
      </c>
      <c r="AG11" s="11"/>
      <c r="AH11" s="1">
        <v>42040</v>
      </c>
      <c r="AI11" s="2">
        <v>105879</v>
      </c>
      <c r="AJ11" s="13" t="s">
        <v>26</v>
      </c>
      <c r="AK11" s="1">
        <v>42040</v>
      </c>
      <c r="AL11" s="3">
        <v>0.1</v>
      </c>
      <c r="AN11" t="str">
        <f t="shared" si="8"/>
        <v>Not Middle Age</v>
      </c>
      <c r="AO11" s="11" t="str">
        <f t="shared" si="9"/>
        <v>Asian</v>
      </c>
      <c r="AP11" t="str">
        <f t="shared" si="10"/>
        <v>Nor Male Asian</v>
      </c>
      <c r="AQ11" t="str">
        <f t="shared" si="11"/>
        <v>Not American Engineer</v>
      </c>
    </row>
    <row r="12" spans="1:53" x14ac:dyDescent="0.25">
      <c r="A12" t="s">
        <v>228</v>
      </c>
      <c r="B12" t="s">
        <v>1108</v>
      </c>
      <c r="C12" t="s">
        <v>64</v>
      </c>
      <c r="D12" t="s">
        <v>26</v>
      </c>
      <c r="E12" t="s">
        <v>35</v>
      </c>
      <c r="F12" t="s">
        <v>27</v>
      </c>
      <c r="G12" t="s">
        <v>46</v>
      </c>
      <c r="H12">
        <v>50</v>
      </c>
      <c r="I12" s="1">
        <v>37906</v>
      </c>
      <c r="J12" s="2">
        <v>40499</v>
      </c>
      <c r="K12" s="3">
        <v>0</v>
      </c>
      <c r="L12" t="s">
        <v>18</v>
      </c>
      <c r="M12" t="s">
        <v>42</v>
      </c>
      <c r="N12" s="1" t="s">
        <v>20</v>
      </c>
      <c r="P12" t="str">
        <f t="shared" si="0"/>
        <v>MIDDLE AGE</v>
      </c>
      <c r="S12">
        <f t="shared" si="1"/>
        <v>40499</v>
      </c>
      <c r="T12">
        <f t="shared" si="2"/>
        <v>92368</v>
      </c>
      <c r="U12">
        <f t="shared" si="3"/>
        <v>40499</v>
      </c>
      <c r="Z12" t="str">
        <f t="shared" si="4"/>
        <v>Jam</v>
      </c>
      <c r="AA12" t="str">
        <f t="shared" si="5"/>
        <v>ring</v>
      </c>
      <c r="AB12" t="str">
        <f t="shared" si="6"/>
        <v>Male Latino Systems Analyst</v>
      </c>
      <c r="AC12" t="str">
        <f t="shared" si="7"/>
        <v>stems</v>
      </c>
      <c r="AD12" s="17">
        <f>TIME(5,56,76)</f>
        <v>0.24810185185185185</v>
      </c>
      <c r="AG12" s="11"/>
      <c r="AH12" s="1">
        <v>37906</v>
      </c>
      <c r="AI12" s="2">
        <v>40499</v>
      </c>
      <c r="AJ12" s="13" t="s">
        <v>14</v>
      </c>
      <c r="AK12" s="1">
        <v>37906</v>
      </c>
      <c r="AL12" s="3">
        <v>0</v>
      </c>
      <c r="AN12" t="str">
        <f t="shared" si="8"/>
        <v>Not Middle Age</v>
      </c>
      <c r="AO12" s="11" t="str">
        <f t="shared" si="9"/>
        <v>Asian</v>
      </c>
      <c r="AP12" t="str">
        <f t="shared" si="10"/>
        <v>Nor Male Asian</v>
      </c>
      <c r="AQ12" t="str">
        <f t="shared" si="11"/>
        <v>Not American Engineer</v>
      </c>
    </row>
    <row r="13" spans="1:53" x14ac:dyDescent="0.25">
      <c r="A13" t="s">
        <v>294</v>
      </c>
      <c r="B13" t="s">
        <v>1109</v>
      </c>
      <c r="C13" t="s">
        <v>40</v>
      </c>
      <c r="D13" t="s">
        <v>14</v>
      </c>
      <c r="E13" t="s">
        <v>1104</v>
      </c>
      <c r="F13" t="s">
        <v>16</v>
      </c>
      <c r="G13" t="s">
        <v>23</v>
      </c>
      <c r="H13">
        <v>51</v>
      </c>
      <c r="I13" s="1">
        <v>41854</v>
      </c>
      <c r="J13" s="2">
        <v>71418</v>
      </c>
      <c r="K13" s="3">
        <v>0</v>
      </c>
      <c r="L13" t="s">
        <v>18</v>
      </c>
      <c r="M13" t="s">
        <v>37</v>
      </c>
      <c r="N13" s="1" t="s">
        <v>20</v>
      </c>
      <c r="P13" t="str">
        <f t="shared" si="0"/>
        <v>MIDDLE AGE</v>
      </c>
      <c r="S13">
        <f t="shared" si="1"/>
        <v>71418</v>
      </c>
      <c r="T13">
        <f t="shared" si="2"/>
        <v>92368</v>
      </c>
      <c r="U13">
        <f t="shared" si="3"/>
        <v>71418</v>
      </c>
      <c r="Z13" t="str">
        <f t="shared" si="4"/>
        <v>Bel</v>
      </c>
      <c r="AA13" t="str">
        <f t="shared" si="5"/>
        <v>ucts</v>
      </c>
      <c r="AB13" t="str">
        <f t="shared" si="6"/>
        <v>Female Asian Sr. Analyst</v>
      </c>
      <c r="AC13" t="str">
        <f t="shared" si="7"/>
        <v>. Ana</v>
      </c>
      <c r="AD13" s="16"/>
      <c r="AG13" s="11"/>
      <c r="AH13" s="1">
        <v>41854</v>
      </c>
      <c r="AI13" s="2">
        <v>71418</v>
      </c>
      <c r="AJ13" s="13" t="s">
        <v>26</v>
      </c>
      <c r="AK13" s="1">
        <v>41854</v>
      </c>
      <c r="AL13" s="3">
        <v>0</v>
      </c>
      <c r="AN13" t="str">
        <f t="shared" si="8"/>
        <v>Not Middle Age</v>
      </c>
      <c r="AO13" s="11" t="str">
        <f t="shared" si="9"/>
        <v>Asian</v>
      </c>
      <c r="AP13" t="str">
        <f t="shared" si="10"/>
        <v>Nor Male Asian</v>
      </c>
      <c r="AQ13" t="str">
        <f t="shared" si="11"/>
        <v>Not American Engineer</v>
      </c>
    </row>
    <row r="14" spans="1:53" x14ac:dyDescent="0.25">
      <c r="A14" t="s">
        <v>295</v>
      </c>
      <c r="B14" t="s">
        <v>1110</v>
      </c>
      <c r="C14" t="s">
        <v>38</v>
      </c>
      <c r="D14" t="s">
        <v>26</v>
      </c>
      <c r="E14" t="s">
        <v>35</v>
      </c>
      <c r="F14" t="s">
        <v>27</v>
      </c>
      <c r="G14" t="s">
        <v>23</v>
      </c>
      <c r="H14">
        <v>52</v>
      </c>
      <c r="I14" s="1">
        <v>43054</v>
      </c>
      <c r="J14" s="2">
        <v>150558</v>
      </c>
      <c r="K14" s="3">
        <v>0.23</v>
      </c>
      <c r="L14" t="s">
        <v>32</v>
      </c>
      <c r="M14" t="s">
        <v>67</v>
      </c>
      <c r="N14" s="1" t="s">
        <v>20</v>
      </c>
      <c r="P14" t="str">
        <f t="shared" si="0"/>
        <v>MIDDLE AGE</v>
      </c>
      <c r="S14">
        <f t="shared" si="1"/>
        <v>150558.00229999999</v>
      </c>
      <c r="T14">
        <f t="shared" si="2"/>
        <v>92368</v>
      </c>
      <c r="U14">
        <f t="shared" si="3"/>
        <v>150558</v>
      </c>
      <c r="Z14" t="str">
        <f t="shared" si="4"/>
        <v>Jos</v>
      </c>
      <c r="AA14" t="str">
        <f t="shared" si="5"/>
        <v>ring</v>
      </c>
      <c r="AB14" t="str">
        <f t="shared" si="6"/>
        <v>Male Asian Director</v>
      </c>
      <c r="AC14" t="str">
        <f t="shared" si="7"/>
        <v>recto</v>
      </c>
      <c r="AG14" s="11"/>
      <c r="AH14" s="1">
        <v>43054</v>
      </c>
      <c r="AI14" s="2">
        <v>150558</v>
      </c>
      <c r="AJ14" s="13" t="s">
        <v>41</v>
      </c>
      <c r="AK14" s="1">
        <v>43054</v>
      </c>
      <c r="AL14" s="3">
        <v>0.23</v>
      </c>
      <c r="AN14" t="str">
        <f t="shared" si="8"/>
        <v>Not Middle Age</v>
      </c>
      <c r="AO14" s="11" t="str">
        <f t="shared" si="9"/>
        <v>Asian</v>
      </c>
      <c r="AP14" t="str">
        <f t="shared" si="10"/>
        <v>Nor Male Asian</v>
      </c>
      <c r="AQ14" t="str">
        <f t="shared" si="11"/>
        <v>Not American Engineer</v>
      </c>
    </row>
    <row r="15" spans="1:53" x14ac:dyDescent="0.25">
      <c r="A15" t="s">
        <v>296</v>
      </c>
      <c r="B15" t="s">
        <v>1111</v>
      </c>
      <c r="C15" t="s">
        <v>55</v>
      </c>
      <c r="D15" t="s">
        <v>41</v>
      </c>
      <c r="E15" t="s">
        <v>31</v>
      </c>
      <c r="F15" t="s">
        <v>27</v>
      </c>
      <c r="G15" t="s">
        <v>17</v>
      </c>
      <c r="H15">
        <v>53</v>
      </c>
      <c r="I15" s="1">
        <v>43303</v>
      </c>
      <c r="J15" s="2">
        <v>118912</v>
      </c>
      <c r="K15" s="3">
        <v>0.08</v>
      </c>
      <c r="L15" t="s">
        <v>18</v>
      </c>
      <c r="M15" t="s">
        <v>42</v>
      </c>
      <c r="N15" s="1" t="s">
        <v>20</v>
      </c>
      <c r="P15" t="str">
        <f t="shared" si="0"/>
        <v>MIDDLE AGE</v>
      </c>
      <c r="S15">
        <f t="shared" si="1"/>
        <v>118912.00079999999</v>
      </c>
      <c r="T15">
        <f t="shared" si="2"/>
        <v>92368</v>
      </c>
      <c r="U15">
        <f t="shared" si="3"/>
        <v>118912</v>
      </c>
      <c r="V15" s="21"/>
      <c r="Z15" t="str">
        <f t="shared" si="4"/>
        <v>Luc</v>
      </c>
      <c r="AA15" t="str">
        <f t="shared" si="5"/>
        <v>rate</v>
      </c>
      <c r="AB15" t="str">
        <f t="shared" si="6"/>
        <v>Male Caucasian Manager</v>
      </c>
      <c r="AC15" t="str">
        <f t="shared" si="7"/>
        <v>nager</v>
      </c>
      <c r="AG15" s="11"/>
      <c r="AH15" s="1">
        <v>43303</v>
      </c>
      <c r="AI15" s="2">
        <v>118912</v>
      </c>
      <c r="AJ15" s="13" t="s">
        <v>41</v>
      </c>
      <c r="AK15" s="1">
        <v>43303</v>
      </c>
      <c r="AL15" s="3">
        <v>0.08</v>
      </c>
      <c r="AN15" t="str">
        <f t="shared" si="8"/>
        <v>Not Middle Age</v>
      </c>
      <c r="AO15" s="11" t="str">
        <f t="shared" si="9"/>
        <v>Asian</v>
      </c>
      <c r="AP15" t="str">
        <f t="shared" si="10"/>
        <v>Nor Male Asian</v>
      </c>
      <c r="AQ15" t="str">
        <f t="shared" si="11"/>
        <v>Not American Engineer</v>
      </c>
    </row>
    <row r="16" spans="1:53" x14ac:dyDescent="0.25">
      <c r="A16" t="s">
        <v>297</v>
      </c>
      <c r="B16" t="s">
        <v>1112</v>
      </c>
      <c r="C16" t="s">
        <v>1113</v>
      </c>
      <c r="D16" t="s">
        <v>41</v>
      </c>
      <c r="E16" t="s">
        <v>31</v>
      </c>
      <c r="F16" t="s">
        <v>27</v>
      </c>
      <c r="G16" t="s">
        <v>43</v>
      </c>
      <c r="H16">
        <v>47</v>
      </c>
      <c r="I16" s="1">
        <v>44279</v>
      </c>
      <c r="J16" s="2">
        <v>131422</v>
      </c>
      <c r="K16" s="3">
        <v>0.15</v>
      </c>
      <c r="L16" t="s">
        <v>18</v>
      </c>
      <c r="M16" t="s">
        <v>37</v>
      </c>
      <c r="N16" s="1" t="s">
        <v>20</v>
      </c>
      <c r="P16" t="str">
        <f t="shared" si="0"/>
        <v>MIDDLE AGE</v>
      </c>
      <c r="Z16" t="str">
        <f>LEFT(B16,3)</f>
        <v>Jac</v>
      </c>
      <c r="AA16" t="str">
        <f t="shared" si="5"/>
        <v>rate</v>
      </c>
      <c r="AB16" t="str">
        <f t="shared" si="6"/>
        <v>Male Black Sr. Manager</v>
      </c>
      <c r="AC16" t="str">
        <f t="shared" si="7"/>
        <v>. Man</v>
      </c>
      <c r="AG16" s="11"/>
      <c r="AH16" s="1">
        <v>44279</v>
      </c>
      <c r="AI16" s="2">
        <v>131422</v>
      </c>
      <c r="AJ16" s="13" t="s">
        <v>26</v>
      </c>
      <c r="AK16" s="1">
        <v>44279</v>
      </c>
      <c r="AL16" s="3">
        <v>0.15</v>
      </c>
      <c r="AN16" t="str">
        <f t="shared" si="8"/>
        <v>Not Middle Age</v>
      </c>
      <c r="AO16" s="11" t="str">
        <f t="shared" si="9"/>
        <v>Asian</v>
      </c>
      <c r="AP16" t="str">
        <f t="shared" si="10"/>
        <v>Nor Male Asian</v>
      </c>
      <c r="AQ16" t="str">
        <f t="shared" si="11"/>
        <v>Not American Engineer</v>
      </c>
    </row>
    <row r="17" spans="1:43" x14ac:dyDescent="0.25">
      <c r="A17" t="s">
        <v>150</v>
      </c>
      <c r="B17" t="s">
        <v>1114</v>
      </c>
      <c r="C17" t="s">
        <v>75</v>
      </c>
      <c r="D17" t="s">
        <v>26</v>
      </c>
      <c r="E17" t="s">
        <v>31</v>
      </c>
      <c r="F17" t="s">
        <v>16</v>
      </c>
      <c r="G17" t="s">
        <v>23</v>
      </c>
      <c r="H17">
        <v>47</v>
      </c>
      <c r="I17" s="1">
        <v>35637</v>
      </c>
      <c r="J17" s="2">
        <v>64208</v>
      </c>
      <c r="K17" s="3">
        <v>0</v>
      </c>
      <c r="L17" t="s">
        <v>18</v>
      </c>
      <c r="M17" t="s">
        <v>42</v>
      </c>
      <c r="N17" s="1" t="s">
        <v>20</v>
      </c>
      <c r="P17" t="str">
        <f t="shared" si="0"/>
        <v>MIDDLE AGE</v>
      </c>
      <c r="Z17" t="str">
        <f t="shared" si="4"/>
        <v>Lun</v>
      </c>
      <c r="AA17" t="str">
        <f t="shared" si="5"/>
        <v>rate</v>
      </c>
      <c r="AB17" t="str">
        <f t="shared" si="6"/>
        <v>Female Asian IT Systems Architect</v>
      </c>
      <c r="AC17" t="str">
        <f t="shared" si="7"/>
        <v xml:space="preserve"> Syst</v>
      </c>
      <c r="AG17" s="11"/>
      <c r="AH17" s="1">
        <v>35637</v>
      </c>
      <c r="AI17" s="2">
        <v>64208</v>
      </c>
      <c r="AJ17" s="13" t="s">
        <v>30</v>
      </c>
      <c r="AK17" s="1">
        <v>35637</v>
      </c>
      <c r="AL17" s="3">
        <v>0</v>
      </c>
      <c r="AN17" t="str">
        <f t="shared" si="8"/>
        <v>Not Middle Age</v>
      </c>
      <c r="AO17" s="11" t="str">
        <f t="shared" si="9"/>
        <v>Asian</v>
      </c>
      <c r="AP17" t="str">
        <f t="shared" si="10"/>
        <v>Nor Male Asian</v>
      </c>
      <c r="AQ17" t="str">
        <f t="shared" si="11"/>
        <v>Not American Engineer</v>
      </c>
    </row>
    <row r="18" spans="1:43" x14ac:dyDescent="0.25">
      <c r="A18" t="s">
        <v>298</v>
      </c>
      <c r="B18" t="s">
        <v>1115</v>
      </c>
      <c r="C18" t="s">
        <v>13</v>
      </c>
      <c r="D18" t="s">
        <v>30</v>
      </c>
      <c r="E18" t="s">
        <v>1104</v>
      </c>
      <c r="F18" t="s">
        <v>16</v>
      </c>
      <c r="G18" t="s">
        <v>23</v>
      </c>
      <c r="H18">
        <v>48</v>
      </c>
      <c r="I18" s="1">
        <v>40395</v>
      </c>
      <c r="J18" s="2">
        <v>254486</v>
      </c>
      <c r="K18" s="3">
        <v>0.33</v>
      </c>
      <c r="L18" t="s">
        <v>32</v>
      </c>
      <c r="M18" t="s">
        <v>33</v>
      </c>
      <c r="N18" s="1" t="s">
        <v>20</v>
      </c>
      <c r="P18" t="str">
        <f t="shared" si="0"/>
        <v>MIDDLE AGE</v>
      </c>
      <c r="Z18" t="str">
        <f t="shared" si="4"/>
        <v>Bel</v>
      </c>
      <c r="AA18" t="str">
        <f t="shared" si="5"/>
        <v>ucts</v>
      </c>
      <c r="AB18" t="str">
        <f t="shared" si="6"/>
        <v>Female Asian Vice President</v>
      </c>
      <c r="AC18" t="str">
        <f t="shared" si="7"/>
        <v>ce Pr</v>
      </c>
      <c r="AG18" s="11"/>
      <c r="AH18" s="1">
        <v>40395</v>
      </c>
      <c r="AI18" s="2">
        <v>254486</v>
      </c>
      <c r="AJ18" s="13" t="s">
        <v>45</v>
      </c>
      <c r="AK18" s="1">
        <v>40395</v>
      </c>
      <c r="AL18" s="3">
        <v>0.33</v>
      </c>
      <c r="AN18" t="str">
        <f t="shared" si="8"/>
        <v>Not Middle Age</v>
      </c>
      <c r="AO18" s="11" t="str">
        <f t="shared" si="9"/>
        <v>Asian</v>
      </c>
      <c r="AP18" t="str">
        <f t="shared" si="10"/>
        <v>Nor Male Asian</v>
      </c>
      <c r="AQ18" t="str">
        <f t="shared" si="11"/>
        <v>Not American Engineer</v>
      </c>
    </row>
    <row r="19" spans="1:43" x14ac:dyDescent="0.25">
      <c r="A19" t="s">
        <v>299</v>
      </c>
      <c r="B19" t="s">
        <v>1116</v>
      </c>
      <c r="C19" t="s">
        <v>59</v>
      </c>
      <c r="D19" t="s">
        <v>45</v>
      </c>
      <c r="E19" t="s">
        <v>1104</v>
      </c>
      <c r="F19" t="s">
        <v>16</v>
      </c>
      <c r="G19" t="s">
        <v>23</v>
      </c>
      <c r="H19">
        <v>49</v>
      </c>
      <c r="I19" s="1">
        <v>43527</v>
      </c>
      <c r="J19" s="2">
        <v>54811</v>
      </c>
      <c r="K19" s="3">
        <v>0</v>
      </c>
      <c r="L19" t="s">
        <v>32</v>
      </c>
      <c r="M19" t="s">
        <v>67</v>
      </c>
      <c r="N19" s="1" t="s">
        <v>20</v>
      </c>
      <c r="P19" t="str">
        <f t="shared" si="0"/>
        <v>MIDDLE AGE</v>
      </c>
      <c r="Z19" t="str">
        <f t="shared" si="4"/>
        <v>Ivy</v>
      </c>
      <c r="AA19" t="str">
        <f t="shared" si="5"/>
        <v>ucts</v>
      </c>
      <c r="AB19" t="str">
        <f t="shared" si="6"/>
        <v>Female Asian Analyst</v>
      </c>
      <c r="AC19" t="str">
        <f t="shared" si="7"/>
        <v>alyst</v>
      </c>
      <c r="AG19" s="11"/>
      <c r="AH19" s="1">
        <v>43527</v>
      </c>
      <c r="AI19" s="2">
        <v>54811</v>
      </c>
      <c r="AJ19" s="13" t="s">
        <v>26</v>
      </c>
      <c r="AK19" s="1">
        <v>43527</v>
      </c>
      <c r="AL19" s="3">
        <v>0</v>
      </c>
      <c r="AN19" t="str">
        <f t="shared" si="8"/>
        <v>Not Middle Age</v>
      </c>
      <c r="AO19" s="11" t="str">
        <f t="shared" si="9"/>
        <v>Asian</v>
      </c>
      <c r="AP19" t="str">
        <f t="shared" si="10"/>
        <v>Nor Male Asian</v>
      </c>
      <c r="AQ19" t="str">
        <f t="shared" si="11"/>
        <v>Not American Engineer</v>
      </c>
    </row>
    <row r="20" spans="1:43" x14ac:dyDescent="0.25">
      <c r="A20" t="s">
        <v>300</v>
      </c>
      <c r="B20" t="s">
        <v>1117</v>
      </c>
      <c r="C20" t="s">
        <v>69</v>
      </c>
      <c r="D20" t="s">
        <v>26</v>
      </c>
      <c r="E20" t="s">
        <v>1104</v>
      </c>
      <c r="F20" t="s">
        <v>27</v>
      </c>
      <c r="G20" t="s">
        <v>23</v>
      </c>
      <c r="H20">
        <v>50</v>
      </c>
      <c r="I20" s="1">
        <v>43050</v>
      </c>
      <c r="J20" s="2">
        <v>95729</v>
      </c>
      <c r="K20" s="3">
        <v>0</v>
      </c>
      <c r="L20" t="s">
        <v>18</v>
      </c>
      <c r="M20" t="s">
        <v>56</v>
      </c>
      <c r="N20" s="1" t="s">
        <v>20</v>
      </c>
      <c r="P20" t="str">
        <f t="shared" si="0"/>
        <v>MIDDLE AGE</v>
      </c>
      <c r="Z20" t="str">
        <f t="shared" si="4"/>
        <v>Jor</v>
      </c>
      <c r="AA20" t="str">
        <f t="shared" si="5"/>
        <v>ucts</v>
      </c>
      <c r="AB20" t="str">
        <f t="shared" si="6"/>
        <v>Male Asian Service Desk Analyst</v>
      </c>
      <c r="AC20" t="str">
        <f t="shared" si="7"/>
        <v>rvice</v>
      </c>
      <c r="AG20" s="11"/>
      <c r="AH20" s="1">
        <v>43050</v>
      </c>
      <c r="AI20" s="2">
        <v>95729</v>
      </c>
      <c r="AJ20" s="13" t="s">
        <v>58</v>
      </c>
      <c r="AK20" s="1">
        <v>43050</v>
      </c>
      <c r="AL20" s="3">
        <v>0</v>
      </c>
      <c r="AN20" t="str">
        <f t="shared" si="8"/>
        <v>Not Middle Age</v>
      </c>
      <c r="AO20" s="11" t="str">
        <f t="shared" si="9"/>
        <v>Asian</v>
      </c>
      <c r="AP20" t="str">
        <f t="shared" si="10"/>
        <v>Nor Male Asian</v>
      </c>
      <c r="AQ20" t="str">
        <f t="shared" si="11"/>
        <v>Not American Engineer</v>
      </c>
    </row>
    <row r="21" spans="1:43" x14ac:dyDescent="0.25">
      <c r="A21" t="s">
        <v>301</v>
      </c>
      <c r="B21" t="s">
        <v>1118</v>
      </c>
      <c r="C21" t="s">
        <v>55</v>
      </c>
      <c r="D21" t="s">
        <v>58</v>
      </c>
      <c r="E21" t="s">
        <v>1104</v>
      </c>
      <c r="F21" t="s">
        <v>16</v>
      </c>
      <c r="G21" t="s">
        <v>46</v>
      </c>
      <c r="H21">
        <v>51</v>
      </c>
      <c r="I21" s="1">
        <v>39852</v>
      </c>
      <c r="J21" s="2">
        <v>102649</v>
      </c>
      <c r="K21" s="3">
        <v>0.06</v>
      </c>
      <c r="L21" t="s">
        <v>18</v>
      </c>
      <c r="M21" t="s">
        <v>24</v>
      </c>
      <c r="N21" s="1" t="s">
        <v>20</v>
      </c>
      <c r="P21" t="str">
        <f t="shared" si="0"/>
        <v>MIDDLE AGE</v>
      </c>
      <c r="Z21" t="str">
        <f t="shared" si="4"/>
        <v>Sop</v>
      </c>
      <c r="AA21" t="str">
        <f t="shared" si="5"/>
        <v>ucts</v>
      </c>
      <c r="AB21" t="str">
        <f t="shared" si="6"/>
        <v>Female Latino Manager</v>
      </c>
      <c r="AC21" t="str">
        <f t="shared" si="7"/>
        <v>nager</v>
      </c>
      <c r="AG21" s="11"/>
      <c r="AH21" s="1">
        <v>39852</v>
      </c>
      <c r="AI21" s="2">
        <v>102649</v>
      </c>
      <c r="AJ21" s="13" t="s">
        <v>58</v>
      </c>
      <c r="AK21" s="1">
        <v>39852</v>
      </c>
      <c r="AL21" s="3">
        <v>0.06</v>
      </c>
      <c r="AN21" t="str">
        <f t="shared" si="8"/>
        <v>Not Middle Age</v>
      </c>
      <c r="AO21" s="11" t="str">
        <f t="shared" si="9"/>
        <v>Asian</v>
      </c>
      <c r="AP21" t="str">
        <f t="shared" si="10"/>
        <v>Nor Male Asian</v>
      </c>
      <c r="AQ21" t="str">
        <f t="shared" si="11"/>
        <v>Not American Engineer</v>
      </c>
    </row>
    <row r="22" spans="1:43" x14ac:dyDescent="0.25">
      <c r="A22" t="s">
        <v>302</v>
      </c>
      <c r="B22" t="s">
        <v>1119</v>
      </c>
      <c r="C22" t="s">
        <v>1113</v>
      </c>
      <c r="D22" t="s">
        <v>58</v>
      </c>
      <c r="E22" t="s">
        <v>1104</v>
      </c>
      <c r="F22" t="s">
        <v>27</v>
      </c>
      <c r="G22" t="s">
        <v>23</v>
      </c>
      <c r="H22">
        <v>52</v>
      </c>
      <c r="I22" s="1">
        <v>42324</v>
      </c>
      <c r="J22" s="2">
        <v>122875</v>
      </c>
      <c r="K22" s="3">
        <v>0.12</v>
      </c>
      <c r="L22" t="s">
        <v>18</v>
      </c>
      <c r="M22" t="s">
        <v>19</v>
      </c>
      <c r="N22" s="1" t="s">
        <v>20</v>
      </c>
      <c r="P22" t="str">
        <f t="shared" si="0"/>
        <v>MIDDLE AGE</v>
      </c>
      <c r="Z22" t="str">
        <f t="shared" si="4"/>
        <v>Eli</v>
      </c>
      <c r="AA22" t="str">
        <f t="shared" si="5"/>
        <v>ucts</v>
      </c>
      <c r="AB22" t="str">
        <f t="shared" si="6"/>
        <v>Male Asian Sr. Manager</v>
      </c>
      <c r="AC22" t="str">
        <f t="shared" si="7"/>
        <v>. Man</v>
      </c>
      <c r="AG22" s="11"/>
      <c r="AH22" s="1">
        <v>42324</v>
      </c>
      <c r="AI22" s="2">
        <v>122875</v>
      </c>
      <c r="AJ22" s="13" t="s">
        <v>26</v>
      </c>
      <c r="AK22" s="1">
        <v>42324</v>
      </c>
      <c r="AL22" s="3">
        <v>0.12</v>
      </c>
      <c r="AO22" s="11"/>
    </row>
    <row r="23" spans="1:43" x14ac:dyDescent="0.25">
      <c r="A23" t="s">
        <v>191</v>
      </c>
      <c r="B23" t="s">
        <v>1120</v>
      </c>
      <c r="C23" t="s">
        <v>49</v>
      </c>
      <c r="D23" t="s">
        <v>26</v>
      </c>
      <c r="E23" t="s">
        <v>15</v>
      </c>
      <c r="F23" t="s">
        <v>16</v>
      </c>
      <c r="G23" t="s">
        <v>43</v>
      </c>
      <c r="H23">
        <v>53</v>
      </c>
      <c r="I23" s="1">
        <v>41500</v>
      </c>
      <c r="J23" s="2">
        <v>83323</v>
      </c>
      <c r="K23" s="3">
        <v>0</v>
      </c>
      <c r="L23" t="s">
        <v>18</v>
      </c>
      <c r="M23" t="s">
        <v>37</v>
      </c>
      <c r="N23" s="1">
        <v>43555</v>
      </c>
      <c r="P23" t="str">
        <f t="shared" si="0"/>
        <v>MIDDLE AGE</v>
      </c>
      <c r="Z23" t="str">
        <f t="shared" si="4"/>
        <v>Lil</v>
      </c>
      <c r="AA23" t="str">
        <f t="shared" si="5"/>
        <v>ment</v>
      </c>
      <c r="AB23" t="str">
        <f t="shared" si="6"/>
        <v>Female Black Technical Architect</v>
      </c>
      <c r="AC23" t="str">
        <f t="shared" si="7"/>
        <v>chnic</v>
      </c>
      <c r="AG23" s="11"/>
      <c r="AH23" s="1">
        <v>41500</v>
      </c>
      <c r="AI23" s="2">
        <v>83323</v>
      </c>
      <c r="AJ23" s="13" t="s">
        <v>45</v>
      </c>
      <c r="AK23" s="1">
        <v>41500</v>
      </c>
      <c r="AL23" s="3">
        <v>0</v>
      </c>
      <c r="AO23" s="11"/>
    </row>
    <row r="24" spans="1:43" x14ac:dyDescent="0.25">
      <c r="A24" t="s">
        <v>250</v>
      </c>
      <c r="B24" t="s">
        <v>1121</v>
      </c>
      <c r="C24" t="s">
        <v>76</v>
      </c>
      <c r="D24" t="s">
        <v>45</v>
      </c>
      <c r="E24" t="s">
        <v>35</v>
      </c>
      <c r="F24" t="s">
        <v>16</v>
      </c>
      <c r="G24" t="s">
        <v>23</v>
      </c>
      <c r="H24">
        <v>47</v>
      </c>
      <c r="I24" s="1">
        <v>43394</v>
      </c>
      <c r="J24" s="2">
        <v>66721</v>
      </c>
      <c r="K24" s="3">
        <v>0</v>
      </c>
      <c r="L24" t="s">
        <v>32</v>
      </c>
      <c r="M24" t="s">
        <v>63</v>
      </c>
      <c r="N24" s="1" t="s">
        <v>20</v>
      </c>
      <c r="P24" t="str">
        <f t="shared" si="0"/>
        <v>MIDDLE AGE</v>
      </c>
      <c r="Z24" t="str">
        <f t="shared" si="4"/>
        <v>Ser</v>
      </c>
      <c r="AA24" t="str">
        <f t="shared" si="5"/>
        <v>ring</v>
      </c>
      <c r="AB24" t="str">
        <f t="shared" si="6"/>
        <v>Female Asian Account Representative</v>
      </c>
      <c r="AC24" t="str">
        <f t="shared" si="7"/>
        <v>count</v>
      </c>
      <c r="AG24" s="11"/>
      <c r="AH24" s="1">
        <v>43394</v>
      </c>
      <c r="AI24" s="2">
        <v>66721</v>
      </c>
      <c r="AJ24" s="13" t="s">
        <v>58</v>
      </c>
      <c r="AK24" s="1">
        <v>43394</v>
      </c>
      <c r="AL24" s="3">
        <v>0</v>
      </c>
      <c r="AO24" s="11"/>
    </row>
    <row r="25" spans="1:43" x14ac:dyDescent="0.25">
      <c r="A25" t="s">
        <v>303</v>
      </c>
      <c r="B25" t="s">
        <v>1122</v>
      </c>
      <c r="C25" t="s">
        <v>13</v>
      </c>
      <c r="D25" t="s">
        <v>58</v>
      </c>
      <c r="E25" t="s">
        <v>1104</v>
      </c>
      <c r="F25" t="s">
        <v>27</v>
      </c>
      <c r="G25" t="s">
        <v>23</v>
      </c>
      <c r="H25">
        <v>48</v>
      </c>
      <c r="I25" s="1">
        <v>39050</v>
      </c>
      <c r="J25" s="2">
        <v>246400</v>
      </c>
      <c r="K25" s="3">
        <v>0.36</v>
      </c>
      <c r="L25" t="s">
        <v>32</v>
      </c>
      <c r="M25" t="s">
        <v>67</v>
      </c>
      <c r="N25" s="1" t="s">
        <v>20</v>
      </c>
      <c r="P25" t="str">
        <f t="shared" si="0"/>
        <v>MIDDLE AGE</v>
      </c>
      <c r="Z25" t="str">
        <f t="shared" si="4"/>
        <v>Par</v>
      </c>
      <c r="AA25" t="str">
        <f t="shared" si="5"/>
        <v>ucts</v>
      </c>
      <c r="AB25" t="str">
        <f t="shared" si="6"/>
        <v>Male Asian Vice President</v>
      </c>
      <c r="AC25" t="str">
        <f t="shared" si="7"/>
        <v>ce Pr</v>
      </c>
      <c r="AG25" s="11"/>
      <c r="AH25" s="1">
        <v>39050</v>
      </c>
      <c r="AI25" s="2">
        <v>246400</v>
      </c>
      <c r="AJ25" s="13" t="s">
        <v>45</v>
      </c>
      <c r="AK25" s="1">
        <v>39050</v>
      </c>
      <c r="AL25" s="3">
        <v>0.36</v>
      </c>
      <c r="AO25" s="11"/>
    </row>
    <row r="26" spans="1:43" x14ac:dyDescent="0.25">
      <c r="A26" t="s">
        <v>304</v>
      </c>
      <c r="B26" t="s">
        <v>1123</v>
      </c>
      <c r="C26" t="s">
        <v>55</v>
      </c>
      <c r="D26" t="s">
        <v>45</v>
      </c>
      <c r="E26" t="s">
        <v>1104</v>
      </c>
      <c r="F26" t="s">
        <v>27</v>
      </c>
      <c r="G26" t="s">
        <v>17</v>
      </c>
      <c r="H26">
        <v>49</v>
      </c>
      <c r="I26" s="1">
        <v>35730</v>
      </c>
      <c r="J26" s="2">
        <v>113525</v>
      </c>
      <c r="K26" s="3">
        <v>0.06</v>
      </c>
      <c r="L26" t="s">
        <v>18</v>
      </c>
      <c r="M26" t="s">
        <v>42</v>
      </c>
      <c r="N26" s="1" t="s">
        <v>20</v>
      </c>
      <c r="P26" t="str">
        <f t="shared" si="0"/>
        <v>MIDDLE AGE</v>
      </c>
      <c r="AG26" s="11"/>
      <c r="AH26" s="1">
        <v>35730</v>
      </c>
      <c r="AI26" s="2">
        <v>113525</v>
      </c>
      <c r="AJ26" s="13" t="s">
        <v>58</v>
      </c>
      <c r="AK26" s="1">
        <v>35730</v>
      </c>
      <c r="AL26" s="3">
        <v>0.06</v>
      </c>
      <c r="AO26" s="11"/>
    </row>
    <row r="27" spans="1:43" x14ac:dyDescent="0.25">
      <c r="A27" t="s">
        <v>305</v>
      </c>
      <c r="B27" t="s">
        <v>1124</v>
      </c>
      <c r="C27" t="s">
        <v>38</v>
      </c>
      <c r="D27" t="s">
        <v>58</v>
      </c>
      <c r="E27" t="s">
        <v>35</v>
      </c>
      <c r="F27" t="s">
        <v>27</v>
      </c>
      <c r="G27" t="s">
        <v>23</v>
      </c>
      <c r="H27">
        <v>50</v>
      </c>
      <c r="I27" s="1">
        <v>38120</v>
      </c>
      <c r="J27" s="2">
        <v>184342</v>
      </c>
      <c r="K27" s="3">
        <v>0.22</v>
      </c>
      <c r="L27" t="s">
        <v>32</v>
      </c>
      <c r="M27" t="s">
        <v>54</v>
      </c>
      <c r="N27" s="1" t="s">
        <v>20</v>
      </c>
      <c r="P27" t="str">
        <f t="shared" si="0"/>
        <v>MIDDLE AGE</v>
      </c>
      <c r="AG27" s="11"/>
      <c r="AH27" s="1">
        <v>38120</v>
      </c>
      <c r="AI27" s="2">
        <v>184342</v>
      </c>
      <c r="AJ27" s="13" t="s">
        <v>41</v>
      </c>
      <c r="AK27" s="1">
        <v>38120</v>
      </c>
      <c r="AL27" s="3">
        <v>0.22</v>
      </c>
      <c r="AO27" s="11"/>
    </row>
    <row r="28" spans="1:43" x14ac:dyDescent="0.25">
      <c r="A28" t="s">
        <v>306</v>
      </c>
      <c r="B28" t="s">
        <v>1125</v>
      </c>
      <c r="C28" t="s">
        <v>38</v>
      </c>
      <c r="D28" t="s">
        <v>41</v>
      </c>
      <c r="E28" t="s">
        <v>1104</v>
      </c>
      <c r="F28" t="s">
        <v>27</v>
      </c>
      <c r="G28" t="s">
        <v>17</v>
      </c>
      <c r="H28">
        <v>51</v>
      </c>
      <c r="I28" s="1">
        <v>44159</v>
      </c>
      <c r="J28" s="2">
        <v>151341</v>
      </c>
      <c r="K28" s="3">
        <v>0.22</v>
      </c>
      <c r="L28" t="s">
        <v>18</v>
      </c>
      <c r="M28" t="s">
        <v>56</v>
      </c>
      <c r="N28" s="1" t="s">
        <v>20</v>
      </c>
      <c r="P28" t="str">
        <f t="shared" si="0"/>
        <v>MIDDLE AGE</v>
      </c>
      <c r="AG28" s="11"/>
      <c r="AH28" s="1">
        <v>44159</v>
      </c>
      <c r="AI28" s="2">
        <v>151341</v>
      </c>
      <c r="AJ28" s="13" t="s">
        <v>41</v>
      </c>
      <c r="AK28" s="1">
        <v>44159</v>
      </c>
      <c r="AL28" s="3">
        <v>0.22</v>
      </c>
      <c r="AO28" s="11"/>
    </row>
    <row r="29" spans="1:43" x14ac:dyDescent="0.25">
      <c r="A29" t="s">
        <v>307</v>
      </c>
      <c r="B29" t="s">
        <v>1126</v>
      </c>
      <c r="C29" t="s">
        <v>55</v>
      </c>
      <c r="D29" t="s">
        <v>41</v>
      </c>
      <c r="E29" t="s">
        <v>35</v>
      </c>
      <c r="F29" t="s">
        <v>16</v>
      </c>
      <c r="G29" t="s">
        <v>17</v>
      </c>
      <c r="H29">
        <v>52</v>
      </c>
      <c r="I29" s="1">
        <v>38210</v>
      </c>
      <c r="J29" s="2">
        <v>118900</v>
      </c>
      <c r="K29" s="3">
        <v>0.05</v>
      </c>
      <c r="L29" t="s">
        <v>18</v>
      </c>
      <c r="M29" t="s">
        <v>56</v>
      </c>
      <c r="N29" s="1" t="s">
        <v>20</v>
      </c>
      <c r="P29" t="str">
        <f t="shared" si="0"/>
        <v>MIDDLE AGE</v>
      </c>
      <c r="AG29" s="11"/>
      <c r="AH29" s="1">
        <v>38210</v>
      </c>
      <c r="AI29" s="2">
        <v>118900</v>
      </c>
      <c r="AJ29" s="13" t="s">
        <v>41</v>
      </c>
      <c r="AK29" s="1">
        <v>38210</v>
      </c>
      <c r="AL29" s="3">
        <v>0.05</v>
      </c>
      <c r="AO29" s="11"/>
    </row>
    <row r="30" spans="1:43" x14ac:dyDescent="0.25">
      <c r="A30" t="s">
        <v>308</v>
      </c>
      <c r="B30" t="s">
        <v>1127</v>
      </c>
      <c r="C30" t="s">
        <v>1113</v>
      </c>
      <c r="D30" t="s">
        <v>41</v>
      </c>
      <c r="E30" t="s">
        <v>31</v>
      </c>
      <c r="F30" t="s">
        <v>16</v>
      </c>
      <c r="G30" t="s">
        <v>43</v>
      </c>
      <c r="H30">
        <v>53</v>
      </c>
      <c r="I30" s="1">
        <v>42868</v>
      </c>
      <c r="J30" s="2">
        <v>153370</v>
      </c>
      <c r="K30" s="3">
        <v>0.1</v>
      </c>
      <c r="L30" t="s">
        <v>18</v>
      </c>
      <c r="M30" t="s">
        <v>19</v>
      </c>
      <c r="N30" s="1" t="s">
        <v>20</v>
      </c>
      <c r="P30" t="str">
        <f t="shared" si="0"/>
        <v>MIDDLE AGE</v>
      </c>
      <c r="AG30" s="11"/>
      <c r="AH30" s="1">
        <v>42868</v>
      </c>
      <c r="AI30" s="2">
        <v>153370</v>
      </c>
      <c r="AJ30" s="13" t="s">
        <v>26</v>
      </c>
      <c r="AK30" s="1">
        <v>42868</v>
      </c>
      <c r="AL30" s="3">
        <v>0.1</v>
      </c>
      <c r="AO30" s="11"/>
    </row>
    <row r="31" spans="1:43" x14ac:dyDescent="0.25">
      <c r="A31" t="s">
        <v>168</v>
      </c>
      <c r="B31" t="s">
        <v>1128</v>
      </c>
      <c r="C31" t="s">
        <v>79</v>
      </c>
      <c r="D31" t="s">
        <v>26</v>
      </c>
      <c r="E31" t="s">
        <v>1104</v>
      </c>
      <c r="F31" t="s">
        <v>27</v>
      </c>
      <c r="G31" t="s">
        <v>23</v>
      </c>
      <c r="H31">
        <v>50</v>
      </c>
      <c r="I31" s="1">
        <v>37330</v>
      </c>
      <c r="J31" s="2">
        <v>72860</v>
      </c>
      <c r="K31" s="3">
        <v>0</v>
      </c>
      <c r="L31" t="s">
        <v>32</v>
      </c>
      <c r="M31" t="s">
        <v>63</v>
      </c>
      <c r="N31" s="1" t="s">
        <v>20</v>
      </c>
      <c r="P31" t="str">
        <f t="shared" si="0"/>
        <v>MIDDLE AGE</v>
      </c>
      <c r="AG31" s="11"/>
      <c r="AH31" s="1">
        <v>37330</v>
      </c>
      <c r="AI31" s="2">
        <v>72860</v>
      </c>
      <c r="AJ31" s="13" t="s">
        <v>14</v>
      </c>
      <c r="AK31" s="1">
        <v>37330</v>
      </c>
      <c r="AL31" s="3">
        <v>0</v>
      </c>
      <c r="AO31" s="11"/>
    </row>
    <row r="32" spans="1:43" x14ac:dyDescent="0.25">
      <c r="A32" t="s">
        <v>309</v>
      </c>
      <c r="B32" t="s">
        <v>1129</v>
      </c>
      <c r="C32" t="s">
        <v>13</v>
      </c>
      <c r="D32" t="s">
        <v>14</v>
      </c>
      <c r="E32" t="s">
        <v>15</v>
      </c>
      <c r="F32" t="s">
        <v>16</v>
      </c>
      <c r="G32" t="s">
        <v>17</v>
      </c>
      <c r="H32">
        <v>59</v>
      </c>
      <c r="I32" s="1">
        <v>37116</v>
      </c>
      <c r="J32" s="2">
        <v>255610</v>
      </c>
      <c r="K32" s="3">
        <v>0.36</v>
      </c>
      <c r="L32" t="s">
        <v>18</v>
      </c>
      <c r="M32" t="s">
        <v>37</v>
      </c>
      <c r="N32" s="1" t="s">
        <v>20</v>
      </c>
      <c r="P32" t="str">
        <f t="shared" si="0"/>
        <v>MIDDLE AGE</v>
      </c>
      <c r="AG32" s="11"/>
      <c r="AH32" s="1">
        <v>37116</v>
      </c>
      <c r="AI32" s="2">
        <v>255610</v>
      </c>
      <c r="AJ32" s="13" t="s">
        <v>45</v>
      </c>
      <c r="AK32" s="1">
        <v>37116</v>
      </c>
      <c r="AL32" s="3">
        <v>0.36</v>
      </c>
      <c r="AO32" s="11"/>
    </row>
    <row r="33" spans="1:41" x14ac:dyDescent="0.25">
      <c r="A33" t="s">
        <v>114</v>
      </c>
      <c r="B33" t="s">
        <v>1130</v>
      </c>
      <c r="C33" t="s">
        <v>40</v>
      </c>
      <c r="D33" t="s">
        <v>45</v>
      </c>
      <c r="E33" t="s">
        <v>31</v>
      </c>
      <c r="F33" t="s">
        <v>27</v>
      </c>
      <c r="G33" t="s">
        <v>23</v>
      </c>
      <c r="H33">
        <v>26</v>
      </c>
      <c r="I33" s="1">
        <v>44128</v>
      </c>
      <c r="J33" s="2">
        <v>84962</v>
      </c>
      <c r="K33" s="3">
        <v>0</v>
      </c>
      <c r="L33" t="s">
        <v>32</v>
      </c>
      <c r="M33" t="s">
        <v>33</v>
      </c>
      <c r="N33" s="1" t="s">
        <v>20</v>
      </c>
      <c r="P33" t="str">
        <f t="shared" si="0"/>
        <v>YOUNG</v>
      </c>
      <c r="AG33" s="11"/>
      <c r="AH33" s="1">
        <v>44128</v>
      </c>
      <c r="AI33" s="2">
        <v>84962</v>
      </c>
      <c r="AJ33" s="13" t="s">
        <v>22</v>
      </c>
      <c r="AK33" s="1">
        <v>44128</v>
      </c>
      <c r="AL33" s="3">
        <v>0</v>
      </c>
      <c r="AO33" s="11"/>
    </row>
    <row r="34" spans="1:41" x14ac:dyDescent="0.25">
      <c r="A34" t="s">
        <v>310</v>
      </c>
      <c r="B34" t="s">
        <v>1131</v>
      </c>
      <c r="C34" t="s">
        <v>55</v>
      </c>
      <c r="D34" t="s">
        <v>22</v>
      </c>
      <c r="E34" t="s">
        <v>1104</v>
      </c>
      <c r="F34" t="s">
        <v>27</v>
      </c>
      <c r="G34" t="s">
        <v>46</v>
      </c>
      <c r="H34">
        <v>55</v>
      </c>
      <c r="I34" s="1">
        <v>43073</v>
      </c>
      <c r="J34" s="2">
        <v>103795</v>
      </c>
      <c r="K34" s="3">
        <v>7.0000000000000007E-2</v>
      </c>
      <c r="L34" t="s">
        <v>18</v>
      </c>
      <c r="M34" t="s">
        <v>56</v>
      </c>
      <c r="N34" s="1" t="s">
        <v>20</v>
      </c>
      <c r="P34" t="str">
        <f t="shared" si="0"/>
        <v>MIDDLE AGE</v>
      </c>
      <c r="AG34" s="11"/>
      <c r="AH34" s="1">
        <v>43073</v>
      </c>
      <c r="AI34" s="2">
        <v>103795</v>
      </c>
      <c r="AJ34" s="13" t="s">
        <v>26</v>
      </c>
      <c r="AK34" s="1">
        <v>43073</v>
      </c>
      <c r="AL34" s="3">
        <v>7.0000000000000007E-2</v>
      </c>
      <c r="AO34" s="11"/>
    </row>
    <row r="35" spans="1:41" x14ac:dyDescent="0.25">
      <c r="A35" t="s">
        <v>261</v>
      </c>
      <c r="B35" t="s">
        <v>1132</v>
      </c>
      <c r="C35" t="s">
        <v>69</v>
      </c>
      <c r="D35" t="s">
        <v>26</v>
      </c>
      <c r="E35" t="s">
        <v>31</v>
      </c>
      <c r="F35" t="s">
        <v>16</v>
      </c>
      <c r="G35" t="s">
        <v>23</v>
      </c>
      <c r="H35">
        <v>32</v>
      </c>
      <c r="I35" s="1">
        <v>43111</v>
      </c>
      <c r="J35" s="2">
        <v>97509</v>
      </c>
      <c r="K35" s="3">
        <v>0</v>
      </c>
      <c r="L35" t="s">
        <v>32</v>
      </c>
      <c r="M35" t="s">
        <v>63</v>
      </c>
      <c r="N35" s="1" t="s">
        <v>20</v>
      </c>
      <c r="P35" t="str">
        <f t="shared" si="0"/>
        <v>YOUNG</v>
      </c>
      <c r="AG35" s="11"/>
      <c r="AH35" s="1">
        <v>43111</v>
      </c>
      <c r="AI35" s="2">
        <v>97509</v>
      </c>
      <c r="AJ35" s="13" t="s">
        <v>22</v>
      </c>
      <c r="AK35" s="1">
        <v>43111</v>
      </c>
      <c r="AL35" s="3">
        <v>0</v>
      </c>
      <c r="AO35" s="11"/>
    </row>
    <row r="36" spans="1:41" x14ac:dyDescent="0.25">
      <c r="A36" t="s">
        <v>311</v>
      </c>
      <c r="B36" t="s">
        <v>1133</v>
      </c>
      <c r="C36" t="s">
        <v>70</v>
      </c>
      <c r="D36" t="s">
        <v>22</v>
      </c>
      <c r="E36" t="s">
        <v>1104</v>
      </c>
      <c r="F36" t="s">
        <v>27</v>
      </c>
      <c r="G36" t="s">
        <v>17</v>
      </c>
      <c r="H36">
        <v>50</v>
      </c>
      <c r="I36" s="1">
        <v>44811</v>
      </c>
      <c r="J36" s="2">
        <v>54931</v>
      </c>
      <c r="K36" s="3">
        <v>0</v>
      </c>
      <c r="L36" t="s">
        <v>18</v>
      </c>
      <c r="M36" t="s">
        <v>24</v>
      </c>
      <c r="N36" s="1" t="s">
        <v>20</v>
      </c>
      <c r="P36" t="str">
        <f t="shared" si="0"/>
        <v>MIDDLE AGE</v>
      </c>
      <c r="AG36" s="11"/>
      <c r="AH36" s="1">
        <v>44811</v>
      </c>
      <c r="AI36" s="2">
        <v>54931</v>
      </c>
      <c r="AJ36" s="13" t="s">
        <v>30</v>
      </c>
      <c r="AK36" s="1">
        <v>44811</v>
      </c>
      <c r="AL36" s="3">
        <v>0</v>
      </c>
      <c r="AO36" s="11"/>
    </row>
    <row r="37" spans="1:41" x14ac:dyDescent="0.25">
      <c r="A37" t="s">
        <v>312</v>
      </c>
      <c r="B37" t="s">
        <v>1134</v>
      </c>
      <c r="C37" t="s">
        <v>52</v>
      </c>
      <c r="D37" t="s">
        <v>30</v>
      </c>
      <c r="E37" t="s">
        <v>1104</v>
      </c>
      <c r="F37" t="s">
        <v>27</v>
      </c>
      <c r="G37" t="s">
        <v>46</v>
      </c>
      <c r="H37">
        <v>54</v>
      </c>
      <c r="I37" s="1">
        <v>40055</v>
      </c>
      <c r="J37" s="2">
        <v>88689</v>
      </c>
      <c r="K37" s="3">
        <v>0</v>
      </c>
      <c r="L37" t="s">
        <v>18</v>
      </c>
      <c r="M37" t="s">
        <v>37</v>
      </c>
      <c r="N37" s="1" t="s">
        <v>20</v>
      </c>
      <c r="P37" t="str">
        <f t="shared" si="0"/>
        <v>MIDDLE AGE</v>
      </c>
      <c r="AG37" s="11"/>
      <c r="AH37" s="1">
        <v>40055</v>
      </c>
      <c r="AI37" s="2">
        <v>88689</v>
      </c>
      <c r="AJ37" s="13" t="s">
        <v>58</v>
      </c>
      <c r="AK37" s="1">
        <v>40055</v>
      </c>
      <c r="AL37" s="3">
        <v>0</v>
      </c>
      <c r="AO37" s="11"/>
    </row>
    <row r="38" spans="1:41" x14ac:dyDescent="0.25">
      <c r="A38" t="s">
        <v>182</v>
      </c>
      <c r="B38" t="s">
        <v>1135</v>
      </c>
      <c r="C38" t="s">
        <v>1113</v>
      </c>
      <c r="D38" t="s">
        <v>58</v>
      </c>
      <c r="E38" t="s">
        <v>31</v>
      </c>
      <c r="F38" t="s">
        <v>16</v>
      </c>
      <c r="G38" t="s">
        <v>46</v>
      </c>
      <c r="H38">
        <v>31</v>
      </c>
      <c r="I38" s="1">
        <v>42270</v>
      </c>
      <c r="J38" s="2">
        <v>158184</v>
      </c>
      <c r="K38" s="3">
        <v>0.15</v>
      </c>
      <c r="L38" t="s">
        <v>47</v>
      </c>
      <c r="M38" t="s">
        <v>1136</v>
      </c>
      <c r="N38" s="1">
        <v>43308</v>
      </c>
      <c r="P38" t="str">
        <f t="shared" si="0"/>
        <v>YOUNG</v>
      </c>
      <c r="AG38" s="11"/>
      <c r="AH38" s="1">
        <v>42270</v>
      </c>
      <c r="AI38" s="2">
        <v>158184</v>
      </c>
      <c r="AJ38" s="13" t="s">
        <v>41</v>
      </c>
      <c r="AK38" s="1">
        <v>42270</v>
      </c>
      <c r="AL38" s="3">
        <v>0.15</v>
      </c>
      <c r="AO38" s="11"/>
    </row>
    <row r="39" spans="1:41" x14ac:dyDescent="0.25">
      <c r="A39" t="s">
        <v>313</v>
      </c>
      <c r="B39" t="s">
        <v>1137</v>
      </c>
      <c r="C39" t="s">
        <v>59</v>
      </c>
      <c r="D39" t="s">
        <v>41</v>
      </c>
      <c r="E39" t="s">
        <v>15</v>
      </c>
      <c r="F39" t="s">
        <v>27</v>
      </c>
      <c r="G39" t="s">
        <v>17</v>
      </c>
      <c r="H39">
        <v>47</v>
      </c>
      <c r="I39" s="1">
        <v>42410</v>
      </c>
      <c r="J39" s="2">
        <v>48523</v>
      </c>
      <c r="K39" s="3">
        <v>0</v>
      </c>
      <c r="L39" t="s">
        <v>18</v>
      </c>
      <c r="M39" t="s">
        <v>24</v>
      </c>
      <c r="N39" s="1" t="s">
        <v>20</v>
      </c>
      <c r="P39" t="str">
        <f t="shared" si="0"/>
        <v>MIDDLE AGE</v>
      </c>
      <c r="AG39" s="11"/>
      <c r="AH39" s="1">
        <v>42410</v>
      </c>
      <c r="AI39" s="2">
        <v>48523</v>
      </c>
      <c r="AJ39" s="13" t="s">
        <v>41</v>
      </c>
      <c r="AK39" s="1">
        <v>42410</v>
      </c>
      <c r="AL39" s="3">
        <v>0</v>
      </c>
      <c r="AO39" s="11"/>
    </row>
    <row r="40" spans="1:41" x14ac:dyDescent="0.25">
      <c r="A40" t="s">
        <v>314</v>
      </c>
      <c r="B40" t="s">
        <v>1138</v>
      </c>
      <c r="C40" t="s">
        <v>40</v>
      </c>
      <c r="D40" t="s">
        <v>41</v>
      </c>
      <c r="E40" t="s">
        <v>1104</v>
      </c>
      <c r="F40" t="s">
        <v>27</v>
      </c>
      <c r="G40" t="s">
        <v>23</v>
      </c>
      <c r="H40">
        <v>26</v>
      </c>
      <c r="I40" s="1">
        <v>44597</v>
      </c>
      <c r="J40" s="2">
        <v>70946</v>
      </c>
      <c r="K40" s="3">
        <v>0</v>
      </c>
      <c r="L40" t="s">
        <v>32</v>
      </c>
      <c r="M40" t="s">
        <v>63</v>
      </c>
      <c r="N40" s="1" t="s">
        <v>20</v>
      </c>
      <c r="P40" t="str">
        <f t="shared" si="0"/>
        <v>YOUNG</v>
      </c>
      <c r="AG40" s="11"/>
      <c r="AH40" s="1">
        <v>44597</v>
      </c>
      <c r="AI40" s="2">
        <v>70946</v>
      </c>
      <c r="AJ40" s="13" t="s">
        <v>14</v>
      </c>
      <c r="AK40" s="1">
        <v>44597</v>
      </c>
      <c r="AL40" s="3">
        <v>0</v>
      </c>
      <c r="AO40" s="11"/>
    </row>
    <row r="41" spans="1:41" x14ac:dyDescent="0.25">
      <c r="A41" t="s">
        <v>315</v>
      </c>
      <c r="B41" t="s">
        <v>1139</v>
      </c>
      <c r="C41" t="s">
        <v>1113</v>
      </c>
      <c r="D41" t="s">
        <v>14</v>
      </c>
      <c r="E41" t="s">
        <v>1104</v>
      </c>
      <c r="F41" t="s">
        <v>16</v>
      </c>
      <c r="G41" t="s">
        <v>23</v>
      </c>
      <c r="H41">
        <v>62</v>
      </c>
      <c r="I41" s="1">
        <v>44513</v>
      </c>
      <c r="J41" s="2">
        <v>134487</v>
      </c>
      <c r="K41" s="3">
        <v>0.1</v>
      </c>
      <c r="L41" t="s">
        <v>18</v>
      </c>
      <c r="M41" t="s">
        <v>56</v>
      </c>
      <c r="N41" s="1" t="s">
        <v>20</v>
      </c>
      <c r="P41" t="str">
        <f t="shared" si="0"/>
        <v>OLD</v>
      </c>
      <c r="AG41" s="11"/>
      <c r="AH41" s="1">
        <v>44513</v>
      </c>
      <c r="AI41" s="2">
        <v>134487</v>
      </c>
      <c r="AJ41" s="13" t="s">
        <v>14</v>
      </c>
      <c r="AK41" s="1">
        <v>44513</v>
      </c>
      <c r="AL41" s="3">
        <v>0.1</v>
      </c>
      <c r="AO41" s="11"/>
    </row>
    <row r="42" spans="1:41" x14ac:dyDescent="0.25">
      <c r="A42" t="s">
        <v>316</v>
      </c>
      <c r="B42" t="s">
        <v>1140</v>
      </c>
      <c r="C42" t="s">
        <v>40</v>
      </c>
      <c r="D42" t="s">
        <v>14</v>
      </c>
      <c r="E42" t="s">
        <v>15</v>
      </c>
      <c r="F42" t="s">
        <v>16</v>
      </c>
      <c r="G42" t="s">
        <v>46</v>
      </c>
      <c r="H42">
        <v>35</v>
      </c>
      <c r="I42" s="1">
        <v>41005</v>
      </c>
      <c r="J42" s="2">
        <v>76111</v>
      </c>
      <c r="K42" s="3">
        <v>0</v>
      </c>
      <c r="L42" t="s">
        <v>18</v>
      </c>
      <c r="M42" t="s">
        <v>19</v>
      </c>
      <c r="N42" s="1" t="s">
        <v>20</v>
      </c>
      <c r="P42" t="str">
        <f t="shared" si="0"/>
        <v>YOUNG</v>
      </c>
      <c r="AG42" s="11"/>
      <c r="AH42" s="1">
        <v>41005</v>
      </c>
      <c r="AI42" s="2">
        <v>76111</v>
      </c>
      <c r="AJ42" s="13" t="s">
        <v>58</v>
      </c>
      <c r="AK42" s="1">
        <v>41005</v>
      </c>
      <c r="AL42" s="3">
        <v>0</v>
      </c>
      <c r="AO42" s="11"/>
    </row>
    <row r="43" spans="1:41" x14ac:dyDescent="0.25">
      <c r="A43" t="s">
        <v>317</v>
      </c>
      <c r="B43" t="s">
        <v>1141</v>
      </c>
      <c r="C43" t="s">
        <v>55</v>
      </c>
      <c r="D43" t="s">
        <v>58</v>
      </c>
      <c r="E43" t="s">
        <v>15</v>
      </c>
      <c r="F43" t="s">
        <v>16</v>
      </c>
      <c r="G43" t="s">
        <v>17</v>
      </c>
      <c r="H43">
        <v>48</v>
      </c>
      <c r="I43" s="1">
        <v>36064</v>
      </c>
      <c r="J43" s="2">
        <v>119220</v>
      </c>
      <c r="K43" s="3">
        <v>0.09</v>
      </c>
      <c r="L43" t="s">
        <v>18</v>
      </c>
      <c r="M43" t="s">
        <v>28</v>
      </c>
      <c r="N43" s="1">
        <v>42676</v>
      </c>
      <c r="P43" t="str">
        <f t="shared" si="0"/>
        <v>MIDDLE AGE</v>
      </c>
      <c r="AG43" s="11"/>
      <c r="AH43" s="1">
        <v>36064</v>
      </c>
      <c r="AI43" s="2">
        <v>119220</v>
      </c>
      <c r="AJ43" s="13" t="s">
        <v>58</v>
      </c>
      <c r="AK43" s="1">
        <v>36064</v>
      </c>
      <c r="AL43" s="3">
        <v>0.09</v>
      </c>
      <c r="AO43" s="11"/>
    </row>
    <row r="44" spans="1:41" x14ac:dyDescent="0.25">
      <c r="A44" t="s">
        <v>77</v>
      </c>
      <c r="B44" t="s">
        <v>1142</v>
      </c>
      <c r="C44" t="s">
        <v>13</v>
      </c>
      <c r="D44" t="s">
        <v>58</v>
      </c>
      <c r="E44" t="s">
        <v>35</v>
      </c>
      <c r="F44" t="s">
        <v>27</v>
      </c>
      <c r="G44" t="s">
        <v>23</v>
      </c>
      <c r="H44">
        <v>35</v>
      </c>
      <c r="I44" s="1">
        <v>44297</v>
      </c>
      <c r="J44" s="2">
        <v>180858</v>
      </c>
      <c r="K44" s="3">
        <v>0.32</v>
      </c>
      <c r="L44" t="s">
        <v>32</v>
      </c>
      <c r="M44" t="s">
        <v>67</v>
      </c>
      <c r="N44" s="1" t="s">
        <v>20</v>
      </c>
      <c r="P44" t="str">
        <f t="shared" si="0"/>
        <v>YOUNG</v>
      </c>
      <c r="AG44" s="11"/>
      <c r="AH44" s="1">
        <v>44297</v>
      </c>
      <c r="AI44" s="2">
        <v>180858</v>
      </c>
      <c r="AJ44" s="13" t="s">
        <v>58</v>
      </c>
      <c r="AK44" s="1">
        <v>44297</v>
      </c>
      <c r="AL44" s="3">
        <v>0.32</v>
      </c>
      <c r="AO44" s="11"/>
    </row>
    <row r="45" spans="1:41" x14ac:dyDescent="0.25">
      <c r="A45" t="s">
        <v>318</v>
      </c>
      <c r="B45" t="s">
        <v>1143</v>
      </c>
      <c r="C45" t="s">
        <v>55</v>
      </c>
      <c r="D45" t="s">
        <v>58</v>
      </c>
      <c r="E45" t="s">
        <v>1104</v>
      </c>
      <c r="F45" t="s">
        <v>16</v>
      </c>
      <c r="G45" t="s">
        <v>23</v>
      </c>
      <c r="H45">
        <v>45</v>
      </c>
      <c r="I45" s="1">
        <v>38666</v>
      </c>
      <c r="J45" s="2">
        <v>114072</v>
      </c>
      <c r="K45" s="3">
        <v>0.08</v>
      </c>
      <c r="L45" t="s">
        <v>18</v>
      </c>
      <c r="M45" t="s">
        <v>37</v>
      </c>
      <c r="N45" s="1" t="s">
        <v>20</v>
      </c>
      <c r="P45" t="str">
        <f t="shared" si="0"/>
        <v>MIDDLE AGE</v>
      </c>
      <c r="AG45" s="11"/>
      <c r="AH45" s="1">
        <v>38666</v>
      </c>
      <c r="AI45" s="2">
        <v>114072</v>
      </c>
      <c r="AJ45" s="13" t="s">
        <v>30</v>
      </c>
      <c r="AK45" s="1">
        <v>38666</v>
      </c>
      <c r="AL45" s="3">
        <v>0.08</v>
      </c>
      <c r="AO45" s="11"/>
    </row>
    <row r="46" spans="1:41" x14ac:dyDescent="0.25">
      <c r="A46" t="s">
        <v>319</v>
      </c>
      <c r="B46" t="s">
        <v>1144</v>
      </c>
      <c r="C46" t="s">
        <v>52</v>
      </c>
      <c r="D46" t="s">
        <v>30</v>
      </c>
      <c r="E46" t="s">
        <v>15</v>
      </c>
      <c r="F46" t="s">
        <v>16</v>
      </c>
      <c r="G46" t="s">
        <v>23</v>
      </c>
      <c r="H46">
        <v>26</v>
      </c>
      <c r="I46" s="1">
        <v>44373</v>
      </c>
      <c r="J46" s="2">
        <v>91672</v>
      </c>
      <c r="K46" s="3">
        <v>0</v>
      </c>
      <c r="L46" t="s">
        <v>32</v>
      </c>
      <c r="M46" t="s">
        <v>54</v>
      </c>
      <c r="N46" s="1" t="s">
        <v>20</v>
      </c>
      <c r="P46" t="str">
        <f t="shared" si="0"/>
        <v>YOUNG</v>
      </c>
      <c r="AG46" s="11"/>
      <c r="AH46" s="1">
        <v>44373</v>
      </c>
      <c r="AI46" s="2">
        <v>91672</v>
      </c>
      <c r="AJ46" s="13" t="s">
        <v>41</v>
      </c>
      <c r="AK46" s="1">
        <v>44373</v>
      </c>
      <c r="AL46" s="3">
        <v>0</v>
      </c>
      <c r="AO46" s="11"/>
    </row>
    <row r="47" spans="1:41" x14ac:dyDescent="0.25">
      <c r="A47" t="s">
        <v>92</v>
      </c>
      <c r="B47" t="s">
        <v>1145</v>
      </c>
      <c r="C47" t="s">
        <v>57</v>
      </c>
      <c r="D47" t="s">
        <v>41</v>
      </c>
      <c r="E47" t="s">
        <v>31</v>
      </c>
      <c r="F47" t="s">
        <v>16</v>
      </c>
      <c r="G47" t="s">
        <v>46</v>
      </c>
      <c r="H47">
        <v>48</v>
      </c>
      <c r="I47" s="1">
        <v>38378</v>
      </c>
      <c r="J47" s="2">
        <v>71542</v>
      </c>
      <c r="K47" s="3">
        <v>0</v>
      </c>
      <c r="L47" t="s">
        <v>18</v>
      </c>
      <c r="M47" t="s">
        <v>19</v>
      </c>
      <c r="N47" s="1" t="s">
        <v>20</v>
      </c>
      <c r="P47" t="str">
        <f t="shared" si="0"/>
        <v>MIDDLE AGE</v>
      </c>
      <c r="AG47" s="11"/>
      <c r="AH47" s="1">
        <v>38378</v>
      </c>
      <c r="AI47" s="2">
        <v>71542</v>
      </c>
      <c r="AJ47" s="13" t="s">
        <v>26</v>
      </c>
      <c r="AK47" s="1">
        <v>38378</v>
      </c>
      <c r="AL47" s="3">
        <v>0</v>
      </c>
      <c r="AO47" s="11"/>
    </row>
    <row r="48" spans="1:41" x14ac:dyDescent="0.25">
      <c r="A48" t="s">
        <v>320</v>
      </c>
      <c r="B48" t="s">
        <v>1146</v>
      </c>
      <c r="C48" t="s">
        <v>62</v>
      </c>
      <c r="D48" t="s">
        <v>26</v>
      </c>
      <c r="E48" t="s">
        <v>1104</v>
      </c>
      <c r="F48" t="s">
        <v>27</v>
      </c>
      <c r="G48" t="s">
        <v>17</v>
      </c>
      <c r="H48">
        <v>33</v>
      </c>
      <c r="I48" s="1">
        <v>42722</v>
      </c>
      <c r="J48" s="2">
        <v>54700</v>
      </c>
      <c r="K48" s="3">
        <v>0</v>
      </c>
      <c r="L48" t="s">
        <v>18</v>
      </c>
      <c r="M48" t="s">
        <v>42</v>
      </c>
      <c r="N48" s="1" t="s">
        <v>20</v>
      </c>
      <c r="P48" t="str">
        <f t="shared" si="0"/>
        <v>YOUNG</v>
      </c>
      <c r="AG48" s="11"/>
      <c r="AH48" s="1">
        <v>42722</v>
      </c>
      <c r="AI48" s="2">
        <v>54700</v>
      </c>
      <c r="AJ48" s="13" t="s">
        <v>45</v>
      </c>
      <c r="AK48" s="1">
        <v>42722</v>
      </c>
      <c r="AL48" s="3">
        <v>0</v>
      </c>
      <c r="AO48" s="11"/>
    </row>
    <row r="49" spans="1:41" x14ac:dyDescent="0.25">
      <c r="A49" t="s">
        <v>321</v>
      </c>
      <c r="B49" t="s">
        <v>1147</v>
      </c>
      <c r="C49" t="s">
        <v>57</v>
      </c>
      <c r="D49" t="s">
        <v>45</v>
      </c>
      <c r="E49" t="s">
        <v>31</v>
      </c>
      <c r="F49" t="s">
        <v>27</v>
      </c>
      <c r="G49" t="s">
        <v>23</v>
      </c>
      <c r="H49">
        <v>55</v>
      </c>
      <c r="I49" s="1">
        <v>40671</v>
      </c>
      <c r="J49" s="2">
        <v>65022</v>
      </c>
      <c r="K49" s="3">
        <v>0</v>
      </c>
      <c r="L49" t="s">
        <v>32</v>
      </c>
      <c r="M49" t="s">
        <v>67</v>
      </c>
      <c r="N49" s="1" t="s">
        <v>20</v>
      </c>
      <c r="P49" t="str">
        <f t="shared" si="0"/>
        <v>MIDDLE AGE</v>
      </c>
      <c r="AG49" s="11"/>
      <c r="AH49" s="1">
        <v>40671</v>
      </c>
      <c r="AI49" s="2">
        <v>65022</v>
      </c>
      <c r="AJ49" s="13" t="s">
        <v>26</v>
      </c>
      <c r="AK49" s="1">
        <v>40671</v>
      </c>
      <c r="AL49" s="3">
        <v>0</v>
      </c>
      <c r="AO49" s="11"/>
    </row>
    <row r="50" spans="1:41" x14ac:dyDescent="0.25">
      <c r="A50" t="s">
        <v>322</v>
      </c>
      <c r="B50" t="s">
        <v>1148</v>
      </c>
      <c r="C50" t="s">
        <v>36</v>
      </c>
      <c r="D50" t="s">
        <v>26</v>
      </c>
      <c r="E50" t="s">
        <v>15</v>
      </c>
      <c r="F50" t="s">
        <v>27</v>
      </c>
      <c r="G50" t="s">
        <v>23</v>
      </c>
      <c r="H50">
        <v>38</v>
      </c>
      <c r="I50" s="1">
        <v>40645</v>
      </c>
      <c r="J50" s="2">
        <v>65109</v>
      </c>
      <c r="K50" s="3">
        <v>0</v>
      </c>
      <c r="L50" t="s">
        <v>18</v>
      </c>
      <c r="M50" t="s">
        <v>37</v>
      </c>
      <c r="N50" s="1" t="s">
        <v>20</v>
      </c>
      <c r="P50" t="str">
        <f t="shared" si="0"/>
        <v>YOUNG</v>
      </c>
      <c r="AG50" s="11"/>
      <c r="AH50" s="1">
        <v>40645</v>
      </c>
      <c r="AI50" s="2">
        <v>65109</v>
      </c>
      <c r="AJ50" s="13" t="s">
        <v>58</v>
      </c>
      <c r="AK50" s="1">
        <v>40645</v>
      </c>
      <c r="AL50" s="3">
        <v>0</v>
      </c>
      <c r="AO50" s="11"/>
    </row>
    <row r="51" spans="1:41" x14ac:dyDescent="0.25">
      <c r="A51" t="s">
        <v>323</v>
      </c>
      <c r="B51" t="s">
        <v>1149</v>
      </c>
      <c r="C51" t="s">
        <v>55</v>
      </c>
      <c r="D51" t="s">
        <v>58</v>
      </c>
      <c r="E51" t="s">
        <v>1104</v>
      </c>
      <c r="F51" t="s">
        <v>16</v>
      </c>
      <c r="G51" t="s">
        <v>23</v>
      </c>
      <c r="H51">
        <v>49</v>
      </c>
      <c r="I51" s="1">
        <v>44562</v>
      </c>
      <c r="J51" s="2">
        <v>126598</v>
      </c>
      <c r="K51" s="3">
        <v>0.09</v>
      </c>
      <c r="L51" t="s">
        <v>18</v>
      </c>
      <c r="M51" t="s">
        <v>42</v>
      </c>
      <c r="N51" s="1" t="s">
        <v>20</v>
      </c>
      <c r="P51" t="str">
        <f t="shared" si="0"/>
        <v>MIDDLE AGE</v>
      </c>
      <c r="AG51" s="11"/>
      <c r="AH51" s="1">
        <v>44562</v>
      </c>
      <c r="AI51" s="2">
        <v>126598</v>
      </c>
      <c r="AJ51" s="13" t="s">
        <v>26</v>
      </c>
      <c r="AK51" s="1">
        <v>44562</v>
      </c>
      <c r="AL51" s="3">
        <v>0.09</v>
      </c>
      <c r="AO51" s="11"/>
    </row>
    <row r="52" spans="1:41" x14ac:dyDescent="0.25">
      <c r="A52" t="s">
        <v>324</v>
      </c>
      <c r="B52" t="s">
        <v>1150</v>
      </c>
      <c r="C52" t="s">
        <v>36</v>
      </c>
      <c r="D52" t="s">
        <v>26</v>
      </c>
      <c r="E52" t="s">
        <v>31</v>
      </c>
      <c r="F52" t="s">
        <v>16</v>
      </c>
      <c r="G52" t="s">
        <v>46</v>
      </c>
      <c r="H52">
        <v>52</v>
      </c>
      <c r="I52" s="1">
        <v>43258</v>
      </c>
      <c r="J52" s="2">
        <v>72388</v>
      </c>
      <c r="K52" s="3">
        <v>0</v>
      </c>
      <c r="L52" t="s">
        <v>18</v>
      </c>
      <c r="M52" t="s">
        <v>42</v>
      </c>
      <c r="N52" s="1" t="s">
        <v>20</v>
      </c>
      <c r="P52" t="str">
        <f t="shared" si="0"/>
        <v>MIDDLE AGE</v>
      </c>
      <c r="AG52" s="11"/>
      <c r="AH52" s="1">
        <v>43258</v>
      </c>
      <c r="AI52" s="2">
        <v>72388</v>
      </c>
      <c r="AJ52" s="13" t="s">
        <v>14</v>
      </c>
      <c r="AK52" s="1">
        <v>43258</v>
      </c>
      <c r="AL52" s="3">
        <v>0</v>
      </c>
      <c r="AO52" s="11"/>
    </row>
    <row r="53" spans="1:41" x14ac:dyDescent="0.25">
      <c r="A53" t="s">
        <v>325</v>
      </c>
      <c r="B53" t="s">
        <v>1151</v>
      </c>
      <c r="C53" t="s">
        <v>13</v>
      </c>
      <c r="D53" t="s">
        <v>14</v>
      </c>
      <c r="E53" t="s">
        <v>31</v>
      </c>
      <c r="F53" t="s">
        <v>27</v>
      </c>
      <c r="G53" t="s">
        <v>23</v>
      </c>
      <c r="H53">
        <v>27</v>
      </c>
      <c r="I53" s="1">
        <v>44334</v>
      </c>
      <c r="J53" s="2">
        <v>205216</v>
      </c>
      <c r="K53" s="3">
        <v>0.36</v>
      </c>
      <c r="L53" t="s">
        <v>18</v>
      </c>
      <c r="M53" t="s">
        <v>19</v>
      </c>
      <c r="N53" s="1" t="s">
        <v>20</v>
      </c>
      <c r="P53" t="str">
        <f t="shared" si="0"/>
        <v>YOUNG</v>
      </c>
      <c r="AG53" s="11"/>
      <c r="AH53" s="1">
        <v>44334</v>
      </c>
      <c r="AI53" s="2">
        <v>205216</v>
      </c>
      <c r="AJ53" s="13" t="s">
        <v>26</v>
      </c>
      <c r="AK53" s="1">
        <v>44334</v>
      </c>
      <c r="AL53" s="3">
        <v>0.36</v>
      </c>
      <c r="AO53" s="11"/>
    </row>
    <row r="54" spans="1:41" x14ac:dyDescent="0.25">
      <c r="A54" t="s">
        <v>326</v>
      </c>
      <c r="B54" t="s">
        <v>1152</v>
      </c>
      <c r="C54" t="s">
        <v>25</v>
      </c>
      <c r="D54" t="s">
        <v>26</v>
      </c>
      <c r="E54" t="s">
        <v>1104</v>
      </c>
      <c r="F54" t="s">
        <v>27</v>
      </c>
      <c r="G54" t="s">
        <v>17</v>
      </c>
      <c r="H54">
        <v>34</v>
      </c>
      <c r="I54" s="1">
        <v>41256</v>
      </c>
      <c r="J54" s="2">
        <v>74004</v>
      </c>
      <c r="K54" s="3">
        <v>0</v>
      </c>
      <c r="L54" t="s">
        <v>18</v>
      </c>
      <c r="M54" t="s">
        <v>28</v>
      </c>
      <c r="N54" s="1" t="s">
        <v>20</v>
      </c>
      <c r="P54" t="str">
        <f t="shared" si="0"/>
        <v>YOUNG</v>
      </c>
      <c r="AG54" s="11"/>
      <c r="AH54" s="1">
        <v>41256</v>
      </c>
      <c r="AI54" s="2">
        <v>74004</v>
      </c>
      <c r="AJ54" s="13" t="s">
        <v>30</v>
      </c>
      <c r="AK54" s="1">
        <v>41256</v>
      </c>
      <c r="AL54" s="3">
        <v>0</v>
      </c>
      <c r="AO54" s="11"/>
    </row>
    <row r="55" spans="1:41" x14ac:dyDescent="0.25">
      <c r="A55" t="s">
        <v>327</v>
      </c>
      <c r="B55" t="s">
        <v>1153</v>
      </c>
      <c r="C55" t="s">
        <v>13</v>
      </c>
      <c r="D55" t="s">
        <v>30</v>
      </c>
      <c r="E55" t="s">
        <v>31</v>
      </c>
      <c r="F55" t="s">
        <v>16</v>
      </c>
      <c r="G55" t="s">
        <v>17</v>
      </c>
      <c r="H55">
        <v>65</v>
      </c>
      <c r="I55" s="1">
        <v>37098</v>
      </c>
      <c r="J55" s="2">
        <v>203030</v>
      </c>
      <c r="K55" s="3">
        <v>0.31</v>
      </c>
      <c r="L55" t="s">
        <v>18</v>
      </c>
      <c r="M55" t="s">
        <v>19</v>
      </c>
      <c r="N55" s="1" t="s">
        <v>20</v>
      </c>
      <c r="P55" t="str">
        <f t="shared" si="0"/>
        <v>OLD</v>
      </c>
      <c r="AG55" s="11"/>
      <c r="AH55" s="1">
        <v>37098</v>
      </c>
      <c r="AI55" s="2">
        <v>203030</v>
      </c>
      <c r="AJ55" s="13" t="s">
        <v>45</v>
      </c>
      <c r="AK55" s="1">
        <v>37098</v>
      </c>
      <c r="AL55" s="3">
        <v>0.31</v>
      </c>
      <c r="AO55" s="11"/>
    </row>
    <row r="56" spans="1:41" x14ac:dyDescent="0.25">
      <c r="A56" t="s">
        <v>328</v>
      </c>
      <c r="B56" t="s">
        <v>1154</v>
      </c>
      <c r="C56" t="s">
        <v>38</v>
      </c>
      <c r="D56" t="s">
        <v>45</v>
      </c>
      <c r="E56" t="s">
        <v>1104</v>
      </c>
      <c r="F56" t="s">
        <v>16</v>
      </c>
      <c r="G56" t="s">
        <v>46</v>
      </c>
      <c r="H56">
        <v>38</v>
      </c>
      <c r="I56" s="1">
        <v>42500</v>
      </c>
      <c r="J56" s="2">
        <v>194864</v>
      </c>
      <c r="K56" s="3">
        <v>0.24</v>
      </c>
      <c r="L56" t="s">
        <v>18</v>
      </c>
      <c r="M56" t="s">
        <v>24</v>
      </c>
      <c r="N56" s="1" t="s">
        <v>20</v>
      </c>
      <c r="P56" t="str">
        <f t="shared" si="0"/>
        <v>YOUNG</v>
      </c>
      <c r="AG56" s="11"/>
      <c r="AH56" s="1">
        <v>42500</v>
      </c>
      <c r="AI56" s="2">
        <v>194864</v>
      </c>
      <c r="AJ56" s="13" t="s">
        <v>26</v>
      </c>
      <c r="AK56" s="1">
        <v>42500</v>
      </c>
      <c r="AL56" s="3">
        <v>0.24</v>
      </c>
      <c r="AO56" s="11"/>
    </row>
    <row r="57" spans="1:41" x14ac:dyDescent="0.25">
      <c r="A57" t="s">
        <v>329</v>
      </c>
      <c r="B57" t="s">
        <v>1155</v>
      </c>
      <c r="C57" t="s">
        <v>50</v>
      </c>
      <c r="D57" t="s">
        <v>26</v>
      </c>
      <c r="E57" t="s">
        <v>35</v>
      </c>
      <c r="F57" t="s">
        <v>16</v>
      </c>
      <c r="G57" t="s">
        <v>23</v>
      </c>
      <c r="H57">
        <v>63</v>
      </c>
      <c r="I57" s="1">
        <v>37283</v>
      </c>
      <c r="J57" s="2">
        <v>76659</v>
      </c>
      <c r="K57" s="3">
        <v>0.05</v>
      </c>
      <c r="L57" t="s">
        <v>18</v>
      </c>
      <c r="M57" t="s">
        <v>37</v>
      </c>
      <c r="N57" s="1" t="s">
        <v>20</v>
      </c>
      <c r="P57" t="str">
        <f t="shared" si="0"/>
        <v>OLD</v>
      </c>
      <c r="AG57" s="11"/>
      <c r="AH57" s="1">
        <v>37283</v>
      </c>
      <c r="AI57" s="2">
        <v>76659</v>
      </c>
      <c r="AJ57" s="13" t="s">
        <v>45</v>
      </c>
      <c r="AK57" s="1">
        <v>37283</v>
      </c>
      <c r="AL57" s="3">
        <v>0.05</v>
      </c>
      <c r="AO57" s="11"/>
    </row>
    <row r="58" spans="1:41" x14ac:dyDescent="0.25">
      <c r="A58" t="s">
        <v>330</v>
      </c>
      <c r="B58" t="s">
        <v>1156</v>
      </c>
      <c r="C58" t="s">
        <v>55</v>
      </c>
      <c r="D58" t="s">
        <v>45</v>
      </c>
      <c r="E58" t="s">
        <v>31</v>
      </c>
      <c r="F58" t="s">
        <v>27</v>
      </c>
      <c r="G58" t="s">
        <v>46</v>
      </c>
      <c r="H58">
        <v>42</v>
      </c>
      <c r="I58" s="1">
        <v>38513</v>
      </c>
      <c r="J58" s="2">
        <v>101630</v>
      </c>
      <c r="K58" s="3">
        <v>0.08</v>
      </c>
      <c r="L58" t="s">
        <v>47</v>
      </c>
      <c r="M58" t="s">
        <v>48</v>
      </c>
      <c r="N58" s="1" t="s">
        <v>20</v>
      </c>
      <c r="P58" t="str">
        <f t="shared" si="0"/>
        <v>MIDDLE AGE</v>
      </c>
      <c r="AG58" s="11"/>
      <c r="AH58" s="1">
        <v>38513</v>
      </c>
      <c r="AI58" s="2">
        <v>101630</v>
      </c>
      <c r="AJ58" s="13" t="s">
        <v>45</v>
      </c>
      <c r="AK58" s="1">
        <v>38513</v>
      </c>
      <c r="AL58" s="3">
        <v>0.08</v>
      </c>
      <c r="AO58" s="11"/>
    </row>
    <row r="59" spans="1:41" x14ac:dyDescent="0.25">
      <c r="A59" t="s">
        <v>269</v>
      </c>
      <c r="B59" t="s">
        <v>1157</v>
      </c>
      <c r="C59" t="s">
        <v>1113</v>
      </c>
      <c r="D59" t="s">
        <v>45</v>
      </c>
      <c r="E59" t="s">
        <v>15</v>
      </c>
      <c r="F59" t="s">
        <v>16</v>
      </c>
      <c r="G59" t="s">
        <v>46</v>
      </c>
      <c r="H59">
        <v>60</v>
      </c>
      <c r="I59" s="1">
        <v>34297</v>
      </c>
      <c r="J59" s="2">
        <v>126929</v>
      </c>
      <c r="K59" s="3">
        <v>0.12</v>
      </c>
      <c r="L59" t="s">
        <v>47</v>
      </c>
      <c r="M59" t="s">
        <v>48</v>
      </c>
      <c r="N59" s="1" t="s">
        <v>20</v>
      </c>
      <c r="P59" t="str">
        <f t="shared" si="0"/>
        <v>MIDDLE AGE</v>
      </c>
      <c r="AG59" s="11"/>
      <c r="AH59" s="1">
        <v>34297</v>
      </c>
      <c r="AI59" s="2">
        <v>126929</v>
      </c>
      <c r="AJ59" s="13" t="s">
        <v>45</v>
      </c>
      <c r="AK59" s="1">
        <v>34297</v>
      </c>
      <c r="AL59" s="3">
        <v>0.12</v>
      </c>
      <c r="AO59" s="11"/>
    </row>
    <row r="60" spans="1:41" x14ac:dyDescent="0.25">
      <c r="A60" t="s">
        <v>331</v>
      </c>
      <c r="B60" t="s">
        <v>217</v>
      </c>
      <c r="C60" t="s">
        <v>38</v>
      </c>
      <c r="D60" t="s">
        <v>45</v>
      </c>
      <c r="E60" t="s">
        <v>35</v>
      </c>
      <c r="F60" t="s">
        <v>27</v>
      </c>
      <c r="G60" t="s">
        <v>23</v>
      </c>
      <c r="H60">
        <v>47</v>
      </c>
      <c r="I60" s="1">
        <v>36490</v>
      </c>
      <c r="J60" s="2">
        <v>155890</v>
      </c>
      <c r="K60" s="3">
        <v>0.17</v>
      </c>
      <c r="L60" t="s">
        <v>18</v>
      </c>
      <c r="M60" t="s">
        <v>28</v>
      </c>
      <c r="N60" s="1">
        <v>37952</v>
      </c>
      <c r="P60" t="str">
        <f t="shared" si="0"/>
        <v>MIDDLE AGE</v>
      </c>
      <c r="AG60" s="11"/>
      <c r="AH60" s="1">
        <v>36490</v>
      </c>
      <c r="AI60" s="2">
        <v>155890</v>
      </c>
      <c r="AJ60" s="13" t="s">
        <v>14</v>
      </c>
      <c r="AK60" s="1">
        <v>36490</v>
      </c>
      <c r="AL60" s="3">
        <v>0.17</v>
      </c>
      <c r="AO60" s="11"/>
    </row>
    <row r="61" spans="1:41" x14ac:dyDescent="0.25">
      <c r="A61" t="s">
        <v>332</v>
      </c>
      <c r="B61" t="s">
        <v>1158</v>
      </c>
      <c r="C61" t="s">
        <v>38</v>
      </c>
      <c r="D61" t="s">
        <v>14</v>
      </c>
      <c r="E61" t="s">
        <v>31</v>
      </c>
      <c r="F61" t="s">
        <v>27</v>
      </c>
      <c r="G61" t="s">
        <v>23</v>
      </c>
      <c r="H61">
        <v>50</v>
      </c>
      <c r="I61" s="1">
        <v>43740</v>
      </c>
      <c r="J61" s="2">
        <v>150631</v>
      </c>
      <c r="K61" s="3">
        <v>0.17</v>
      </c>
      <c r="L61" t="s">
        <v>18</v>
      </c>
      <c r="M61" t="s">
        <v>37</v>
      </c>
      <c r="N61" s="1" t="s">
        <v>20</v>
      </c>
      <c r="P61" t="str">
        <f t="shared" si="0"/>
        <v>MIDDLE AGE</v>
      </c>
      <c r="AG61" s="11"/>
      <c r="AH61" s="1">
        <v>43740</v>
      </c>
      <c r="AI61" s="2">
        <v>150631</v>
      </c>
      <c r="AJ61" s="13" t="s">
        <v>45</v>
      </c>
      <c r="AK61" s="1">
        <v>43740</v>
      </c>
      <c r="AL61" s="3">
        <v>0.17</v>
      </c>
      <c r="AO61" s="11"/>
    </row>
    <row r="62" spans="1:41" x14ac:dyDescent="0.25">
      <c r="A62" t="s">
        <v>177</v>
      </c>
      <c r="B62" t="s">
        <v>1159</v>
      </c>
      <c r="C62" t="s">
        <v>40</v>
      </c>
      <c r="D62" t="s">
        <v>45</v>
      </c>
      <c r="E62" t="s">
        <v>1104</v>
      </c>
      <c r="F62" t="s">
        <v>16</v>
      </c>
      <c r="G62" t="s">
        <v>23</v>
      </c>
      <c r="H62">
        <v>39</v>
      </c>
      <c r="I62" s="1">
        <v>41096</v>
      </c>
      <c r="J62" s="2">
        <v>72850</v>
      </c>
      <c r="K62" s="3">
        <v>0</v>
      </c>
      <c r="L62" t="s">
        <v>18</v>
      </c>
      <c r="M62" t="s">
        <v>42</v>
      </c>
      <c r="N62" s="1" t="s">
        <v>20</v>
      </c>
      <c r="P62" t="str">
        <f t="shared" si="0"/>
        <v>YOUNG</v>
      </c>
      <c r="AG62" s="11"/>
      <c r="AH62" s="1">
        <v>41096</v>
      </c>
      <c r="AI62" s="2">
        <v>72850</v>
      </c>
      <c r="AJ62" s="13" t="s">
        <v>45</v>
      </c>
      <c r="AK62" s="1">
        <v>41096</v>
      </c>
      <c r="AL62" s="3">
        <v>0</v>
      </c>
      <c r="AO62" s="11"/>
    </row>
    <row r="63" spans="1:41" x14ac:dyDescent="0.25">
      <c r="A63" t="s">
        <v>221</v>
      </c>
      <c r="B63" t="s">
        <v>1160</v>
      </c>
      <c r="C63" t="s">
        <v>76</v>
      </c>
      <c r="D63" t="s">
        <v>45</v>
      </c>
      <c r="E63" t="s">
        <v>31</v>
      </c>
      <c r="F63" t="s">
        <v>27</v>
      </c>
      <c r="G63" t="s">
        <v>46</v>
      </c>
      <c r="H63">
        <v>46</v>
      </c>
      <c r="I63" s="1">
        <v>40408</v>
      </c>
      <c r="J63" s="2">
        <v>57951</v>
      </c>
      <c r="K63" s="3">
        <v>0</v>
      </c>
      <c r="L63" t="s">
        <v>18</v>
      </c>
      <c r="M63" t="s">
        <v>37</v>
      </c>
      <c r="N63" s="1" t="s">
        <v>20</v>
      </c>
      <c r="P63" t="str">
        <f t="shared" si="0"/>
        <v>MIDDLE AGE</v>
      </c>
      <c r="AG63" s="11"/>
      <c r="AH63" s="1">
        <v>40408</v>
      </c>
      <c r="AI63" s="2">
        <v>57951</v>
      </c>
      <c r="AJ63" s="13" t="s">
        <v>45</v>
      </c>
      <c r="AK63" s="1">
        <v>40408</v>
      </c>
      <c r="AL63" s="3">
        <v>0</v>
      </c>
      <c r="AO63" s="11"/>
    </row>
    <row r="64" spans="1:41" x14ac:dyDescent="0.25">
      <c r="A64" t="s">
        <v>333</v>
      </c>
      <c r="B64" t="s">
        <v>1161</v>
      </c>
      <c r="C64" t="s">
        <v>57</v>
      </c>
      <c r="D64" t="s">
        <v>45</v>
      </c>
      <c r="E64" t="s">
        <v>35</v>
      </c>
      <c r="F64" t="s">
        <v>27</v>
      </c>
      <c r="G64" t="s">
        <v>17</v>
      </c>
      <c r="H64">
        <v>50</v>
      </c>
      <c r="I64" s="1">
        <v>40388</v>
      </c>
      <c r="J64" s="2">
        <v>70340</v>
      </c>
      <c r="K64" s="3">
        <v>0</v>
      </c>
      <c r="L64" t="s">
        <v>18</v>
      </c>
      <c r="M64" t="s">
        <v>42</v>
      </c>
      <c r="N64" s="1" t="s">
        <v>20</v>
      </c>
      <c r="P64" t="str">
        <f t="shared" si="0"/>
        <v>MIDDLE AGE</v>
      </c>
      <c r="AG64" s="11"/>
      <c r="AH64" s="1">
        <v>40388</v>
      </c>
      <c r="AI64" s="2">
        <v>70340</v>
      </c>
      <c r="AJ64" s="13" t="s">
        <v>30</v>
      </c>
      <c r="AK64" s="1">
        <v>40388</v>
      </c>
      <c r="AL64" s="3">
        <v>0</v>
      </c>
      <c r="AO64" s="11"/>
    </row>
    <row r="65" spans="1:41" x14ac:dyDescent="0.25">
      <c r="A65" t="s">
        <v>334</v>
      </c>
      <c r="B65" t="s">
        <v>1162</v>
      </c>
      <c r="C65" t="s">
        <v>53</v>
      </c>
      <c r="D65" t="s">
        <v>30</v>
      </c>
      <c r="E65" t="s">
        <v>35</v>
      </c>
      <c r="F65" t="s">
        <v>16</v>
      </c>
      <c r="G65" t="s">
        <v>23</v>
      </c>
      <c r="H65">
        <v>55</v>
      </c>
      <c r="I65" s="1">
        <v>39685</v>
      </c>
      <c r="J65" s="2">
        <v>98221</v>
      </c>
      <c r="K65" s="3">
        <v>0</v>
      </c>
      <c r="L65" t="s">
        <v>32</v>
      </c>
      <c r="M65" t="s">
        <v>63</v>
      </c>
      <c r="N65" s="1" t="s">
        <v>20</v>
      </c>
      <c r="P65" t="str">
        <f t="shared" si="0"/>
        <v>MIDDLE AGE</v>
      </c>
      <c r="AG65" s="11"/>
      <c r="AH65" s="1">
        <v>39685</v>
      </c>
      <c r="AI65" s="2">
        <v>98221</v>
      </c>
      <c r="AJ65" s="13" t="s">
        <v>45</v>
      </c>
      <c r="AK65" s="1">
        <v>39685</v>
      </c>
      <c r="AL65" s="3">
        <v>0</v>
      </c>
      <c r="AO65" s="11"/>
    </row>
    <row r="66" spans="1:41" x14ac:dyDescent="0.25">
      <c r="A66" t="s">
        <v>241</v>
      </c>
      <c r="B66" t="s">
        <v>1163</v>
      </c>
      <c r="C66" t="s">
        <v>1113</v>
      </c>
      <c r="D66" t="s">
        <v>45</v>
      </c>
      <c r="E66" t="s">
        <v>1104</v>
      </c>
      <c r="F66" t="s">
        <v>27</v>
      </c>
      <c r="G66" t="s">
        <v>23</v>
      </c>
      <c r="H66">
        <v>43</v>
      </c>
      <c r="I66" s="1">
        <v>37888</v>
      </c>
      <c r="J66" s="2">
        <v>127175</v>
      </c>
      <c r="K66" s="3">
        <v>0.12</v>
      </c>
      <c r="L66" t="s">
        <v>18</v>
      </c>
      <c r="M66" t="s">
        <v>56</v>
      </c>
      <c r="N66" s="1" t="s">
        <v>20</v>
      </c>
      <c r="P66" t="str">
        <f t="shared" ref="P66:P129" si="12">IF(AND(H66&gt;=20,H66&lt;=40),"YOUNG",IF(AND(H66&gt;40,H66&lt;=60),"MIDDLE AGE",IF(H66&gt;60,"OLD"," ")))</f>
        <v>MIDDLE AGE</v>
      </c>
      <c r="AG66" s="11"/>
      <c r="AH66" s="1">
        <v>37888</v>
      </c>
      <c r="AI66" s="2">
        <v>127175</v>
      </c>
      <c r="AJ66" s="13" t="s">
        <v>14</v>
      </c>
      <c r="AK66" s="1">
        <v>37888</v>
      </c>
      <c r="AL66" s="3">
        <v>0.12</v>
      </c>
      <c r="AO66" s="11"/>
    </row>
    <row r="67" spans="1:41" x14ac:dyDescent="0.25">
      <c r="A67" t="s">
        <v>335</v>
      </c>
      <c r="B67" t="s">
        <v>1164</v>
      </c>
      <c r="C67" t="s">
        <v>40</v>
      </c>
      <c r="D67" t="s">
        <v>14</v>
      </c>
      <c r="E67" t="s">
        <v>35</v>
      </c>
      <c r="F67" t="s">
        <v>16</v>
      </c>
      <c r="G67" t="s">
        <v>43</v>
      </c>
      <c r="H67">
        <v>26</v>
      </c>
      <c r="I67" s="1">
        <v>44332</v>
      </c>
      <c r="J67" s="2">
        <v>97542</v>
      </c>
      <c r="K67" s="3">
        <v>0</v>
      </c>
      <c r="L67" t="s">
        <v>18</v>
      </c>
      <c r="M67" t="s">
        <v>37</v>
      </c>
      <c r="N67" s="1" t="s">
        <v>20</v>
      </c>
      <c r="P67" t="str">
        <f t="shared" si="12"/>
        <v>YOUNG</v>
      </c>
      <c r="AG67" s="11"/>
      <c r="AH67" s="1">
        <v>44332</v>
      </c>
      <c r="AI67" s="2">
        <v>97542</v>
      </c>
      <c r="AJ67" s="13" t="s">
        <v>41</v>
      </c>
      <c r="AK67" s="1">
        <v>44332</v>
      </c>
      <c r="AL67" s="3">
        <v>0</v>
      </c>
      <c r="AO67" s="11"/>
    </row>
    <row r="68" spans="1:41" x14ac:dyDescent="0.25">
      <c r="A68" t="s">
        <v>336</v>
      </c>
      <c r="B68" t="s">
        <v>1165</v>
      </c>
      <c r="C68" t="s">
        <v>40</v>
      </c>
      <c r="D68" t="s">
        <v>41</v>
      </c>
      <c r="E68" t="s">
        <v>15</v>
      </c>
      <c r="F68" t="s">
        <v>27</v>
      </c>
      <c r="G68" t="s">
        <v>46</v>
      </c>
      <c r="H68">
        <v>34</v>
      </c>
      <c r="I68" s="1">
        <v>43600</v>
      </c>
      <c r="J68" s="2">
        <v>81646</v>
      </c>
      <c r="K68" s="3">
        <v>0</v>
      </c>
      <c r="L68" t="s">
        <v>18</v>
      </c>
      <c r="M68" t="s">
        <v>37</v>
      </c>
      <c r="N68" s="1" t="s">
        <v>20</v>
      </c>
      <c r="P68" t="str">
        <f t="shared" si="12"/>
        <v>YOUNG</v>
      </c>
      <c r="AG68" s="11"/>
      <c r="AH68" s="1">
        <v>43600</v>
      </c>
      <c r="AI68" s="2">
        <v>81646</v>
      </c>
      <c r="AJ68" s="13" t="s">
        <v>45</v>
      </c>
      <c r="AK68" s="1">
        <v>43600</v>
      </c>
      <c r="AL68" s="3">
        <v>0</v>
      </c>
      <c r="AO68" s="11"/>
    </row>
    <row r="69" spans="1:41" x14ac:dyDescent="0.25">
      <c r="A69" t="s">
        <v>337</v>
      </c>
      <c r="B69" t="s">
        <v>1166</v>
      </c>
      <c r="C69" t="s">
        <v>38</v>
      </c>
      <c r="D69" t="s">
        <v>45</v>
      </c>
      <c r="E69" t="s">
        <v>1104</v>
      </c>
      <c r="F69" t="s">
        <v>27</v>
      </c>
      <c r="G69" t="s">
        <v>46</v>
      </c>
      <c r="H69">
        <v>38</v>
      </c>
      <c r="I69" s="1">
        <v>39999</v>
      </c>
      <c r="J69" s="2">
        <v>182055</v>
      </c>
      <c r="K69" s="3">
        <v>0.27</v>
      </c>
      <c r="L69" t="s">
        <v>47</v>
      </c>
      <c r="M69" t="s">
        <v>1136</v>
      </c>
      <c r="N69" s="1" t="s">
        <v>20</v>
      </c>
      <c r="P69" t="str">
        <f t="shared" si="12"/>
        <v>YOUNG</v>
      </c>
      <c r="AG69" s="11"/>
      <c r="AH69" s="1">
        <v>39999</v>
      </c>
      <c r="AI69" s="2">
        <v>182055</v>
      </c>
      <c r="AJ69" s="13" t="s">
        <v>41</v>
      </c>
      <c r="AK69" s="1">
        <v>39999</v>
      </c>
      <c r="AL69" s="3">
        <v>0.27</v>
      </c>
      <c r="AO69" s="11"/>
    </row>
    <row r="70" spans="1:41" x14ac:dyDescent="0.25">
      <c r="A70" t="s">
        <v>338</v>
      </c>
      <c r="B70" t="s">
        <v>1167</v>
      </c>
      <c r="C70" t="s">
        <v>40</v>
      </c>
      <c r="D70" t="s">
        <v>41</v>
      </c>
      <c r="E70" t="s">
        <v>1104</v>
      </c>
      <c r="F70" t="s">
        <v>27</v>
      </c>
      <c r="G70" t="s">
        <v>23</v>
      </c>
      <c r="H70">
        <v>35</v>
      </c>
      <c r="I70" s="1">
        <v>44584</v>
      </c>
      <c r="J70" s="2">
        <v>86777</v>
      </c>
      <c r="K70" s="3">
        <v>0</v>
      </c>
      <c r="L70" t="s">
        <v>32</v>
      </c>
      <c r="M70" t="s">
        <v>33</v>
      </c>
      <c r="N70" s="1" t="s">
        <v>20</v>
      </c>
      <c r="P70" t="str">
        <f t="shared" si="12"/>
        <v>YOUNG</v>
      </c>
      <c r="AG70" s="11"/>
      <c r="AH70" s="1">
        <v>44584</v>
      </c>
      <c r="AI70" s="2">
        <v>86777</v>
      </c>
      <c r="AJ70" s="13" t="s">
        <v>41</v>
      </c>
      <c r="AK70" s="1">
        <v>44584</v>
      </c>
      <c r="AL70" s="3">
        <v>0</v>
      </c>
      <c r="AO70" s="11"/>
    </row>
    <row r="71" spans="1:41" x14ac:dyDescent="0.25">
      <c r="A71" t="s">
        <v>106</v>
      </c>
      <c r="B71" t="s">
        <v>1168</v>
      </c>
      <c r="C71" t="s">
        <v>55</v>
      </c>
      <c r="D71" t="s">
        <v>41</v>
      </c>
      <c r="E71" t="s">
        <v>31</v>
      </c>
      <c r="F71" t="s">
        <v>27</v>
      </c>
      <c r="G71" t="s">
        <v>23</v>
      </c>
      <c r="H71">
        <v>39</v>
      </c>
      <c r="I71" s="1">
        <v>42172</v>
      </c>
      <c r="J71" s="2">
        <v>129949</v>
      </c>
      <c r="K71" s="3">
        <v>0.09</v>
      </c>
      <c r="L71" t="s">
        <v>32</v>
      </c>
      <c r="M71" t="s">
        <v>54</v>
      </c>
      <c r="N71" s="1" t="s">
        <v>20</v>
      </c>
      <c r="P71" t="str">
        <f t="shared" si="12"/>
        <v>YOUNG</v>
      </c>
      <c r="AG71" s="11"/>
      <c r="AH71" s="1">
        <v>42172</v>
      </c>
      <c r="AI71" s="2">
        <v>129949</v>
      </c>
      <c r="AJ71" s="13" t="s">
        <v>45</v>
      </c>
      <c r="AK71" s="1">
        <v>42172</v>
      </c>
      <c r="AL71" s="3">
        <v>0.09</v>
      </c>
      <c r="AO71" s="11"/>
    </row>
    <row r="72" spans="1:41" x14ac:dyDescent="0.25">
      <c r="A72" t="s">
        <v>174</v>
      </c>
      <c r="B72" t="s">
        <v>1169</v>
      </c>
      <c r="C72" t="s">
        <v>55</v>
      </c>
      <c r="D72" t="s">
        <v>45</v>
      </c>
      <c r="E72" t="s">
        <v>1104</v>
      </c>
      <c r="F72" t="s">
        <v>16</v>
      </c>
      <c r="G72" t="s">
        <v>23</v>
      </c>
      <c r="H72">
        <v>26</v>
      </c>
      <c r="I72" s="1">
        <v>44062</v>
      </c>
      <c r="J72" s="2">
        <v>124535</v>
      </c>
      <c r="K72" s="3">
        <v>0.06</v>
      </c>
      <c r="L72" t="s">
        <v>18</v>
      </c>
      <c r="M72" t="s">
        <v>19</v>
      </c>
      <c r="N72" s="1" t="s">
        <v>20</v>
      </c>
      <c r="P72" t="str">
        <f t="shared" si="12"/>
        <v>YOUNG</v>
      </c>
      <c r="AG72" s="11"/>
      <c r="AH72" s="1">
        <v>44062</v>
      </c>
      <c r="AI72" s="2">
        <v>124535</v>
      </c>
      <c r="AJ72" s="13" t="s">
        <v>26</v>
      </c>
      <c r="AK72" s="1">
        <v>44062</v>
      </c>
      <c r="AL72" s="3">
        <v>0.06</v>
      </c>
      <c r="AO72" s="11"/>
    </row>
    <row r="73" spans="1:41" x14ac:dyDescent="0.25">
      <c r="A73" t="s">
        <v>339</v>
      </c>
      <c r="B73" t="s">
        <v>1170</v>
      </c>
      <c r="C73" t="s">
        <v>79</v>
      </c>
      <c r="D73" t="s">
        <v>26</v>
      </c>
      <c r="E73" t="s">
        <v>15</v>
      </c>
      <c r="F73" t="s">
        <v>16</v>
      </c>
      <c r="G73" t="s">
        <v>23</v>
      </c>
      <c r="H73">
        <v>60</v>
      </c>
      <c r="I73" s="1">
        <v>34167</v>
      </c>
      <c r="J73" s="2">
        <v>81083</v>
      </c>
      <c r="K73" s="3">
        <v>0</v>
      </c>
      <c r="L73" t="s">
        <v>18</v>
      </c>
      <c r="M73" t="s">
        <v>28</v>
      </c>
      <c r="N73" s="1" t="s">
        <v>20</v>
      </c>
      <c r="P73" t="str">
        <f t="shared" si="12"/>
        <v>MIDDLE AGE</v>
      </c>
      <c r="AG73" s="11"/>
      <c r="AH73" s="1">
        <v>34167</v>
      </c>
      <c r="AI73" s="2">
        <v>81083</v>
      </c>
      <c r="AJ73" s="13" t="s">
        <v>41</v>
      </c>
      <c r="AK73" s="1">
        <v>34167</v>
      </c>
      <c r="AL73" s="3">
        <v>0</v>
      </c>
      <c r="AO73" s="11"/>
    </row>
    <row r="74" spans="1:41" x14ac:dyDescent="0.25">
      <c r="A74" t="s">
        <v>105</v>
      </c>
      <c r="B74" t="s">
        <v>1171</v>
      </c>
      <c r="C74" t="s">
        <v>59</v>
      </c>
      <c r="D74" t="s">
        <v>41</v>
      </c>
      <c r="E74" t="s">
        <v>31</v>
      </c>
      <c r="F74" t="s">
        <v>27</v>
      </c>
      <c r="G74" t="s">
        <v>23</v>
      </c>
      <c r="H74">
        <v>32</v>
      </c>
      <c r="I74" s="1">
        <v>43626</v>
      </c>
      <c r="J74" s="2">
        <v>57727</v>
      </c>
      <c r="K74" s="3">
        <v>0</v>
      </c>
      <c r="L74" t="s">
        <v>32</v>
      </c>
      <c r="M74" t="s">
        <v>33</v>
      </c>
      <c r="N74" s="1" t="s">
        <v>20</v>
      </c>
      <c r="P74" t="str">
        <f t="shared" si="12"/>
        <v>YOUNG</v>
      </c>
      <c r="AG74" s="11"/>
      <c r="AH74" s="1">
        <v>43626</v>
      </c>
      <c r="AI74" s="2">
        <v>57727</v>
      </c>
      <c r="AJ74" s="13" t="s">
        <v>14</v>
      </c>
      <c r="AK74" s="1">
        <v>43626</v>
      </c>
      <c r="AL74" s="3">
        <v>0</v>
      </c>
      <c r="AO74" s="11"/>
    </row>
    <row r="75" spans="1:41" x14ac:dyDescent="0.25">
      <c r="A75" t="s">
        <v>340</v>
      </c>
      <c r="B75" t="s">
        <v>1172</v>
      </c>
      <c r="C75" t="s">
        <v>57</v>
      </c>
      <c r="D75" t="s">
        <v>14</v>
      </c>
      <c r="E75" t="s">
        <v>35</v>
      </c>
      <c r="F75" t="s">
        <v>16</v>
      </c>
      <c r="G75" t="s">
        <v>17</v>
      </c>
      <c r="H75">
        <v>65</v>
      </c>
      <c r="I75" s="1">
        <v>44023</v>
      </c>
      <c r="J75" s="2">
        <v>59344</v>
      </c>
      <c r="K75" s="3">
        <v>0</v>
      </c>
      <c r="L75" t="s">
        <v>18</v>
      </c>
      <c r="M75" t="s">
        <v>28</v>
      </c>
      <c r="N75" s="1" t="s">
        <v>20</v>
      </c>
      <c r="P75" t="str">
        <f t="shared" si="12"/>
        <v>OLD</v>
      </c>
      <c r="AG75" s="11"/>
      <c r="AH75" s="1">
        <v>44023</v>
      </c>
      <c r="AI75" s="2">
        <v>59344</v>
      </c>
      <c r="AJ75" s="13" t="s">
        <v>45</v>
      </c>
      <c r="AK75" s="1">
        <v>44023</v>
      </c>
      <c r="AL75" s="3">
        <v>0</v>
      </c>
      <c r="AO75" s="11"/>
    </row>
    <row r="76" spans="1:41" x14ac:dyDescent="0.25">
      <c r="A76" t="s">
        <v>341</v>
      </c>
      <c r="B76" t="s">
        <v>1173</v>
      </c>
      <c r="C76" t="s">
        <v>40</v>
      </c>
      <c r="D76" t="s">
        <v>45</v>
      </c>
      <c r="E76" t="s">
        <v>15</v>
      </c>
      <c r="F76" t="s">
        <v>27</v>
      </c>
      <c r="G76" t="s">
        <v>23</v>
      </c>
      <c r="H76">
        <v>27</v>
      </c>
      <c r="I76" s="1">
        <v>44817</v>
      </c>
      <c r="J76" s="2">
        <v>73203</v>
      </c>
      <c r="K76" s="3">
        <v>0</v>
      </c>
      <c r="L76" t="s">
        <v>18</v>
      </c>
      <c r="M76" t="s">
        <v>42</v>
      </c>
      <c r="N76" s="1" t="s">
        <v>20</v>
      </c>
      <c r="P76" t="str">
        <f t="shared" si="12"/>
        <v>YOUNG</v>
      </c>
      <c r="AG76" s="11"/>
      <c r="AH76" s="1">
        <v>44817</v>
      </c>
      <c r="AI76" s="2">
        <v>73203</v>
      </c>
      <c r="AJ76" s="13" t="s">
        <v>26</v>
      </c>
      <c r="AK76" s="1">
        <v>44817</v>
      </c>
      <c r="AL76" s="3">
        <v>0</v>
      </c>
      <c r="AO76" s="11"/>
    </row>
    <row r="77" spans="1:41" x14ac:dyDescent="0.25">
      <c r="A77" t="s">
        <v>342</v>
      </c>
      <c r="B77" t="s">
        <v>1174</v>
      </c>
      <c r="C77" t="s">
        <v>75</v>
      </c>
      <c r="D77" t="s">
        <v>26</v>
      </c>
      <c r="E77" t="s">
        <v>1104</v>
      </c>
      <c r="F77" t="s">
        <v>16</v>
      </c>
      <c r="G77" t="s">
        <v>46</v>
      </c>
      <c r="H77">
        <v>63</v>
      </c>
      <c r="I77" s="1">
        <v>38003</v>
      </c>
      <c r="J77" s="2">
        <v>83070</v>
      </c>
      <c r="K77" s="3">
        <v>0</v>
      </c>
      <c r="L77" t="s">
        <v>47</v>
      </c>
      <c r="M77" t="s">
        <v>48</v>
      </c>
      <c r="N77" s="1" t="s">
        <v>20</v>
      </c>
      <c r="P77" t="str">
        <f t="shared" si="12"/>
        <v>OLD</v>
      </c>
      <c r="AG77" s="11"/>
      <c r="AH77" s="1">
        <v>38003</v>
      </c>
      <c r="AI77" s="2">
        <v>83070</v>
      </c>
      <c r="AJ77" s="13" t="s">
        <v>22</v>
      </c>
      <c r="AK77" s="1">
        <v>38003</v>
      </c>
      <c r="AL77" s="3">
        <v>0</v>
      </c>
      <c r="AO77" s="11"/>
    </row>
    <row r="78" spans="1:41" x14ac:dyDescent="0.25">
      <c r="A78" t="s">
        <v>343</v>
      </c>
      <c r="B78" t="s">
        <v>1175</v>
      </c>
      <c r="C78" t="s">
        <v>55</v>
      </c>
      <c r="D78" t="s">
        <v>22</v>
      </c>
      <c r="E78" t="s">
        <v>15</v>
      </c>
      <c r="F78" t="s">
        <v>16</v>
      </c>
      <c r="G78" t="s">
        <v>23</v>
      </c>
      <c r="H78">
        <v>51</v>
      </c>
      <c r="I78" s="1">
        <v>44034</v>
      </c>
      <c r="J78" s="2">
        <v>104008</v>
      </c>
      <c r="K78" s="3">
        <v>0.1</v>
      </c>
      <c r="L78" t="s">
        <v>32</v>
      </c>
      <c r="M78" t="s">
        <v>54</v>
      </c>
      <c r="N78" s="1" t="s">
        <v>20</v>
      </c>
      <c r="P78" t="str">
        <f t="shared" si="12"/>
        <v>MIDDLE AGE</v>
      </c>
      <c r="AG78" s="11"/>
      <c r="AH78" s="1">
        <v>44034</v>
      </c>
      <c r="AI78" s="2">
        <v>104008</v>
      </c>
      <c r="AJ78" s="13" t="s">
        <v>26</v>
      </c>
      <c r="AK78" s="1">
        <v>44034</v>
      </c>
      <c r="AL78" s="3">
        <v>0.1</v>
      </c>
      <c r="AO78" s="11"/>
    </row>
    <row r="79" spans="1:41" x14ac:dyDescent="0.25">
      <c r="A79" t="s">
        <v>344</v>
      </c>
      <c r="B79" t="s">
        <v>1176</v>
      </c>
      <c r="C79" t="s">
        <v>73</v>
      </c>
      <c r="D79" t="s">
        <v>26</v>
      </c>
      <c r="E79" t="s">
        <v>31</v>
      </c>
      <c r="F79" t="s">
        <v>16</v>
      </c>
      <c r="G79" t="s">
        <v>17</v>
      </c>
      <c r="H79">
        <v>43</v>
      </c>
      <c r="I79" s="1">
        <v>39129</v>
      </c>
      <c r="J79" s="2">
        <v>70923</v>
      </c>
      <c r="K79" s="3">
        <v>0</v>
      </c>
      <c r="L79" t="s">
        <v>18</v>
      </c>
      <c r="M79" t="s">
        <v>28</v>
      </c>
      <c r="N79" s="1" t="s">
        <v>20</v>
      </c>
      <c r="P79" t="str">
        <f t="shared" si="12"/>
        <v>MIDDLE AGE</v>
      </c>
      <c r="AG79" s="11"/>
      <c r="AH79" s="1">
        <v>39129</v>
      </c>
      <c r="AI79" s="2">
        <v>70923</v>
      </c>
      <c r="AJ79" s="13" t="s">
        <v>41</v>
      </c>
      <c r="AK79" s="1">
        <v>39129</v>
      </c>
      <c r="AL79" s="3">
        <v>0</v>
      </c>
      <c r="AO79" s="11"/>
    </row>
    <row r="80" spans="1:41" x14ac:dyDescent="0.25">
      <c r="A80" t="s">
        <v>345</v>
      </c>
      <c r="B80" t="s">
        <v>242</v>
      </c>
      <c r="C80" t="s">
        <v>1113</v>
      </c>
      <c r="D80" t="s">
        <v>41</v>
      </c>
      <c r="E80" t="s">
        <v>1104</v>
      </c>
      <c r="F80" t="s">
        <v>27</v>
      </c>
      <c r="G80" t="s">
        <v>43</v>
      </c>
      <c r="H80">
        <v>31</v>
      </c>
      <c r="I80" s="1">
        <v>43198</v>
      </c>
      <c r="J80" s="2">
        <v>159121</v>
      </c>
      <c r="K80" s="3">
        <v>0.14000000000000001</v>
      </c>
      <c r="L80" t="s">
        <v>18</v>
      </c>
      <c r="M80" t="s">
        <v>37</v>
      </c>
      <c r="N80" s="1" t="s">
        <v>20</v>
      </c>
      <c r="P80" t="str">
        <f t="shared" si="12"/>
        <v>YOUNG</v>
      </c>
      <c r="AG80" s="11"/>
      <c r="AH80" s="1">
        <v>43198</v>
      </c>
      <c r="AI80" s="2">
        <v>159121</v>
      </c>
      <c r="AJ80" s="13" t="s">
        <v>22</v>
      </c>
      <c r="AK80" s="1">
        <v>43198</v>
      </c>
      <c r="AL80" s="3">
        <v>0.14000000000000001</v>
      </c>
      <c r="AO80" s="11"/>
    </row>
    <row r="81" spans="1:41" x14ac:dyDescent="0.25">
      <c r="A81" t="s">
        <v>346</v>
      </c>
      <c r="B81" t="s">
        <v>1177</v>
      </c>
      <c r="C81" t="s">
        <v>65</v>
      </c>
      <c r="D81" t="s">
        <v>22</v>
      </c>
      <c r="E81" t="s">
        <v>15</v>
      </c>
      <c r="F81" t="s">
        <v>16</v>
      </c>
      <c r="G81" t="s">
        <v>17</v>
      </c>
      <c r="H81">
        <v>26</v>
      </c>
      <c r="I81" s="1">
        <v>44167</v>
      </c>
      <c r="J81" s="2">
        <v>88921</v>
      </c>
      <c r="K81" s="3">
        <v>0</v>
      </c>
      <c r="L81" t="s">
        <v>18</v>
      </c>
      <c r="M81" t="s">
        <v>19</v>
      </c>
      <c r="N81" s="1" t="s">
        <v>20</v>
      </c>
      <c r="P81" t="str">
        <f t="shared" si="12"/>
        <v>YOUNG</v>
      </c>
      <c r="AG81" s="11"/>
      <c r="AH81" s="1">
        <v>44167</v>
      </c>
      <c r="AI81" s="2">
        <v>88921</v>
      </c>
      <c r="AJ81" s="13" t="s">
        <v>45</v>
      </c>
      <c r="AK81" s="1">
        <v>44167</v>
      </c>
      <c r="AL81" s="3">
        <v>0</v>
      </c>
      <c r="AO81" s="11"/>
    </row>
    <row r="82" spans="1:41" x14ac:dyDescent="0.25">
      <c r="A82" t="s">
        <v>347</v>
      </c>
      <c r="B82" t="s">
        <v>1178</v>
      </c>
      <c r="C82" t="s">
        <v>1113</v>
      </c>
      <c r="D82" t="s">
        <v>45</v>
      </c>
      <c r="E82" t="s">
        <v>1104</v>
      </c>
      <c r="F82" t="s">
        <v>27</v>
      </c>
      <c r="G82" t="s">
        <v>23</v>
      </c>
      <c r="H82">
        <v>46</v>
      </c>
      <c r="I82" s="1">
        <v>42246</v>
      </c>
      <c r="J82" s="2">
        <v>126704</v>
      </c>
      <c r="K82" s="3">
        <v>0.14000000000000001</v>
      </c>
      <c r="L82" t="s">
        <v>18</v>
      </c>
      <c r="M82" t="s">
        <v>37</v>
      </c>
      <c r="N82" s="1" t="s">
        <v>20</v>
      </c>
      <c r="P82" t="str">
        <f t="shared" si="12"/>
        <v>MIDDLE AGE</v>
      </c>
      <c r="AG82" s="11"/>
      <c r="AH82" s="1">
        <v>42246</v>
      </c>
      <c r="AI82" s="2">
        <v>126704</v>
      </c>
      <c r="AJ82" s="13" t="s">
        <v>58</v>
      </c>
      <c r="AK82" s="1">
        <v>42246</v>
      </c>
      <c r="AL82" s="3">
        <v>0.14000000000000001</v>
      </c>
      <c r="AO82" s="11"/>
    </row>
    <row r="83" spans="1:41" x14ac:dyDescent="0.25">
      <c r="A83" t="s">
        <v>348</v>
      </c>
      <c r="B83" t="s">
        <v>1179</v>
      </c>
      <c r="C83" t="s">
        <v>57</v>
      </c>
      <c r="D83" t="s">
        <v>58</v>
      </c>
      <c r="E83" t="s">
        <v>35</v>
      </c>
      <c r="F83" t="s">
        <v>16</v>
      </c>
      <c r="G83" t="s">
        <v>23</v>
      </c>
      <c r="H83">
        <v>59</v>
      </c>
      <c r="I83" s="1">
        <v>41049</v>
      </c>
      <c r="J83" s="2">
        <v>57704</v>
      </c>
      <c r="K83" s="3">
        <v>0</v>
      </c>
      <c r="L83" t="s">
        <v>32</v>
      </c>
      <c r="M83" t="s">
        <v>63</v>
      </c>
      <c r="N83" s="1">
        <v>43790</v>
      </c>
      <c r="P83" t="str">
        <f t="shared" si="12"/>
        <v>MIDDLE AGE</v>
      </c>
      <c r="AG83" s="11"/>
      <c r="AH83" s="1">
        <v>41049</v>
      </c>
      <c r="AI83" s="2">
        <v>57704</v>
      </c>
      <c r="AJ83" s="13" t="s">
        <v>45</v>
      </c>
      <c r="AK83" s="1">
        <v>41049</v>
      </c>
      <c r="AL83" s="3">
        <v>0</v>
      </c>
      <c r="AO83" s="11"/>
    </row>
    <row r="84" spans="1:41" x14ac:dyDescent="0.25">
      <c r="A84" t="s">
        <v>349</v>
      </c>
      <c r="B84" t="s">
        <v>1180</v>
      </c>
      <c r="C84" t="s">
        <v>38</v>
      </c>
      <c r="D84" t="s">
        <v>45</v>
      </c>
      <c r="E84" t="s">
        <v>15</v>
      </c>
      <c r="F84" t="s">
        <v>16</v>
      </c>
      <c r="G84" t="s">
        <v>46</v>
      </c>
      <c r="H84">
        <v>52</v>
      </c>
      <c r="I84" s="1">
        <v>35275</v>
      </c>
      <c r="J84" s="2">
        <v>191455</v>
      </c>
      <c r="K84" s="3">
        <v>0.24</v>
      </c>
      <c r="L84" t="s">
        <v>47</v>
      </c>
      <c r="M84" t="s">
        <v>48</v>
      </c>
      <c r="N84" s="1" t="s">
        <v>20</v>
      </c>
      <c r="P84" t="str">
        <f t="shared" si="12"/>
        <v>MIDDLE AGE</v>
      </c>
      <c r="AG84" s="11"/>
      <c r="AH84" s="1">
        <v>35275</v>
      </c>
      <c r="AI84" s="2">
        <v>191455</v>
      </c>
      <c r="AJ84" s="13" t="s">
        <v>26</v>
      </c>
      <c r="AK84" s="1">
        <v>35275</v>
      </c>
      <c r="AL84" s="3">
        <v>0.24</v>
      </c>
      <c r="AO84" s="11"/>
    </row>
    <row r="85" spans="1:41" x14ac:dyDescent="0.25">
      <c r="A85" t="s">
        <v>350</v>
      </c>
      <c r="B85" t="s">
        <v>1181</v>
      </c>
      <c r="C85" t="s">
        <v>73</v>
      </c>
      <c r="D85" t="s">
        <v>26</v>
      </c>
      <c r="E85" t="s">
        <v>35</v>
      </c>
      <c r="F85" t="s">
        <v>27</v>
      </c>
      <c r="G85" t="s">
        <v>17</v>
      </c>
      <c r="H85">
        <v>31</v>
      </c>
      <c r="I85" s="1">
        <v>44350</v>
      </c>
      <c r="J85" s="2">
        <v>99937</v>
      </c>
      <c r="K85" s="3">
        <v>0</v>
      </c>
      <c r="L85" t="s">
        <v>18</v>
      </c>
      <c r="M85" t="s">
        <v>37</v>
      </c>
      <c r="N85" s="1" t="s">
        <v>20</v>
      </c>
      <c r="P85" t="str">
        <f t="shared" si="12"/>
        <v>YOUNG</v>
      </c>
      <c r="AG85" s="11"/>
      <c r="AH85" s="1">
        <v>44350</v>
      </c>
      <c r="AI85" s="2">
        <v>99937</v>
      </c>
      <c r="AJ85" s="13" t="s">
        <v>41</v>
      </c>
      <c r="AK85" s="1">
        <v>44350</v>
      </c>
      <c r="AL85" s="3">
        <v>0</v>
      </c>
      <c r="AO85" s="11"/>
    </row>
    <row r="86" spans="1:41" x14ac:dyDescent="0.25">
      <c r="A86" t="s">
        <v>351</v>
      </c>
      <c r="B86" t="s">
        <v>1182</v>
      </c>
      <c r="C86" t="s">
        <v>59</v>
      </c>
      <c r="D86" t="s">
        <v>41</v>
      </c>
      <c r="E86" t="s">
        <v>1104</v>
      </c>
      <c r="F86" t="s">
        <v>27</v>
      </c>
      <c r="G86" t="s">
        <v>23</v>
      </c>
      <c r="H86">
        <v>42</v>
      </c>
      <c r="I86" s="1">
        <v>39519</v>
      </c>
      <c r="J86" s="2">
        <v>40778</v>
      </c>
      <c r="K86" s="3">
        <v>0</v>
      </c>
      <c r="L86" t="s">
        <v>32</v>
      </c>
      <c r="M86" t="s">
        <v>33</v>
      </c>
      <c r="N86" s="1" t="s">
        <v>20</v>
      </c>
      <c r="P86" t="str">
        <f t="shared" si="12"/>
        <v>MIDDLE AGE</v>
      </c>
      <c r="AG86" s="11"/>
      <c r="AH86" s="1">
        <v>39519</v>
      </c>
      <c r="AI86" s="2">
        <v>40778</v>
      </c>
      <c r="AJ86" s="13" t="s">
        <v>41</v>
      </c>
      <c r="AK86" s="1">
        <v>39519</v>
      </c>
      <c r="AL86" s="3">
        <v>0</v>
      </c>
      <c r="AO86" s="11"/>
    </row>
    <row r="87" spans="1:41" x14ac:dyDescent="0.25">
      <c r="A87" t="s">
        <v>352</v>
      </c>
      <c r="B87" t="s">
        <v>1183</v>
      </c>
      <c r="C87" t="s">
        <v>38</v>
      </c>
      <c r="D87" t="s">
        <v>41</v>
      </c>
      <c r="E87" t="s">
        <v>1104</v>
      </c>
      <c r="F87" t="s">
        <v>27</v>
      </c>
      <c r="G87" t="s">
        <v>23</v>
      </c>
      <c r="H87">
        <v>53</v>
      </c>
      <c r="I87" s="1">
        <v>44516</v>
      </c>
      <c r="J87" s="2">
        <v>187740</v>
      </c>
      <c r="K87" s="3">
        <v>0.16</v>
      </c>
      <c r="L87" t="s">
        <v>18</v>
      </c>
      <c r="M87" t="s">
        <v>28</v>
      </c>
      <c r="N87" s="1" t="s">
        <v>20</v>
      </c>
      <c r="P87" t="str">
        <f t="shared" si="12"/>
        <v>MIDDLE AGE</v>
      </c>
      <c r="AG87" s="11"/>
      <c r="AH87" s="1">
        <v>44516</v>
      </c>
      <c r="AI87" s="2">
        <v>187740</v>
      </c>
      <c r="AJ87" s="13" t="s">
        <v>22</v>
      </c>
      <c r="AK87" s="1">
        <v>44516</v>
      </c>
      <c r="AL87" s="3">
        <v>0.16</v>
      </c>
      <c r="AO87" s="11"/>
    </row>
    <row r="88" spans="1:41" x14ac:dyDescent="0.25">
      <c r="A88" t="s">
        <v>135</v>
      </c>
      <c r="B88" t="s">
        <v>1184</v>
      </c>
      <c r="C88" t="s">
        <v>21</v>
      </c>
      <c r="D88" t="s">
        <v>22</v>
      </c>
      <c r="E88" t="s">
        <v>15</v>
      </c>
      <c r="F88" t="s">
        <v>27</v>
      </c>
      <c r="G88" t="s">
        <v>46</v>
      </c>
      <c r="H88">
        <v>47</v>
      </c>
      <c r="I88" s="1">
        <v>39701</v>
      </c>
      <c r="J88" s="2">
        <v>72384</v>
      </c>
      <c r="K88" s="3">
        <v>0</v>
      </c>
      <c r="L88" t="s">
        <v>47</v>
      </c>
      <c r="M88" t="s">
        <v>1136</v>
      </c>
      <c r="N88" s="1" t="s">
        <v>20</v>
      </c>
      <c r="P88" t="str">
        <f t="shared" si="12"/>
        <v>MIDDLE AGE</v>
      </c>
      <c r="AG88" s="11"/>
      <c r="AH88" s="1">
        <v>39701</v>
      </c>
      <c r="AI88" s="2">
        <v>72384</v>
      </c>
      <c r="AJ88" s="13" t="s">
        <v>41</v>
      </c>
      <c r="AK88" s="1">
        <v>39701</v>
      </c>
      <c r="AL88" s="3">
        <v>0</v>
      </c>
      <c r="AO88" s="11"/>
    </row>
    <row r="89" spans="1:41" x14ac:dyDescent="0.25">
      <c r="A89" t="s">
        <v>353</v>
      </c>
      <c r="B89" t="s">
        <v>1185</v>
      </c>
      <c r="C89" t="s">
        <v>1113</v>
      </c>
      <c r="D89" t="s">
        <v>41</v>
      </c>
      <c r="E89" t="s">
        <v>31</v>
      </c>
      <c r="F89" t="s">
        <v>16</v>
      </c>
      <c r="G89" t="s">
        <v>23</v>
      </c>
      <c r="H89">
        <v>45</v>
      </c>
      <c r="I89" s="1">
        <v>42587</v>
      </c>
      <c r="J89" s="2">
        <v>143318</v>
      </c>
      <c r="K89" s="3">
        <v>0.12</v>
      </c>
      <c r="L89" t="s">
        <v>32</v>
      </c>
      <c r="M89" t="s">
        <v>33</v>
      </c>
      <c r="N89" s="1" t="s">
        <v>20</v>
      </c>
      <c r="P89" t="str">
        <f t="shared" si="12"/>
        <v>MIDDLE AGE</v>
      </c>
      <c r="AG89" s="11"/>
      <c r="AH89" s="1">
        <v>42587</v>
      </c>
      <c r="AI89" s="2">
        <v>143318</v>
      </c>
      <c r="AJ89" s="13" t="s">
        <v>22</v>
      </c>
      <c r="AK89" s="1">
        <v>42587</v>
      </c>
      <c r="AL89" s="3">
        <v>0.12</v>
      </c>
      <c r="AO89" s="11"/>
    </row>
    <row r="90" spans="1:41" x14ac:dyDescent="0.25">
      <c r="A90" t="s">
        <v>354</v>
      </c>
      <c r="B90" t="s">
        <v>1186</v>
      </c>
      <c r="C90" t="s">
        <v>38</v>
      </c>
      <c r="D90" t="s">
        <v>22</v>
      </c>
      <c r="E90" t="s">
        <v>1104</v>
      </c>
      <c r="F90" t="s">
        <v>16</v>
      </c>
      <c r="G90" t="s">
        <v>46</v>
      </c>
      <c r="H90">
        <v>45</v>
      </c>
      <c r="I90" s="1">
        <v>39617</v>
      </c>
      <c r="J90" s="2">
        <v>191304</v>
      </c>
      <c r="K90" s="3">
        <v>0.17</v>
      </c>
      <c r="L90" t="s">
        <v>18</v>
      </c>
      <c r="M90" t="s">
        <v>37</v>
      </c>
      <c r="N90" s="1" t="s">
        <v>20</v>
      </c>
      <c r="P90" t="str">
        <f t="shared" si="12"/>
        <v>MIDDLE AGE</v>
      </c>
      <c r="AG90" s="11"/>
      <c r="AH90" s="1">
        <v>39617</v>
      </c>
      <c r="AI90" s="2">
        <v>191304</v>
      </c>
      <c r="AJ90" s="13" t="s">
        <v>22</v>
      </c>
      <c r="AK90" s="1">
        <v>39617</v>
      </c>
      <c r="AL90" s="3">
        <v>0.17</v>
      </c>
      <c r="AO90" s="11"/>
    </row>
    <row r="91" spans="1:41" x14ac:dyDescent="0.25">
      <c r="A91" t="s">
        <v>355</v>
      </c>
      <c r="B91" t="s">
        <v>1187</v>
      </c>
      <c r="C91" t="s">
        <v>38</v>
      </c>
      <c r="D91" t="s">
        <v>22</v>
      </c>
      <c r="E91" t="s">
        <v>1104</v>
      </c>
      <c r="F91" t="s">
        <v>16</v>
      </c>
      <c r="G91" t="s">
        <v>43</v>
      </c>
      <c r="H91">
        <v>33</v>
      </c>
      <c r="I91" s="1">
        <v>42079</v>
      </c>
      <c r="J91" s="2">
        <v>175875</v>
      </c>
      <c r="K91" s="3">
        <v>0.21</v>
      </c>
      <c r="L91" t="s">
        <v>18</v>
      </c>
      <c r="M91" t="s">
        <v>28</v>
      </c>
      <c r="N91" s="1">
        <v>44697</v>
      </c>
      <c r="P91" t="str">
        <f t="shared" si="12"/>
        <v>YOUNG</v>
      </c>
      <c r="AG91" s="11"/>
      <c r="AH91" s="1">
        <v>42079</v>
      </c>
      <c r="AI91" s="2">
        <v>175875</v>
      </c>
      <c r="AJ91" s="13" t="s">
        <v>45</v>
      </c>
      <c r="AK91" s="1">
        <v>42079</v>
      </c>
      <c r="AL91" s="3">
        <v>0.21</v>
      </c>
      <c r="AO91" s="11"/>
    </row>
    <row r="92" spans="1:41" x14ac:dyDescent="0.25">
      <c r="A92" t="s">
        <v>356</v>
      </c>
      <c r="B92" t="s">
        <v>1188</v>
      </c>
      <c r="C92" t="s">
        <v>55</v>
      </c>
      <c r="D92" t="s">
        <v>45</v>
      </c>
      <c r="E92" t="s">
        <v>15</v>
      </c>
      <c r="F92" t="s">
        <v>16</v>
      </c>
      <c r="G92" t="s">
        <v>43</v>
      </c>
      <c r="H92">
        <v>42</v>
      </c>
      <c r="I92" s="1">
        <v>41742</v>
      </c>
      <c r="J92" s="2">
        <v>106726</v>
      </c>
      <c r="K92" s="3">
        <v>0.09</v>
      </c>
      <c r="L92" t="s">
        <v>18</v>
      </c>
      <c r="M92" t="s">
        <v>56</v>
      </c>
      <c r="N92" s="1" t="s">
        <v>20</v>
      </c>
      <c r="P92" t="str">
        <f t="shared" si="12"/>
        <v>MIDDLE AGE</v>
      </c>
      <c r="AG92" s="11"/>
      <c r="AH92" s="1">
        <v>41742</v>
      </c>
      <c r="AI92" s="2">
        <v>106726</v>
      </c>
      <c r="AJ92" s="13" t="s">
        <v>26</v>
      </c>
      <c r="AK92" s="1">
        <v>41742</v>
      </c>
      <c r="AL92" s="3">
        <v>0.09</v>
      </c>
      <c r="AO92" s="11"/>
    </row>
    <row r="93" spans="1:41" x14ac:dyDescent="0.25">
      <c r="A93" t="s">
        <v>357</v>
      </c>
      <c r="B93" t="s">
        <v>1189</v>
      </c>
      <c r="C93" t="s">
        <v>36</v>
      </c>
      <c r="D93" t="s">
        <v>26</v>
      </c>
      <c r="E93" t="s">
        <v>35</v>
      </c>
      <c r="F93" t="s">
        <v>16</v>
      </c>
      <c r="G93" t="s">
        <v>43</v>
      </c>
      <c r="H93">
        <v>37</v>
      </c>
      <c r="I93" s="1">
        <v>40846</v>
      </c>
      <c r="J93" s="2">
        <v>72637</v>
      </c>
      <c r="K93" s="3">
        <v>0</v>
      </c>
      <c r="L93" t="s">
        <v>18</v>
      </c>
      <c r="M93" t="s">
        <v>28</v>
      </c>
      <c r="N93" s="1" t="s">
        <v>20</v>
      </c>
      <c r="P93" t="str">
        <f t="shared" si="12"/>
        <v>YOUNG</v>
      </c>
      <c r="AG93" s="11"/>
      <c r="AH93" s="1">
        <v>40846</v>
      </c>
      <c r="AI93" s="2">
        <v>72637</v>
      </c>
      <c r="AJ93" s="13" t="s">
        <v>41</v>
      </c>
      <c r="AK93" s="1">
        <v>40846</v>
      </c>
      <c r="AL93" s="3">
        <v>0</v>
      </c>
      <c r="AO93" s="11"/>
    </row>
    <row r="94" spans="1:41" x14ac:dyDescent="0.25">
      <c r="A94" t="s">
        <v>119</v>
      </c>
      <c r="B94" t="s">
        <v>1190</v>
      </c>
      <c r="C94" t="s">
        <v>55</v>
      </c>
      <c r="D94" t="s">
        <v>41</v>
      </c>
      <c r="E94" t="s">
        <v>31</v>
      </c>
      <c r="F94" t="s">
        <v>16</v>
      </c>
      <c r="G94" t="s">
        <v>23</v>
      </c>
      <c r="H94">
        <v>27</v>
      </c>
      <c r="I94" s="1">
        <v>44900</v>
      </c>
      <c r="J94" s="2">
        <v>118304</v>
      </c>
      <c r="K94" s="3">
        <v>7.0000000000000007E-2</v>
      </c>
      <c r="L94" t="s">
        <v>32</v>
      </c>
      <c r="M94" t="s">
        <v>63</v>
      </c>
      <c r="N94" s="1" t="s">
        <v>20</v>
      </c>
      <c r="P94" t="str">
        <f t="shared" si="12"/>
        <v>YOUNG</v>
      </c>
      <c r="AG94" s="11"/>
      <c r="AH94" s="1">
        <v>44900</v>
      </c>
      <c r="AI94" s="2">
        <v>118304</v>
      </c>
      <c r="AJ94" s="13" t="s">
        <v>26</v>
      </c>
      <c r="AK94" s="1">
        <v>44900</v>
      </c>
      <c r="AL94" s="3">
        <v>7.0000000000000007E-2</v>
      </c>
      <c r="AO94" s="11"/>
    </row>
    <row r="95" spans="1:41" x14ac:dyDescent="0.25">
      <c r="A95" t="s">
        <v>358</v>
      </c>
      <c r="B95" t="s">
        <v>1191</v>
      </c>
      <c r="C95" t="s">
        <v>50</v>
      </c>
      <c r="D95" t="s">
        <v>26</v>
      </c>
      <c r="E95" t="s">
        <v>35</v>
      </c>
      <c r="F95" t="s">
        <v>27</v>
      </c>
      <c r="G95" t="s">
        <v>46</v>
      </c>
      <c r="H95">
        <v>55</v>
      </c>
      <c r="I95" s="1">
        <v>37789</v>
      </c>
      <c r="J95" s="2">
        <v>68592</v>
      </c>
      <c r="K95" s="3">
        <v>0.08</v>
      </c>
      <c r="L95" t="s">
        <v>47</v>
      </c>
      <c r="M95" t="s">
        <v>48</v>
      </c>
      <c r="N95" s="1" t="s">
        <v>20</v>
      </c>
      <c r="P95" t="str">
        <f t="shared" si="12"/>
        <v>MIDDLE AGE</v>
      </c>
      <c r="AG95" s="11"/>
      <c r="AH95" s="1">
        <v>37789</v>
      </c>
      <c r="AI95" s="2">
        <v>68592</v>
      </c>
      <c r="AJ95" s="13" t="s">
        <v>58</v>
      </c>
      <c r="AK95" s="1">
        <v>37789</v>
      </c>
      <c r="AL95" s="3">
        <v>0.08</v>
      </c>
      <c r="AO95" s="11"/>
    </row>
    <row r="96" spans="1:41" x14ac:dyDescent="0.25">
      <c r="A96" t="s">
        <v>359</v>
      </c>
      <c r="B96" t="s">
        <v>1192</v>
      </c>
      <c r="C96" t="s">
        <v>59</v>
      </c>
      <c r="D96" t="s">
        <v>58</v>
      </c>
      <c r="E96" t="s">
        <v>15</v>
      </c>
      <c r="F96" t="s">
        <v>16</v>
      </c>
      <c r="G96" t="s">
        <v>23</v>
      </c>
      <c r="H96">
        <v>46</v>
      </c>
      <c r="I96" s="1">
        <v>38808</v>
      </c>
      <c r="J96" s="2">
        <v>42532</v>
      </c>
      <c r="K96" s="3">
        <v>0</v>
      </c>
      <c r="L96" t="s">
        <v>32</v>
      </c>
      <c r="M96" t="s">
        <v>67</v>
      </c>
      <c r="N96" s="1" t="s">
        <v>20</v>
      </c>
      <c r="P96" t="str">
        <f t="shared" si="12"/>
        <v>MIDDLE AGE</v>
      </c>
      <c r="AG96" s="11"/>
      <c r="AH96" s="1">
        <v>38808</v>
      </c>
      <c r="AI96" s="2">
        <v>42532</v>
      </c>
      <c r="AJ96" s="13" t="s">
        <v>26</v>
      </c>
      <c r="AK96" s="1">
        <v>38808</v>
      </c>
      <c r="AL96" s="3">
        <v>0</v>
      </c>
      <c r="AO96" s="11"/>
    </row>
    <row r="97" spans="1:41" x14ac:dyDescent="0.25">
      <c r="A97" t="s">
        <v>360</v>
      </c>
      <c r="B97" t="s">
        <v>1193</v>
      </c>
      <c r="C97" t="s">
        <v>49</v>
      </c>
      <c r="D97" t="s">
        <v>26</v>
      </c>
      <c r="E97" t="s">
        <v>15</v>
      </c>
      <c r="F97" t="s">
        <v>27</v>
      </c>
      <c r="G97" t="s">
        <v>23</v>
      </c>
      <c r="H97">
        <v>37</v>
      </c>
      <c r="I97" s="1">
        <v>42236</v>
      </c>
      <c r="J97" s="2">
        <v>65073</v>
      </c>
      <c r="K97" s="3">
        <v>0</v>
      </c>
      <c r="L97" t="s">
        <v>32</v>
      </c>
      <c r="M97" t="s">
        <v>63</v>
      </c>
      <c r="N97" s="1" t="s">
        <v>20</v>
      </c>
      <c r="P97" t="str">
        <f t="shared" si="12"/>
        <v>YOUNG</v>
      </c>
      <c r="AG97" s="11"/>
      <c r="AH97" s="1">
        <v>42236</v>
      </c>
      <c r="AI97" s="2">
        <v>65073</v>
      </c>
      <c r="AJ97" s="13" t="s">
        <v>30</v>
      </c>
      <c r="AK97" s="1">
        <v>42236</v>
      </c>
      <c r="AL97" s="3">
        <v>0</v>
      </c>
      <c r="AO97" s="11"/>
    </row>
    <row r="98" spans="1:41" x14ac:dyDescent="0.25">
      <c r="A98" t="s">
        <v>361</v>
      </c>
      <c r="B98" t="s">
        <v>1194</v>
      </c>
      <c r="C98" t="s">
        <v>78</v>
      </c>
      <c r="D98" t="s">
        <v>30</v>
      </c>
      <c r="E98" t="s">
        <v>31</v>
      </c>
      <c r="F98" t="s">
        <v>27</v>
      </c>
      <c r="G98" t="s">
        <v>23</v>
      </c>
      <c r="H98">
        <v>32</v>
      </c>
      <c r="I98" s="1">
        <v>43730</v>
      </c>
      <c r="J98" s="2">
        <v>111035</v>
      </c>
      <c r="K98" s="3">
        <v>0.12</v>
      </c>
      <c r="L98" t="s">
        <v>18</v>
      </c>
      <c r="M98" t="s">
        <v>19</v>
      </c>
      <c r="N98" s="1" t="s">
        <v>20</v>
      </c>
      <c r="P98" t="str">
        <f t="shared" si="12"/>
        <v>YOUNG</v>
      </c>
      <c r="AG98" s="11"/>
      <c r="AH98" s="1">
        <v>43730</v>
      </c>
      <c r="AI98" s="2">
        <v>111035</v>
      </c>
      <c r="AJ98" s="13" t="s">
        <v>14</v>
      </c>
      <c r="AK98" s="1">
        <v>43730</v>
      </c>
      <c r="AL98" s="3">
        <v>0.12</v>
      </c>
      <c r="AO98" s="11"/>
    </row>
    <row r="99" spans="1:41" x14ac:dyDescent="0.25">
      <c r="A99" t="s">
        <v>362</v>
      </c>
      <c r="B99" t="s">
        <v>1195</v>
      </c>
      <c r="C99" t="s">
        <v>57</v>
      </c>
      <c r="D99" t="s">
        <v>14</v>
      </c>
      <c r="E99" t="s">
        <v>1104</v>
      </c>
      <c r="F99" t="s">
        <v>16</v>
      </c>
      <c r="G99" t="s">
        <v>17</v>
      </c>
      <c r="H99">
        <v>28</v>
      </c>
      <c r="I99" s="1">
        <v>43868</v>
      </c>
      <c r="J99" s="2">
        <v>63066</v>
      </c>
      <c r="K99" s="3">
        <v>0</v>
      </c>
      <c r="L99" t="s">
        <v>18</v>
      </c>
      <c r="M99" t="s">
        <v>56</v>
      </c>
      <c r="N99" s="1" t="s">
        <v>20</v>
      </c>
      <c r="P99" t="str">
        <f t="shared" si="12"/>
        <v>YOUNG</v>
      </c>
      <c r="AG99" s="11"/>
      <c r="AH99" s="1">
        <v>43868</v>
      </c>
      <c r="AI99" s="2">
        <v>63066</v>
      </c>
      <c r="AJ99" s="13" t="s">
        <v>30</v>
      </c>
      <c r="AK99" s="1">
        <v>43868</v>
      </c>
      <c r="AL99" s="3">
        <v>0</v>
      </c>
      <c r="AO99" s="11"/>
    </row>
    <row r="100" spans="1:41" x14ac:dyDescent="0.25">
      <c r="A100" t="s">
        <v>363</v>
      </c>
      <c r="B100" t="s">
        <v>1196</v>
      </c>
      <c r="C100" t="s">
        <v>38</v>
      </c>
      <c r="D100" t="s">
        <v>30</v>
      </c>
      <c r="E100" t="s">
        <v>31</v>
      </c>
      <c r="F100" t="s">
        <v>27</v>
      </c>
      <c r="G100" t="s">
        <v>46</v>
      </c>
      <c r="H100">
        <v>49</v>
      </c>
      <c r="I100" s="1">
        <v>39168</v>
      </c>
      <c r="J100" s="2">
        <v>186192</v>
      </c>
      <c r="K100" s="3">
        <v>0.27</v>
      </c>
      <c r="L100" t="s">
        <v>47</v>
      </c>
      <c r="M100" t="s">
        <v>48</v>
      </c>
      <c r="N100" s="1" t="s">
        <v>20</v>
      </c>
      <c r="P100" t="str">
        <f t="shared" si="12"/>
        <v>MIDDLE AGE</v>
      </c>
      <c r="AG100" s="11"/>
      <c r="AH100" s="1">
        <v>39168</v>
      </c>
      <c r="AI100" s="2">
        <v>186192</v>
      </c>
      <c r="AJ100" s="13" t="s">
        <v>30</v>
      </c>
      <c r="AK100" s="1">
        <v>39168</v>
      </c>
      <c r="AL100" s="3">
        <v>0.27</v>
      </c>
      <c r="AO100" s="11"/>
    </row>
    <row r="101" spans="1:41" x14ac:dyDescent="0.25">
      <c r="A101" t="s">
        <v>364</v>
      </c>
      <c r="B101" t="s">
        <v>1197</v>
      </c>
      <c r="C101" t="s">
        <v>38</v>
      </c>
      <c r="D101" t="s">
        <v>30</v>
      </c>
      <c r="E101" t="s">
        <v>31</v>
      </c>
      <c r="F101" t="s">
        <v>16</v>
      </c>
      <c r="G101" t="s">
        <v>23</v>
      </c>
      <c r="H101">
        <v>52</v>
      </c>
      <c r="I101" s="1">
        <v>42539</v>
      </c>
      <c r="J101" s="2">
        <v>182938</v>
      </c>
      <c r="K101" s="3">
        <v>0.23</v>
      </c>
      <c r="L101" t="s">
        <v>32</v>
      </c>
      <c r="M101" t="s">
        <v>33</v>
      </c>
      <c r="N101" s="1" t="s">
        <v>20</v>
      </c>
      <c r="P101" t="str">
        <f t="shared" si="12"/>
        <v>MIDDLE AGE</v>
      </c>
      <c r="AG101" s="11"/>
      <c r="AH101" s="1">
        <v>42539</v>
      </c>
      <c r="AI101" s="2">
        <v>182938</v>
      </c>
      <c r="AJ101" s="13" t="s">
        <v>58</v>
      </c>
      <c r="AK101" s="1">
        <v>42539</v>
      </c>
      <c r="AL101" s="3">
        <v>0.23</v>
      </c>
      <c r="AO101" s="11"/>
    </row>
    <row r="102" spans="1:41" x14ac:dyDescent="0.25">
      <c r="A102" t="s">
        <v>365</v>
      </c>
      <c r="B102" t="s">
        <v>1198</v>
      </c>
      <c r="C102" t="s">
        <v>59</v>
      </c>
      <c r="D102" t="s">
        <v>58</v>
      </c>
      <c r="E102" t="s">
        <v>35</v>
      </c>
      <c r="F102" t="s">
        <v>16</v>
      </c>
      <c r="G102" t="s">
        <v>23</v>
      </c>
      <c r="H102">
        <v>61</v>
      </c>
      <c r="I102" s="1">
        <v>43081</v>
      </c>
      <c r="J102" s="2">
        <v>53931</v>
      </c>
      <c r="K102" s="3">
        <v>0</v>
      </c>
      <c r="L102" t="s">
        <v>32</v>
      </c>
      <c r="M102" t="s">
        <v>63</v>
      </c>
      <c r="N102" s="1" t="s">
        <v>20</v>
      </c>
      <c r="P102" t="str">
        <f t="shared" si="12"/>
        <v>OLD</v>
      </c>
      <c r="AG102" s="11"/>
      <c r="AH102" s="1">
        <v>43081</v>
      </c>
      <c r="AI102" s="2">
        <v>53931</v>
      </c>
      <c r="AJ102" s="13" t="s">
        <v>45</v>
      </c>
      <c r="AK102" s="1">
        <v>43081</v>
      </c>
      <c r="AL102" s="3">
        <v>0</v>
      </c>
      <c r="AO102" s="11"/>
    </row>
    <row r="103" spans="1:41" x14ac:dyDescent="0.25">
      <c r="A103" t="s">
        <v>125</v>
      </c>
      <c r="B103" t="s">
        <v>1199</v>
      </c>
      <c r="C103" t="s">
        <v>13</v>
      </c>
      <c r="D103" t="s">
        <v>45</v>
      </c>
      <c r="E103" t="s">
        <v>1104</v>
      </c>
      <c r="F103" t="s">
        <v>27</v>
      </c>
      <c r="G103" t="s">
        <v>23</v>
      </c>
      <c r="H103">
        <v>53</v>
      </c>
      <c r="I103" s="1">
        <v>41042</v>
      </c>
      <c r="J103" s="2">
        <v>252140</v>
      </c>
      <c r="K103" s="3">
        <v>0.38</v>
      </c>
      <c r="L103" t="s">
        <v>32</v>
      </c>
      <c r="M103" t="s">
        <v>54</v>
      </c>
      <c r="N103" s="1" t="s">
        <v>20</v>
      </c>
      <c r="P103" t="str">
        <f t="shared" si="12"/>
        <v>MIDDLE AGE</v>
      </c>
      <c r="AG103" s="11"/>
      <c r="AH103" s="1">
        <v>41042</v>
      </c>
      <c r="AI103" s="2">
        <v>252140</v>
      </c>
      <c r="AJ103" s="13" t="s">
        <v>22</v>
      </c>
      <c r="AK103" s="1">
        <v>41042</v>
      </c>
      <c r="AL103" s="3">
        <v>0.38</v>
      </c>
      <c r="AO103" s="11"/>
    </row>
    <row r="104" spans="1:41" x14ac:dyDescent="0.25">
      <c r="A104" t="s">
        <v>366</v>
      </c>
      <c r="B104" t="s">
        <v>1200</v>
      </c>
      <c r="C104" t="s">
        <v>65</v>
      </c>
      <c r="D104" t="s">
        <v>22</v>
      </c>
      <c r="E104" t="s">
        <v>31</v>
      </c>
      <c r="F104" t="s">
        <v>27</v>
      </c>
      <c r="G104" t="s">
        <v>23</v>
      </c>
      <c r="H104">
        <v>40</v>
      </c>
      <c r="I104" s="1">
        <v>43330</v>
      </c>
      <c r="J104" s="2">
        <v>73041</v>
      </c>
      <c r="K104" s="3">
        <v>0</v>
      </c>
      <c r="L104" t="s">
        <v>32</v>
      </c>
      <c r="M104" t="s">
        <v>63</v>
      </c>
      <c r="N104" s="1" t="s">
        <v>20</v>
      </c>
      <c r="P104" t="str">
        <f t="shared" si="12"/>
        <v>YOUNG</v>
      </c>
      <c r="AG104" s="11"/>
      <c r="AH104" s="1">
        <v>43330</v>
      </c>
      <c r="AI104" s="2">
        <v>73041</v>
      </c>
      <c r="AJ104" s="13" t="s">
        <v>14</v>
      </c>
      <c r="AK104" s="1">
        <v>43330</v>
      </c>
      <c r="AL104" s="3">
        <v>0</v>
      </c>
      <c r="AO104" s="11"/>
    </row>
    <row r="105" spans="1:41" x14ac:dyDescent="0.25">
      <c r="A105" t="s">
        <v>367</v>
      </c>
      <c r="B105" t="s">
        <v>1201</v>
      </c>
      <c r="C105" t="s">
        <v>55</v>
      </c>
      <c r="D105" t="s">
        <v>14</v>
      </c>
      <c r="E105" t="s">
        <v>31</v>
      </c>
      <c r="F105" t="s">
        <v>27</v>
      </c>
      <c r="G105" t="s">
        <v>17</v>
      </c>
      <c r="H105">
        <v>27</v>
      </c>
      <c r="I105" s="1">
        <v>44634</v>
      </c>
      <c r="J105" s="2">
        <v>120315</v>
      </c>
      <c r="K105" s="3">
        <v>0.08</v>
      </c>
      <c r="L105" t="s">
        <v>18</v>
      </c>
      <c r="M105" t="s">
        <v>42</v>
      </c>
      <c r="N105" s="1">
        <v>44759</v>
      </c>
      <c r="P105" t="str">
        <f t="shared" si="12"/>
        <v>YOUNG</v>
      </c>
      <c r="AG105" s="11"/>
      <c r="AH105" s="1">
        <v>44634</v>
      </c>
      <c r="AI105" s="2">
        <v>120315</v>
      </c>
      <c r="AJ105" s="13" t="s">
        <v>41</v>
      </c>
      <c r="AK105" s="1">
        <v>44634</v>
      </c>
      <c r="AL105" s="3">
        <v>0.08</v>
      </c>
      <c r="AO105" s="11"/>
    </row>
    <row r="106" spans="1:41" x14ac:dyDescent="0.25">
      <c r="A106" t="s">
        <v>368</v>
      </c>
      <c r="B106" t="s">
        <v>1202</v>
      </c>
      <c r="C106" t="s">
        <v>55</v>
      </c>
      <c r="D106" t="s">
        <v>41</v>
      </c>
      <c r="E106" t="s">
        <v>1104</v>
      </c>
      <c r="F106" t="s">
        <v>16</v>
      </c>
      <c r="G106" t="s">
        <v>17</v>
      </c>
      <c r="H106">
        <v>26</v>
      </c>
      <c r="I106" s="1">
        <v>44158</v>
      </c>
      <c r="J106" s="2">
        <v>112264</v>
      </c>
      <c r="K106" s="3">
        <v>0.05</v>
      </c>
      <c r="L106" t="s">
        <v>18</v>
      </c>
      <c r="M106" t="s">
        <v>19</v>
      </c>
      <c r="N106" s="1" t="s">
        <v>20</v>
      </c>
      <c r="P106" t="str">
        <f t="shared" si="12"/>
        <v>YOUNG</v>
      </c>
      <c r="AG106" s="11"/>
      <c r="AH106" s="1">
        <v>44158</v>
      </c>
      <c r="AI106" s="2">
        <v>112264</v>
      </c>
      <c r="AJ106" s="13" t="s">
        <v>26</v>
      </c>
      <c r="AK106" s="1">
        <v>44158</v>
      </c>
      <c r="AL106" s="3">
        <v>0.05</v>
      </c>
      <c r="AO106" s="11"/>
    </row>
    <row r="107" spans="1:41" x14ac:dyDescent="0.25">
      <c r="A107" t="s">
        <v>369</v>
      </c>
      <c r="B107" t="s">
        <v>1203</v>
      </c>
      <c r="C107" t="s">
        <v>64</v>
      </c>
      <c r="D107" t="s">
        <v>26</v>
      </c>
      <c r="E107" t="s">
        <v>1104</v>
      </c>
      <c r="F107" t="s">
        <v>27</v>
      </c>
      <c r="G107" t="s">
        <v>17</v>
      </c>
      <c r="H107">
        <v>53</v>
      </c>
      <c r="I107" s="1">
        <v>36546</v>
      </c>
      <c r="J107" s="2">
        <v>55039</v>
      </c>
      <c r="K107" s="3">
        <v>0</v>
      </c>
      <c r="L107" t="s">
        <v>18</v>
      </c>
      <c r="M107" t="s">
        <v>56</v>
      </c>
      <c r="N107" s="1" t="s">
        <v>20</v>
      </c>
      <c r="P107" t="str">
        <f t="shared" si="12"/>
        <v>MIDDLE AGE</v>
      </c>
      <c r="AG107" s="11"/>
      <c r="AH107" s="1">
        <v>36546</v>
      </c>
      <c r="AI107" s="2">
        <v>55039</v>
      </c>
      <c r="AJ107" s="13" t="s">
        <v>58</v>
      </c>
      <c r="AK107" s="1">
        <v>36546</v>
      </c>
      <c r="AL107" s="3">
        <v>0</v>
      </c>
      <c r="AO107" s="11"/>
    </row>
    <row r="108" spans="1:41" x14ac:dyDescent="0.25">
      <c r="A108" t="s">
        <v>193</v>
      </c>
      <c r="B108" t="s">
        <v>1204</v>
      </c>
      <c r="C108" t="s">
        <v>1113</v>
      </c>
      <c r="D108" t="s">
        <v>58</v>
      </c>
      <c r="E108" t="s">
        <v>1104</v>
      </c>
      <c r="F108" t="s">
        <v>27</v>
      </c>
      <c r="G108" t="s">
        <v>46</v>
      </c>
      <c r="H108">
        <v>33</v>
      </c>
      <c r="I108" s="1">
        <v>41484</v>
      </c>
      <c r="J108" s="2">
        <v>134782</v>
      </c>
      <c r="K108" s="3">
        <v>0.15</v>
      </c>
      <c r="L108" t="s">
        <v>47</v>
      </c>
      <c r="M108" t="s">
        <v>68</v>
      </c>
      <c r="N108" s="1" t="s">
        <v>20</v>
      </c>
      <c r="P108" t="str">
        <f t="shared" si="12"/>
        <v>YOUNG</v>
      </c>
      <c r="AG108" s="11"/>
      <c r="AH108" s="1">
        <v>41484</v>
      </c>
      <c r="AI108" s="2">
        <v>134782</v>
      </c>
      <c r="AJ108" s="13" t="s">
        <v>30</v>
      </c>
      <c r="AK108" s="1">
        <v>41484</v>
      </c>
      <c r="AL108" s="3">
        <v>0.15</v>
      </c>
      <c r="AO108" s="11"/>
    </row>
    <row r="109" spans="1:41" x14ac:dyDescent="0.25">
      <c r="A109" t="s">
        <v>370</v>
      </c>
      <c r="B109" t="s">
        <v>1205</v>
      </c>
      <c r="C109" t="s">
        <v>85</v>
      </c>
      <c r="D109" t="s">
        <v>30</v>
      </c>
      <c r="E109" t="s">
        <v>35</v>
      </c>
      <c r="F109" t="s">
        <v>16</v>
      </c>
      <c r="G109" t="s">
        <v>23</v>
      </c>
      <c r="H109">
        <v>27</v>
      </c>
      <c r="I109" s="1">
        <v>44907</v>
      </c>
      <c r="J109" s="2">
        <v>92806</v>
      </c>
      <c r="K109" s="3">
        <v>0</v>
      </c>
      <c r="L109" t="s">
        <v>32</v>
      </c>
      <c r="M109" t="s">
        <v>33</v>
      </c>
      <c r="N109" s="1" t="s">
        <v>20</v>
      </c>
      <c r="P109" t="str">
        <f t="shared" si="12"/>
        <v>YOUNG</v>
      </c>
      <c r="AG109" s="11"/>
      <c r="AH109" s="1">
        <v>44907</v>
      </c>
      <c r="AI109" s="2">
        <v>92806</v>
      </c>
      <c r="AJ109" s="13" t="s">
        <v>41</v>
      </c>
      <c r="AK109" s="1">
        <v>44907</v>
      </c>
      <c r="AL109" s="3">
        <v>0</v>
      </c>
      <c r="AO109" s="11"/>
    </row>
    <row r="110" spans="1:41" x14ac:dyDescent="0.25">
      <c r="A110" t="s">
        <v>371</v>
      </c>
      <c r="B110" t="s">
        <v>1206</v>
      </c>
      <c r="C110" t="s">
        <v>13</v>
      </c>
      <c r="D110" t="s">
        <v>41</v>
      </c>
      <c r="E110" t="s">
        <v>31</v>
      </c>
      <c r="F110" t="s">
        <v>16</v>
      </c>
      <c r="G110" t="s">
        <v>46</v>
      </c>
      <c r="H110">
        <v>56</v>
      </c>
      <c r="I110" s="1">
        <v>42553</v>
      </c>
      <c r="J110" s="2">
        <v>181028</v>
      </c>
      <c r="K110" s="3">
        <v>0.38</v>
      </c>
      <c r="L110" t="s">
        <v>18</v>
      </c>
      <c r="M110" t="s">
        <v>37</v>
      </c>
      <c r="N110" s="1" t="s">
        <v>20</v>
      </c>
      <c r="P110" t="str">
        <f t="shared" si="12"/>
        <v>MIDDLE AGE</v>
      </c>
      <c r="AG110" s="11"/>
      <c r="AH110" s="1">
        <v>42553</v>
      </c>
      <c r="AI110" s="2">
        <v>181028</v>
      </c>
      <c r="AJ110" s="13" t="s">
        <v>45</v>
      </c>
      <c r="AK110" s="1">
        <v>42553</v>
      </c>
      <c r="AL110" s="3">
        <v>0.38</v>
      </c>
      <c r="AO110" s="11"/>
    </row>
    <row r="111" spans="1:41" x14ac:dyDescent="0.25">
      <c r="A111" t="s">
        <v>372</v>
      </c>
      <c r="B111" t="s">
        <v>1207</v>
      </c>
      <c r="C111" t="s">
        <v>59</v>
      </c>
      <c r="D111" t="s">
        <v>45</v>
      </c>
      <c r="E111" t="s">
        <v>31</v>
      </c>
      <c r="F111" t="s">
        <v>16</v>
      </c>
      <c r="G111" t="s">
        <v>46</v>
      </c>
      <c r="H111">
        <v>36</v>
      </c>
      <c r="I111" s="1">
        <v>41550</v>
      </c>
      <c r="J111" s="2">
        <v>48117</v>
      </c>
      <c r="K111" s="3">
        <v>0</v>
      </c>
      <c r="L111" t="s">
        <v>47</v>
      </c>
      <c r="M111" t="s">
        <v>48</v>
      </c>
      <c r="N111" s="1" t="s">
        <v>20</v>
      </c>
      <c r="P111" t="str">
        <f t="shared" si="12"/>
        <v>YOUNG</v>
      </c>
      <c r="AG111" s="11"/>
      <c r="AH111" s="1">
        <v>41550</v>
      </c>
      <c r="AI111" s="2">
        <v>48117</v>
      </c>
      <c r="AJ111" s="13" t="s">
        <v>41</v>
      </c>
      <c r="AK111" s="1">
        <v>41550</v>
      </c>
      <c r="AL111" s="3">
        <v>0</v>
      </c>
      <c r="AO111" s="11"/>
    </row>
    <row r="112" spans="1:41" x14ac:dyDescent="0.25">
      <c r="A112" t="s">
        <v>123</v>
      </c>
      <c r="B112" t="s">
        <v>1208</v>
      </c>
      <c r="C112" t="s">
        <v>38</v>
      </c>
      <c r="D112" t="s">
        <v>41</v>
      </c>
      <c r="E112" t="s">
        <v>31</v>
      </c>
      <c r="F112" t="s">
        <v>16</v>
      </c>
      <c r="G112" t="s">
        <v>23</v>
      </c>
      <c r="H112">
        <v>47</v>
      </c>
      <c r="I112" s="1">
        <v>38358</v>
      </c>
      <c r="J112" s="2">
        <v>192753</v>
      </c>
      <c r="K112" s="3">
        <v>0.17</v>
      </c>
      <c r="L112" t="s">
        <v>32</v>
      </c>
      <c r="M112" t="s">
        <v>67</v>
      </c>
      <c r="N112" s="1" t="s">
        <v>20</v>
      </c>
      <c r="P112" t="str">
        <f t="shared" si="12"/>
        <v>MIDDLE AGE</v>
      </c>
      <c r="AG112" s="11"/>
      <c r="AH112" s="1">
        <v>38358</v>
      </c>
      <c r="AI112" s="2">
        <v>192753</v>
      </c>
      <c r="AJ112" s="13" t="s">
        <v>45</v>
      </c>
      <c r="AK112" s="1">
        <v>38358</v>
      </c>
      <c r="AL112" s="3">
        <v>0.17</v>
      </c>
      <c r="AO112" s="11"/>
    </row>
    <row r="113" spans="1:41" x14ac:dyDescent="0.25">
      <c r="A113" t="s">
        <v>373</v>
      </c>
      <c r="B113" t="s">
        <v>1209</v>
      </c>
      <c r="C113" t="s">
        <v>40</v>
      </c>
      <c r="D113" t="s">
        <v>45</v>
      </c>
      <c r="E113" t="s">
        <v>35</v>
      </c>
      <c r="F113" t="s">
        <v>27</v>
      </c>
      <c r="G113" t="s">
        <v>23</v>
      </c>
      <c r="H113">
        <v>28</v>
      </c>
      <c r="I113" s="1">
        <v>44259</v>
      </c>
      <c r="J113" s="2">
        <v>85206</v>
      </c>
      <c r="K113" s="3">
        <v>0</v>
      </c>
      <c r="L113" t="s">
        <v>32</v>
      </c>
      <c r="M113" t="s">
        <v>67</v>
      </c>
      <c r="N113" s="1">
        <v>44750</v>
      </c>
      <c r="P113" t="str">
        <f t="shared" si="12"/>
        <v>YOUNG</v>
      </c>
      <c r="AG113" s="11"/>
      <c r="AH113" s="1">
        <v>44259</v>
      </c>
      <c r="AI113" s="2">
        <v>85206</v>
      </c>
      <c r="AJ113" s="13" t="s">
        <v>45</v>
      </c>
      <c r="AK113" s="1">
        <v>44259</v>
      </c>
      <c r="AL113" s="3">
        <v>0</v>
      </c>
      <c r="AO113" s="11"/>
    </row>
    <row r="114" spans="1:41" x14ac:dyDescent="0.25">
      <c r="A114" t="s">
        <v>374</v>
      </c>
      <c r="B114" t="s">
        <v>1210</v>
      </c>
      <c r="C114" t="s">
        <v>76</v>
      </c>
      <c r="D114" t="s">
        <v>45</v>
      </c>
      <c r="E114" t="s">
        <v>35</v>
      </c>
      <c r="F114" t="s">
        <v>27</v>
      </c>
      <c r="G114" t="s">
        <v>46</v>
      </c>
      <c r="H114">
        <v>30</v>
      </c>
      <c r="I114" s="1">
        <v>43107</v>
      </c>
      <c r="J114" s="2">
        <v>58290</v>
      </c>
      <c r="K114" s="3">
        <v>0</v>
      </c>
      <c r="L114" t="s">
        <v>18</v>
      </c>
      <c r="M114" t="s">
        <v>19</v>
      </c>
      <c r="N114" s="1" t="s">
        <v>20</v>
      </c>
      <c r="P114" t="str">
        <f t="shared" si="12"/>
        <v>YOUNG</v>
      </c>
      <c r="AG114" s="11"/>
      <c r="AH114" s="1">
        <v>43107</v>
      </c>
      <c r="AI114" s="2">
        <v>58290</v>
      </c>
      <c r="AJ114" s="13" t="s">
        <v>26</v>
      </c>
      <c r="AK114" s="1">
        <v>43107</v>
      </c>
      <c r="AL114" s="3">
        <v>0</v>
      </c>
      <c r="AO114" s="11"/>
    </row>
    <row r="115" spans="1:41" x14ac:dyDescent="0.25">
      <c r="A115" t="s">
        <v>375</v>
      </c>
      <c r="B115" t="s">
        <v>1211</v>
      </c>
      <c r="C115" t="s">
        <v>64</v>
      </c>
      <c r="D115" t="s">
        <v>26</v>
      </c>
      <c r="E115" t="s">
        <v>15</v>
      </c>
      <c r="F115" t="s">
        <v>16</v>
      </c>
      <c r="G115" t="s">
        <v>23</v>
      </c>
      <c r="H115">
        <v>58</v>
      </c>
      <c r="I115" s="1">
        <v>37861</v>
      </c>
      <c r="J115" s="2">
        <v>41946</v>
      </c>
      <c r="K115" s="3">
        <v>0</v>
      </c>
      <c r="L115" t="s">
        <v>18</v>
      </c>
      <c r="M115" t="s">
        <v>37</v>
      </c>
      <c r="N115" s="1" t="s">
        <v>20</v>
      </c>
      <c r="P115" t="str">
        <f t="shared" si="12"/>
        <v>MIDDLE AGE</v>
      </c>
      <c r="AG115" s="11"/>
      <c r="AH115" s="1">
        <v>37861</v>
      </c>
      <c r="AI115" s="2">
        <v>41946</v>
      </c>
      <c r="AJ115" s="13" t="s">
        <v>26</v>
      </c>
      <c r="AK115" s="1">
        <v>37861</v>
      </c>
      <c r="AL115" s="3">
        <v>0</v>
      </c>
      <c r="AO115" s="11"/>
    </row>
    <row r="116" spans="1:41" x14ac:dyDescent="0.25">
      <c r="A116" t="s">
        <v>376</v>
      </c>
      <c r="B116" t="s">
        <v>1212</v>
      </c>
      <c r="C116" t="s">
        <v>69</v>
      </c>
      <c r="D116" t="s">
        <v>26</v>
      </c>
      <c r="E116" t="s">
        <v>31</v>
      </c>
      <c r="F116" t="s">
        <v>16</v>
      </c>
      <c r="G116" t="s">
        <v>23</v>
      </c>
      <c r="H116">
        <v>56</v>
      </c>
      <c r="I116" s="1">
        <v>44270</v>
      </c>
      <c r="J116" s="2">
        <v>79388</v>
      </c>
      <c r="K116" s="3">
        <v>0</v>
      </c>
      <c r="L116" t="s">
        <v>32</v>
      </c>
      <c r="M116" t="s">
        <v>54</v>
      </c>
      <c r="N116" s="1" t="s">
        <v>20</v>
      </c>
      <c r="P116" t="str">
        <f t="shared" si="12"/>
        <v>MIDDLE AGE</v>
      </c>
      <c r="AG116" s="11"/>
      <c r="AH116" s="1">
        <v>44270</v>
      </c>
      <c r="AI116" s="2">
        <v>79388</v>
      </c>
      <c r="AJ116" s="13" t="s">
        <v>26</v>
      </c>
      <c r="AK116" s="1">
        <v>44270</v>
      </c>
      <c r="AL116" s="3">
        <v>0</v>
      </c>
      <c r="AO116" s="11"/>
    </row>
    <row r="117" spans="1:41" x14ac:dyDescent="0.25">
      <c r="A117" t="s">
        <v>377</v>
      </c>
      <c r="B117" t="s">
        <v>1213</v>
      </c>
      <c r="C117" t="s">
        <v>74</v>
      </c>
      <c r="D117" t="s">
        <v>26</v>
      </c>
      <c r="E117" t="s">
        <v>31</v>
      </c>
      <c r="F117" t="s">
        <v>16</v>
      </c>
      <c r="G117" t="s">
        <v>23</v>
      </c>
      <c r="H117">
        <v>65</v>
      </c>
      <c r="I117" s="1">
        <v>37312</v>
      </c>
      <c r="J117" s="2">
        <v>83854</v>
      </c>
      <c r="K117" s="3">
        <v>0</v>
      </c>
      <c r="L117" t="s">
        <v>18</v>
      </c>
      <c r="M117" t="s">
        <v>56</v>
      </c>
      <c r="N117" s="1" t="s">
        <v>20</v>
      </c>
      <c r="P117" t="str">
        <f t="shared" si="12"/>
        <v>OLD</v>
      </c>
      <c r="AG117" s="11"/>
      <c r="AH117" s="1">
        <v>37312</v>
      </c>
      <c r="AI117" s="2">
        <v>83854</v>
      </c>
      <c r="AJ117" s="13" t="s">
        <v>26</v>
      </c>
      <c r="AK117" s="1">
        <v>37312</v>
      </c>
      <c r="AL117" s="3">
        <v>0</v>
      </c>
      <c r="AO117" s="11"/>
    </row>
    <row r="118" spans="1:41" x14ac:dyDescent="0.25">
      <c r="A118" t="s">
        <v>378</v>
      </c>
      <c r="B118" t="s">
        <v>1214</v>
      </c>
      <c r="C118" t="s">
        <v>1113</v>
      </c>
      <c r="D118" t="s">
        <v>26</v>
      </c>
      <c r="E118" t="s">
        <v>1104</v>
      </c>
      <c r="F118" t="s">
        <v>16</v>
      </c>
      <c r="G118" t="s">
        <v>17</v>
      </c>
      <c r="H118">
        <v>29</v>
      </c>
      <c r="I118" s="1">
        <v>43214</v>
      </c>
      <c r="J118" s="2">
        <v>126550</v>
      </c>
      <c r="K118" s="3">
        <v>0.15</v>
      </c>
      <c r="L118" t="s">
        <v>18</v>
      </c>
      <c r="M118" t="s">
        <v>42</v>
      </c>
      <c r="N118" s="1" t="s">
        <v>20</v>
      </c>
      <c r="P118" t="str">
        <f t="shared" si="12"/>
        <v>YOUNG</v>
      </c>
      <c r="AG118" s="11"/>
      <c r="AH118" s="1">
        <v>43214</v>
      </c>
      <c r="AI118" s="2">
        <v>126550</v>
      </c>
      <c r="AJ118" s="13" t="s">
        <v>22</v>
      </c>
      <c r="AK118" s="1">
        <v>43214</v>
      </c>
      <c r="AL118" s="3">
        <v>0.15</v>
      </c>
      <c r="AO118" s="11"/>
    </row>
    <row r="119" spans="1:41" x14ac:dyDescent="0.25">
      <c r="A119" t="s">
        <v>379</v>
      </c>
      <c r="B119" t="s">
        <v>1215</v>
      </c>
      <c r="C119" t="s">
        <v>38</v>
      </c>
      <c r="D119" t="s">
        <v>22</v>
      </c>
      <c r="E119" t="s">
        <v>15</v>
      </c>
      <c r="F119" t="s">
        <v>16</v>
      </c>
      <c r="G119" t="s">
        <v>46</v>
      </c>
      <c r="H119">
        <v>60</v>
      </c>
      <c r="I119" s="1">
        <v>34243</v>
      </c>
      <c r="J119" s="2">
        <v>199705</v>
      </c>
      <c r="K119" s="3">
        <v>0.26</v>
      </c>
      <c r="L119" t="s">
        <v>47</v>
      </c>
      <c r="M119" t="s">
        <v>1136</v>
      </c>
      <c r="N119" s="1" t="s">
        <v>20</v>
      </c>
      <c r="P119" t="str">
        <f t="shared" si="12"/>
        <v>MIDDLE AGE</v>
      </c>
      <c r="AG119" s="11"/>
      <c r="AH119" s="1">
        <v>34243</v>
      </c>
      <c r="AI119" s="2">
        <v>199705</v>
      </c>
      <c r="AJ119" s="13" t="s">
        <v>45</v>
      </c>
      <c r="AK119" s="1">
        <v>34243</v>
      </c>
      <c r="AL119" s="3">
        <v>0.26</v>
      </c>
      <c r="AO119" s="11"/>
    </row>
    <row r="120" spans="1:41" x14ac:dyDescent="0.25">
      <c r="A120" t="s">
        <v>380</v>
      </c>
      <c r="B120" t="s">
        <v>266</v>
      </c>
      <c r="C120" t="s">
        <v>13</v>
      </c>
      <c r="D120" t="s">
        <v>45</v>
      </c>
      <c r="E120" t="s">
        <v>1104</v>
      </c>
      <c r="F120" t="s">
        <v>16</v>
      </c>
      <c r="G120" t="s">
        <v>23</v>
      </c>
      <c r="H120">
        <v>31</v>
      </c>
      <c r="I120" s="1">
        <v>43564</v>
      </c>
      <c r="J120" s="2">
        <v>201235</v>
      </c>
      <c r="K120" s="3">
        <v>0.32</v>
      </c>
      <c r="L120" t="s">
        <v>18</v>
      </c>
      <c r="M120" t="s">
        <v>24</v>
      </c>
      <c r="N120" s="1" t="s">
        <v>20</v>
      </c>
      <c r="P120" t="str">
        <f t="shared" si="12"/>
        <v>YOUNG</v>
      </c>
      <c r="AG120" s="11"/>
      <c r="AH120" s="1">
        <v>43564</v>
      </c>
      <c r="AI120" s="2">
        <v>201235</v>
      </c>
      <c r="AJ120" s="13" t="s">
        <v>30</v>
      </c>
      <c r="AK120" s="1">
        <v>43564</v>
      </c>
      <c r="AL120" s="3">
        <v>0.32</v>
      </c>
      <c r="AO120" s="11"/>
    </row>
    <row r="121" spans="1:41" x14ac:dyDescent="0.25">
      <c r="A121" t="s">
        <v>166</v>
      </c>
      <c r="B121" t="s">
        <v>1216</v>
      </c>
      <c r="C121" t="s">
        <v>38</v>
      </c>
      <c r="D121" t="s">
        <v>30</v>
      </c>
      <c r="E121" t="s">
        <v>1104</v>
      </c>
      <c r="F121" t="s">
        <v>16</v>
      </c>
      <c r="G121" t="s">
        <v>23</v>
      </c>
      <c r="H121">
        <v>45</v>
      </c>
      <c r="I121" s="1">
        <v>44636</v>
      </c>
      <c r="J121" s="2">
        <v>182717</v>
      </c>
      <c r="K121" s="3">
        <v>0.26</v>
      </c>
      <c r="L121" t="s">
        <v>18</v>
      </c>
      <c r="M121" t="s">
        <v>28</v>
      </c>
      <c r="N121" s="1" t="s">
        <v>20</v>
      </c>
      <c r="P121" t="str">
        <f t="shared" si="12"/>
        <v>MIDDLE AGE</v>
      </c>
      <c r="AG121" s="11"/>
      <c r="AH121" s="1">
        <v>44636</v>
      </c>
      <c r="AI121" s="2">
        <v>182717</v>
      </c>
      <c r="AJ121" s="13" t="s">
        <v>26</v>
      </c>
      <c r="AK121" s="1">
        <v>44636</v>
      </c>
      <c r="AL121" s="3">
        <v>0.26</v>
      </c>
      <c r="AO121" s="11"/>
    </row>
    <row r="122" spans="1:41" x14ac:dyDescent="0.25">
      <c r="A122" t="s">
        <v>381</v>
      </c>
      <c r="B122" t="s">
        <v>1217</v>
      </c>
      <c r="C122" t="s">
        <v>25</v>
      </c>
      <c r="D122" t="s">
        <v>26</v>
      </c>
      <c r="E122" t="s">
        <v>15</v>
      </c>
      <c r="F122" t="s">
        <v>27</v>
      </c>
      <c r="G122" t="s">
        <v>43</v>
      </c>
      <c r="H122">
        <v>30</v>
      </c>
      <c r="I122" s="1">
        <v>42989</v>
      </c>
      <c r="J122" s="2">
        <v>79975</v>
      </c>
      <c r="K122" s="3">
        <v>0</v>
      </c>
      <c r="L122" t="s">
        <v>18</v>
      </c>
      <c r="M122" t="s">
        <v>19</v>
      </c>
      <c r="N122" s="1" t="s">
        <v>20</v>
      </c>
      <c r="P122" t="str">
        <f t="shared" si="12"/>
        <v>YOUNG</v>
      </c>
      <c r="AG122" s="11"/>
      <c r="AH122" s="1">
        <v>42989</v>
      </c>
      <c r="AI122" s="2">
        <v>79975</v>
      </c>
      <c r="AJ122" s="13" t="s">
        <v>22</v>
      </c>
      <c r="AK122" s="1">
        <v>42989</v>
      </c>
      <c r="AL122" s="3">
        <v>0</v>
      </c>
      <c r="AO122" s="11"/>
    </row>
    <row r="123" spans="1:41" x14ac:dyDescent="0.25">
      <c r="A123" t="s">
        <v>382</v>
      </c>
      <c r="B123" t="s">
        <v>1218</v>
      </c>
      <c r="C123" t="s">
        <v>38</v>
      </c>
      <c r="D123" t="s">
        <v>22</v>
      </c>
      <c r="E123" t="s">
        <v>1104</v>
      </c>
      <c r="F123" t="s">
        <v>27</v>
      </c>
      <c r="G123" t="s">
        <v>46</v>
      </c>
      <c r="H123">
        <v>36</v>
      </c>
      <c r="I123" s="1">
        <v>40748</v>
      </c>
      <c r="J123" s="2">
        <v>196554</v>
      </c>
      <c r="K123" s="3">
        <v>0.2</v>
      </c>
      <c r="L123" t="s">
        <v>47</v>
      </c>
      <c r="M123" t="s">
        <v>1136</v>
      </c>
      <c r="N123" s="1" t="s">
        <v>20</v>
      </c>
      <c r="P123" t="str">
        <f t="shared" si="12"/>
        <v>YOUNG</v>
      </c>
      <c r="AG123" s="11"/>
      <c r="AH123" s="1">
        <v>40748</v>
      </c>
      <c r="AI123" s="2">
        <v>196554</v>
      </c>
      <c r="AJ123" s="13" t="s">
        <v>26</v>
      </c>
      <c r="AK123" s="1">
        <v>40748</v>
      </c>
      <c r="AL123" s="3">
        <v>0.2</v>
      </c>
      <c r="AO123" s="11"/>
    </row>
    <row r="124" spans="1:41" x14ac:dyDescent="0.25">
      <c r="A124" t="s">
        <v>383</v>
      </c>
      <c r="B124" t="s">
        <v>1219</v>
      </c>
      <c r="C124" t="s">
        <v>13</v>
      </c>
      <c r="D124" t="s">
        <v>26</v>
      </c>
      <c r="E124" t="s">
        <v>31</v>
      </c>
      <c r="F124" t="s">
        <v>27</v>
      </c>
      <c r="G124" t="s">
        <v>43</v>
      </c>
      <c r="H124">
        <v>39</v>
      </c>
      <c r="I124" s="1">
        <v>40406</v>
      </c>
      <c r="J124" s="2">
        <v>239395</v>
      </c>
      <c r="K124" s="3">
        <v>0.33</v>
      </c>
      <c r="L124" t="s">
        <v>18</v>
      </c>
      <c r="M124" t="s">
        <v>56</v>
      </c>
      <c r="N124" s="1" t="s">
        <v>20</v>
      </c>
      <c r="P124" t="str">
        <f t="shared" si="12"/>
        <v>YOUNG</v>
      </c>
      <c r="AG124" s="11"/>
      <c r="AH124" s="1">
        <v>40406</v>
      </c>
      <c r="AI124" s="2">
        <v>239395</v>
      </c>
      <c r="AJ124" s="13" t="s">
        <v>45</v>
      </c>
      <c r="AK124" s="1">
        <v>40406</v>
      </c>
      <c r="AL124" s="3">
        <v>0.33</v>
      </c>
      <c r="AO124" s="11"/>
    </row>
    <row r="125" spans="1:41" x14ac:dyDescent="0.25">
      <c r="A125" t="s">
        <v>384</v>
      </c>
      <c r="B125" t="s">
        <v>1220</v>
      </c>
      <c r="C125" t="s">
        <v>57</v>
      </c>
      <c r="D125" t="s">
        <v>45</v>
      </c>
      <c r="E125" t="s">
        <v>1104</v>
      </c>
      <c r="F125" t="s">
        <v>27</v>
      </c>
      <c r="G125" t="s">
        <v>23</v>
      </c>
      <c r="H125">
        <v>44</v>
      </c>
      <c r="I125" s="1">
        <v>41480</v>
      </c>
      <c r="J125" s="2">
        <v>53703</v>
      </c>
      <c r="K125" s="3">
        <v>0</v>
      </c>
      <c r="L125" t="s">
        <v>32</v>
      </c>
      <c r="M125" t="s">
        <v>54</v>
      </c>
      <c r="N125" s="1" t="s">
        <v>20</v>
      </c>
      <c r="P125" t="str">
        <f t="shared" si="12"/>
        <v>MIDDLE AGE</v>
      </c>
      <c r="AG125" s="11"/>
      <c r="AH125" s="1">
        <v>41480</v>
      </c>
      <c r="AI125" s="2">
        <v>53703</v>
      </c>
      <c r="AJ125" s="13" t="s">
        <v>26</v>
      </c>
      <c r="AK125" s="1">
        <v>41480</v>
      </c>
      <c r="AL125" s="3">
        <v>0</v>
      </c>
      <c r="AO125" s="11"/>
    </row>
    <row r="126" spans="1:41" x14ac:dyDescent="0.25">
      <c r="A126" t="s">
        <v>385</v>
      </c>
      <c r="B126" t="s">
        <v>1221</v>
      </c>
      <c r="C126" t="s">
        <v>55</v>
      </c>
      <c r="D126" t="s">
        <v>26</v>
      </c>
      <c r="E126" t="s">
        <v>35</v>
      </c>
      <c r="F126" t="s">
        <v>27</v>
      </c>
      <c r="G126" t="s">
        <v>23</v>
      </c>
      <c r="H126">
        <v>53</v>
      </c>
      <c r="I126" s="1">
        <v>40616</v>
      </c>
      <c r="J126" s="2">
        <v>123480</v>
      </c>
      <c r="K126" s="3">
        <v>0.08</v>
      </c>
      <c r="L126" t="s">
        <v>32</v>
      </c>
      <c r="M126" t="s">
        <v>54</v>
      </c>
      <c r="N126" s="1" t="s">
        <v>20</v>
      </c>
      <c r="P126" t="str">
        <f t="shared" si="12"/>
        <v>MIDDLE AGE</v>
      </c>
      <c r="AG126" s="11"/>
      <c r="AH126" s="1">
        <v>40616</v>
      </c>
      <c r="AI126" s="2">
        <v>123480</v>
      </c>
      <c r="AJ126" s="13" t="s">
        <v>26</v>
      </c>
      <c r="AK126" s="1">
        <v>40616</v>
      </c>
      <c r="AL126" s="3">
        <v>0.08</v>
      </c>
      <c r="AO126" s="11"/>
    </row>
    <row r="127" spans="1:41" x14ac:dyDescent="0.25">
      <c r="A127" t="s">
        <v>386</v>
      </c>
      <c r="B127" t="s">
        <v>1222</v>
      </c>
      <c r="C127" t="s">
        <v>62</v>
      </c>
      <c r="D127" t="s">
        <v>26</v>
      </c>
      <c r="E127" t="s">
        <v>1104</v>
      </c>
      <c r="F127" t="s">
        <v>16</v>
      </c>
      <c r="G127" t="s">
        <v>23</v>
      </c>
      <c r="H127">
        <v>46</v>
      </c>
      <c r="I127" s="1">
        <v>44205</v>
      </c>
      <c r="J127" s="2">
        <v>41197</v>
      </c>
      <c r="K127" s="3">
        <v>0</v>
      </c>
      <c r="L127" t="s">
        <v>32</v>
      </c>
      <c r="M127" t="s">
        <v>54</v>
      </c>
      <c r="N127" s="1" t="s">
        <v>20</v>
      </c>
      <c r="P127" t="str">
        <f t="shared" si="12"/>
        <v>MIDDLE AGE</v>
      </c>
      <c r="AG127" s="11"/>
      <c r="AH127" s="1">
        <v>44205</v>
      </c>
      <c r="AI127" s="2">
        <v>41197</v>
      </c>
      <c r="AJ127" s="13" t="s">
        <v>45</v>
      </c>
      <c r="AK127" s="1">
        <v>44205</v>
      </c>
      <c r="AL127" s="3">
        <v>0</v>
      </c>
      <c r="AO127" s="11"/>
    </row>
    <row r="128" spans="1:41" x14ac:dyDescent="0.25">
      <c r="A128" t="s">
        <v>387</v>
      </c>
      <c r="B128" t="s">
        <v>1223</v>
      </c>
      <c r="C128" t="s">
        <v>76</v>
      </c>
      <c r="D128" t="s">
        <v>45</v>
      </c>
      <c r="E128" t="s">
        <v>31</v>
      </c>
      <c r="F128" t="s">
        <v>27</v>
      </c>
      <c r="G128" t="s">
        <v>46</v>
      </c>
      <c r="H128">
        <v>30</v>
      </c>
      <c r="I128" s="1">
        <v>43309</v>
      </c>
      <c r="J128" s="2">
        <v>72463</v>
      </c>
      <c r="K128" s="3">
        <v>0</v>
      </c>
      <c r="L128" t="s">
        <v>47</v>
      </c>
      <c r="M128" t="s">
        <v>68</v>
      </c>
      <c r="N128" s="1" t="s">
        <v>20</v>
      </c>
      <c r="P128" t="str">
        <f t="shared" si="12"/>
        <v>YOUNG</v>
      </c>
      <c r="AG128" s="11"/>
      <c r="AH128" s="1">
        <v>43309</v>
      </c>
      <c r="AI128" s="2">
        <v>72463</v>
      </c>
      <c r="AJ128" s="13" t="s">
        <v>30</v>
      </c>
      <c r="AK128" s="1">
        <v>43309</v>
      </c>
      <c r="AL128" s="3">
        <v>0</v>
      </c>
      <c r="AO128" s="11"/>
    </row>
    <row r="129" spans="1:41" x14ac:dyDescent="0.25">
      <c r="A129" t="s">
        <v>388</v>
      </c>
      <c r="B129" t="s">
        <v>1224</v>
      </c>
      <c r="C129" t="s">
        <v>85</v>
      </c>
      <c r="D129" t="s">
        <v>30</v>
      </c>
      <c r="E129" t="s">
        <v>31</v>
      </c>
      <c r="F129" t="s">
        <v>16</v>
      </c>
      <c r="G129" t="s">
        <v>23</v>
      </c>
      <c r="H129">
        <v>28</v>
      </c>
      <c r="I129" s="1">
        <v>43681</v>
      </c>
      <c r="J129" s="2">
        <v>87675</v>
      </c>
      <c r="K129" s="3">
        <v>0</v>
      </c>
      <c r="L129" t="s">
        <v>32</v>
      </c>
      <c r="M129" t="s">
        <v>54</v>
      </c>
      <c r="N129" s="1" t="s">
        <v>20</v>
      </c>
      <c r="P129" t="str">
        <f t="shared" si="12"/>
        <v>YOUNG</v>
      </c>
      <c r="AG129" s="11"/>
      <c r="AH129" s="1">
        <v>43681</v>
      </c>
      <c r="AI129" s="2">
        <v>87675</v>
      </c>
      <c r="AJ129" s="13" t="s">
        <v>58</v>
      </c>
      <c r="AK129" s="1">
        <v>43681</v>
      </c>
      <c r="AL129" s="3">
        <v>0</v>
      </c>
      <c r="AO129" s="11"/>
    </row>
    <row r="130" spans="1:41" x14ac:dyDescent="0.25">
      <c r="A130" t="s">
        <v>389</v>
      </c>
      <c r="B130" t="s">
        <v>1225</v>
      </c>
      <c r="C130" t="s">
        <v>59</v>
      </c>
      <c r="D130" t="s">
        <v>58</v>
      </c>
      <c r="E130" t="s">
        <v>1104</v>
      </c>
      <c r="F130" t="s">
        <v>16</v>
      </c>
      <c r="G130" t="s">
        <v>23</v>
      </c>
      <c r="H130">
        <v>35</v>
      </c>
      <c r="I130" s="1">
        <v>44180</v>
      </c>
      <c r="J130" s="2">
        <v>55833</v>
      </c>
      <c r="K130" s="3">
        <v>0</v>
      </c>
      <c r="L130" t="s">
        <v>32</v>
      </c>
      <c r="M130" t="s">
        <v>33</v>
      </c>
      <c r="N130" s="1" t="s">
        <v>20</v>
      </c>
      <c r="P130" t="str">
        <f t="shared" ref="P130:P193" si="13">IF(AND(H130&gt;=20,H130&lt;=40),"YOUNG",IF(AND(H130&gt;40,H130&lt;=60),"MIDDLE AGE",IF(H130&gt;60,"OLD"," ")))</f>
        <v>YOUNG</v>
      </c>
      <c r="AG130" s="11"/>
      <c r="AH130" s="1">
        <v>44180</v>
      </c>
      <c r="AI130" s="2">
        <v>55833</v>
      </c>
      <c r="AJ130" s="13" t="s">
        <v>14</v>
      </c>
      <c r="AK130" s="1">
        <v>44180</v>
      </c>
      <c r="AL130" s="3">
        <v>0</v>
      </c>
      <c r="AO130" s="11"/>
    </row>
    <row r="131" spans="1:41" x14ac:dyDescent="0.25">
      <c r="A131" t="s">
        <v>390</v>
      </c>
      <c r="B131" t="s">
        <v>1226</v>
      </c>
      <c r="C131" t="s">
        <v>57</v>
      </c>
      <c r="D131" t="s">
        <v>14</v>
      </c>
      <c r="E131" t="s">
        <v>15</v>
      </c>
      <c r="F131" t="s">
        <v>16</v>
      </c>
      <c r="G131" t="s">
        <v>23</v>
      </c>
      <c r="H131">
        <v>58</v>
      </c>
      <c r="I131" s="1">
        <v>35297</v>
      </c>
      <c r="J131" s="2">
        <v>58208</v>
      </c>
      <c r="K131" s="3">
        <v>0</v>
      </c>
      <c r="L131" t="s">
        <v>32</v>
      </c>
      <c r="M131" t="s">
        <v>33</v>
      </c>
      <c r="N131" s="1" t="s">
        <v>20</v>
      </c>
      <c r="P131" t="str">
        <f t="shared" si="13"/>
        <v>MIDDLE AGE</v>
      </c>
      <c r="AG131" s="11"/>
      <c r="AH131" s="1">
        <v>35297</v>
      </c>
      <c r="AI131" s="2">
        <v>58208</v>
      </c>
      <c r="AJ131" s="13" t="s">
        <v>45</v>
      </c>
      <c r="AK131" s="1">
        <v>35297</v>
      </c>
      <c r="AL131" s="3">
        <v>0</v>
      </c>
      <c r="AO131" s="11"/>
    </row>
    <row r="132" spans="1:41" x14ac:dyDescent="0.25">
      <c r="A132" t="s">
        <v>391</v>
      </c>
      <c r="B132" t="s">
        <v>1227</v>
      </c>
      <c r="C132" t="s">
        <v>40</v>
      </c>
      <c r="D132" t="s">
        <v>45</v>
      </c>
      <c r="E132" t="s">
        <v>1104</v>
      </c>
      <c r="F132" t="s">
        <v>27</v>
      </c>
      <c r="G132" t="s">
        <v>46</v>
      </c>
      <c r="H132">
        <v>47</v>
      </c>
      <c r="I132" s="1">
        <v>37400</v>
      </c>
      <c r="J132" s="2">
        <v>75633</v>
      </c>
      <c r="K132" s="3">
        <v>0</v>
      </c>
      <c r="L132" t="s">
        <v>18</v>
      </c>
      <c r="M132" t="s">
        <v>19</v>
      </c>
      <c r="N132" s="1" t="s">
        <v>20</v>
      </c>
      <c r="P132" t="str">
        <f t="shared" si="13"/>
        <v>MIDDLE AGE</v>
      </c>
      <c r="AG132" s="11"/>
      <c r="AH132" s="1">
        <v>37400</v>
      </c>
      <c r="AI132" s="2">
        <v>75633</v>
      </c>
      <c r="AJ132" s="13" t="s">
        <v>41</v>
      </c>
      <c r="AK132" s="1">
        <v>37400</v>
      </c>
      <c r="AL132" s="3">
        <v>0</v>
      </c>
      <c r="AO132" s="11"/>
    </row>
    <row r="133" spans="1:41" x14ac:dyDescent="0.25">
      <c r="A133" t="s">
        <v>392</v>
      </c>
      <c r="B133" t="s">
        <v>1228</v>
      </c>
      <c r="C133" t="s">
        <v>40</v>
      </c>
      <c r="D133" t="s">
        <v>41</v>
      </c>
      <c r="E133" t="s">
        <v>1104</v>
      </c>
      <c r="F133" t="s">
        <v>27</v>
      </c>
      <c r="G133" t="s">
        <v>23</v>
      </c>
      <c r="H133">
        <v>43</v>
      </c>
      <c r="I133" s="1">
        <v>39110</v>
      </c>
      <c r="J133" s="2">
        <v>79090</v>
      </c>
      <c r="K133" s="3">
        <v>0</v>
      </c>
      <c r="L133" t="s">
        <v>32</v>
      </c>
      <c r="M133" t="s">
        <v>33</v>
      </c>
      <c r="N133" s="1" t="s">
        <v>20</v>
      </c>
      <c r="P133" t="str">
        <f t="shared" si="13"/>
        <v>MIDDLE AGE</v>
      </c>
      <c r="AG133" s="11"/>
      <c r="AH133" s="1">
        <v>39110</v>
      </c>
      <c r="AI133" s="2">
        <v>79090</v>
      </c>
      <c r="AJ133" s="13" t="s">
        <v>14</v>
      </c>
      <c r="AK133" s="1">
        <v>39110</v>
      </c>
      <c r="AL133" s="3">
        <v>0</v>
      </c>
      <c r="AO133" s="11"/>
    </row>
    <row r="134" spans="1:41" x14ac:dyDescent="0.25">
      <c r="A134" t="s">
        <v>393</v>
      </c>
      <c r="B134" t="s">
        <v>1229</v>
      </c>
      <c r="C134" t="s">
        <v>57</v>
      </c>
      <c r="D134" t="s">
        <v>14</v>
      </c>
      <c r="E134" t="s">
        <v>35</v>
      </c>
      <c r="F134" t="s">
        <v>27</v>
      </c>
      <c r="G134" t="s">
        <v>43</v>
      </c>
      <c r="H134">
        <v>47</v>
      </c>
      <c r="I134" s="1">
        <v>42212</v>
      </c>
      <c r="J134" s="2">
        <v>66138</v>
      </c>
      <c r="K134" s="3">
        <v>0</v>
      </c>
      <c r="L134" t="s">
        <v>18</v>
      </c>
      <c r="M134" t="s">
        <v>37</v>
      </c>
      <c r="N134" s="1" t="s">
        <v>20</v>
      </c>
      <c r="P134" t="str">
        <f t="shared" si="13"/>
        <v>MIDDLE AGE</v>
      </c>
      <c r="AG134" s="11"/>
      <c r="AH134" s="1">
        <v>42212</v>
      </c>
      <c r="AI134" s="2">
        <v>66138</v>
      </c>
      <c r="AJ134" s="13" t="s">
        <v>26</v>
      </c>
      <c r="AK134" s="1">
        <v>42212</v>
      </c>
      <c r="AL134" s="3">
        <v>0</v>
      </c>
      <c r="AO134" s="11"/>
    </row>
    <row r="135" spans="1:41" x14ac:dyDescent="0.25">
      <c r="A135" t="s">
        <v>262</v>
      </c>
      <c r="B135" t="s">
        <v>1230</v>
      </c>
      <c r="C135" t="s">
        <v>36</v>
      </c>
      <c r="D135" t="s">
        <v>26</v>
      </c>
      <c r="E135" t="s">
        <v>15</v>
      </c>
      <c r="F135" t="s">
        <v>16</v>
      </c>
      <c r="G135" t="s">
        <v>46</v>
      </c>
      <c r="H135">
        <v>57</v>
      </c>
      <c r="I135" s="1">
        <v>41514</v>
      </c>
      <c r="J135" s="2">
        <v>80728</v>
      </c>
      <c r="K135" s="3">
        <v>0</v>
      </c>
      <c r="L135" t="s">
        <v>47</v>
      </c>
      <c r="M135" t="s">
        <v>1136</v>
      </c>
      <c r="N135" s="1" t="s">
        <v>20</v>
      </c>
      <c r="P135" t="str">
        <f t="shared" si="13"/>
        <v>MIDDLE AGE</v>
      </c>
      <c r="AG135" s="11"/>
      <c r="AH135" s="1">
        <v>41514</v>
      </c>
      <c r="AI135" s="2">
        <v>80728</v>
      </c>
      <c r="AJ135" s="13" t="s">
        <v>26</v>
      </c>
      <c r="AK135" s="1">
        <v>41514</v>
      </c>
      <c r="AL135" s="3">
        <v>0</v>
      </c>
      <c r="AO135" s="11"/>
    </row>
    <row r="136" spans="1:41" x14ac:dyDescent="0.25">
      <c r="A136" t="s">
        <v>394</v>
      </c>
      <c r="B136" t="s">
        <v>1231</v>
      </c>
      <c r="C136" t="s">
        <v>64</v>
      </c>
      <c r="D136" t="s">
        <v>26</v>
      </c>
      <c r="E136" t="s">
        <v>31</v>
      </c>
      <c r="F136" t="s">
        <v>27</v>
      </c>
      <c r="G136" t="s">
        <v>43</v>
      </c>
      <c r="H136">
        <v>47</v>
      </c>
      <c r="I136" s="1">
        <v>38384</v>
      </c>
      <c r="J136" s="2">
        <v>46202</v>
      </c>
      <c r="K136" s="3">
        <v>0</v>
      </c>
      <c r="L136" t="s">
        <v>18</v>
      </c>
      <c r="M136" t="s">
        <v>37</v>
      </c>
      <c r="N136" s="1" t="s">
        <v>20</v>
      </c>
      <c r="P136" t="str">
        <f t="shared" si="13"/>
        <v>MIDDLE AGE</v>
      </c>
      <c r="AG136" s="11"/>
      <c r="AH136" s="1">
        <v>38384</v>
      </c>
      <c r="AI136" s="2">
        <v>46202</v>
      </c>
      <c r="AJ136" s="13" t="s">
        <v>45</v>
      </c>
      <c r="AK136" s="1">
        <v>38384</v>
      </c>
      <c r="AL136" s="3">
        <v>0</v>
      </c>
      <c r="AO136" s="11"/>
    </row>
    <row r="137" spans="1:41" x14ac:dyDescent="0.25">
      <c r="A137" t="s">
        <v>395</v>
      </c>
      <c r="B137" t="s">
        <v>1232</v>
      </c>
      <c r="C137" t="s">
        <v>55</v>
      </c>
      <c r="D137" t="s">
        <v>45</v>
      </c>
      <c r="E137" t="s">
        <v>15</v>
      </c>
      <c r="F137" t="s">
        <v>16</v>
      </c>
      <c r="G137" t="s">
        <v>23</v>
      </c>
      <c r="H137">
        <v>50</v>
      </c>
      <c r="I137" s="1">
        <v>39507</v>
      </c>
      <c r="J137" s="2">
        <v>123096</v>
      </c>
      <c r="K137" s="3">
        <v>0.1</v>
      </c>
      <c r="L137" t="s">
        <v>32</v>
      </c>
      <c r="M137" t="s">
        <v>63</v>
      </c>
      <c r="N137" s="1" t="s">
        <v>20</v>
      </c>
      <c r="P137" t="str">
        <f t="shared" si="13"/>
        <v>MIDDLE AGE</v>
      </c>
      <c r="AG137" s="11"/>
      <c r="AH137" s="1">
        <v>39507</v>
      </c>
      <c r="AI137" s="2">
        <v>123096</v>
      </c>
      <c r="AJ137" s="13" t="s">
        <v>41</v>
      </c>
      <c r="AK137" s="1">
        <v>39507</v>
      </c>
      <c r="AL137" s="3">
        <v>0.1</v>
      </c>
      <c r="AO137" s="11"/>
    </row>
    <row r="138" spans="1:41" x14ac:dyDescent="0.25">
      <c r="A138" t="s">
        <v>396</v>
      </c>
      <c r="B138" t="s">
        <v>1233</v>
      </c>
      <c r="C138" t="s">
        <v>59</v>
      </c>
      <c r="D138" t="s">
        <v>41</v>
      </c>
      <c r="E138" t="s">
        <v>15</v>
      </c>
      <c r="F138" t="s">
        <v>16</v>
      </c>
      <c r="G138" t="s">
        <v>23</v>
      </c>
      <c r="H138">
        <v>27</v>
      </c>
      <c r="I138" s="1">
        <v>43908</v>
      </c>
      <c r="J138" s="2">
        <v>45989</v>
      </c>
      <c r="K138" s="3">
        <v>0</v>
      </c>
      <c r="L138" t="s">
        <v>18</v>
      </c>
      <c r="M138" t="s">
        <v>19</v>
      </c>
      <c r="N138" s="1" t="s">
        <v>20</v>
      </c>
      <c r="P138" t="str">
        <f t="shared" si="13"/>
        <v>YOUNG</v>
      </c>
      <c r="AG138" s="11"/>
      <c r="AH138" s="1">
        <v>43908</v>
      </c>
      <c r="AI138" s="2">
        <v>45989</v>
      </c>
      <c r="AJ138" s="13" t="s">
        <v>58</v>
      </c>
      <c r="AK138" s="1">
        <v>43908</v>
      </c>
      <c r="AL138" s="3">
        <v>0</v>
      </c>
      <c r="AO138" s="11"/>
    </row>
    <row r="139" spans="1:41" x14ac:dyDescent="0.25">
      <c r="A139" t="s">
        <v>134</v>
      </c>
      <c r="B139" t="s">
        <v>1234</v>
      </c>
      <c r="C139" t="s">
        <v>1113</v>
      </c>
      <c r="D139" t="s">
        <v>58</v>
      </c>
      <c r="E139" t="s">
        <v>31</v>
      </c>
      <c r="F139" t="s">
        <v>16</v>
      </c>
      <c r="G139" t="s">
        <v>46</v>
      </c>
      <c r="H139">
        <v>26</v>
      </c>
      <c r="I139" s="1">
        <v>44421</v>
      </c>
      <c r="J139" s="2">
        <v>140756</v>
      </c>
      <c r="K139" s="3">
        <v>0.13</v>
      </c>
      <c r="L139" t="s">
        <v>47</v>
      </c>
      <c r="M139" t="s">
        <v>48</v>
      </c>
      <c r="N139" s="1" t="s">
        <v>20</v>
      </c>
      <c r="P139" t="str">
        <f t="shared" si="13"/>
        <v>YOUNG</v>
      </c>
      <c r="AG139" s="11"/>
      <c r="AH139" s="1">
        <v>44421</v>
      </c>
      <c r="AI139" s="2">
        <v>140756</v>
      </c>
      <c r="AJ139" s="13" t="s">
        <v>26</v>
      </c>
      <c r="AK139" s="1">
        <v>44421</v>
      </c>
      <c r="AL139" s="3">
        <v>0.13</v>
      </c>
      <c r="AO139" s="11"/>
    </row>
    <row r="140" spans="1:41" x14ac:dyDescent="0.25">
      <c r="A140" t="s">
        <v>209</v>
      </c>
      <c r="B140" t="s">
        <v>1235</v>
      </c>
      <c r="C140" t="s">
        <v>34</v>
      </c>
      <c r="D140" t="s">
        <v>26</v>
      </c>
      <c r="E140" t="s">
        <v>31</v>
      </c>
      <c r="F140" t="s">
        <v>27</v>
      </c>
      <c r="G140" t="s">
        <v>23</v>
      </c>
      <c r="H140">
        <v>43</v>
      </c>
      <c r="I140" s="1">
        <v>39881</v>
      </c>
      <c r="J140" s="2">
        <v>85261</v>
      </c>
      <c r="K140" s="3">
        <v>0</v>
      </c>
      <c r="L140" t="s">
        <v>32</v>
      </c>
      <c r="M140" t="s">
        <v>33</v>
      </c>
      <c r="N140" s="1" t="s">
        <v>20</v>
      </c>
      <c r="P140" t="str">
        <f t="shared" si="13"/>
        <v>MIDDLE AGE</v>
      </c>
      <c r="AG140" s="11"/>
      <c r="AH140" s="1">
        <v>39881</v>
      </c>
      <c r="AI140" s="2">
        <v>85261</v>
      </c>
      <c r="AJ140" s="13" t="s">
        <v>58</v>
      </c>
      <c r="AK140" s="1">
        <v>39881</v>
      </c>
      <c r="AL140" s="3">
        <v>0</v>
      </c>
      <c r="AO140" s="11"/>
    </row>
    <row r="141" spans="1:41" x14ac:dyDescent="0.25">
      <c r="A141" t="s">
        <v>397</v>
      </c>
      <c r="B141" t="s">
        <v>1236</v>
      </c>
      <c r="C141" t="s">
        <v>13</v>
      </c>
      <c r="D141" t="s">
        <v>58</v>
      </c>
      <c r="E141" t="s">
        <v>31</v>
      </c>
      <c r="F141" t="s">
        <v>16</v>
      </c>
      <c r="G141" t="s">
        <v>46</v>
      </c>
      <c r="H141">
        <v>49</v>
      </c>
      <c r="I141" s="1">
        <v>36063</v>
      </c>
      <c r="J141" s="2">
        <v>198222</v>
      </c>
      <c r="K141" s="3">
        <v>0.34</v>
      </c>
      <c r="L141" t="s">
        <v>47</v>
      </c>
      <c r="M141" t="s">
        <v>48</v>
      </c>
      <c r="N141" s="1" t="s">
        <v>20</v>
      </c>
      <c r="P141" t="str">
        <f t="shared" si="13"/>
        <v>MIDDLE AGE</v>
      </c>
      <c r="AG141" s="11"/>
      <c r="AH141" s="1">
        <v>36063</v>
      </c>
      <c r="AI141" s="2">
        <v>198222</v>
      </c>
      <c r="AJ141" s="13" t="s">
        <v>45</v>
      </c>
      <c r="AK141" s="1">
        <v>36063</v>
      </c>
      <c r="AL141" s="3">
        <v>0.34</v>
      </c>
      <c r="AO141" s="11"/>
    </row>
    <row r="142" spans="1:41" x14ac:dyDescent="0.25">
      <c r="A142" t="s">
        <v>398</v>
      </c>
      <c r="B142" t="s">
        <v>1237</v>
      </c>
      <c r="C142" t="s">
        <v>1113</v>
      </c>
      <c r="D142" t="s">
        <v>45</v>
      </c>
      <c r="E142" t="s">
        <v>15</v>
      </c>
      <c r="F142" t="s">
        <v>16</v>
      </c>
      <c r="G142" t="s">
        <v>17</v>
      </c>
      <c r="H142">
        <v>36</v>
      </c>
      <c r="I142" s="1">
        <v>42888</v>
      </c>
      <c r="J142" s="2">
        <v>150825</v>
      </c>
      <c r="K142" s="3">
        <v>0.1</v>
      </c>
      <c r="L142" t="s">
        <v>18</v>
      </c>
      <c r="M142" t="s">
        <v>28</v>
      </c>
      <c r="N142" s="1" t="s">
        <v>20</v>
      </c>
      <c r="P142" t="str">
        <f t="shared" si="13"/>
        <v>YOUNG</v>
      </c>
      <c r="AG142" s="11"/>
      <c r="AH142" s="1">
        <v>42888</v>
      </c>
      <c r="AI142" s="2">
        <v>150825</v>
      </c>
      <c r="AJ142" s="13" t="s">
        <v>58</v>
      </c>
      <c r="AK142" s="1">
        <v>42888</v>
      </c>
      <c r="AL142" s="3">
        <v>0.1</v>
      </c>
      <c r="AO142" s="11"/>
    </row>
    <row r="143" spans="1:41" x14ac:dyDescent="0.25">
      <c r="A143" t="s">
        <v>399</v>
      </c>
      <c r="B143" t="s">
        <v>1238</v>
      </c>
      <c r="C143" t="s">
        <v>59</v>
      </c>
      <c r="D143" t="s">
        <v>58</v>
      </c>
      <c r="E143" t="s">
        <v>31</v>
      </c>
      <c r="F143" t="s">
        <v>16</v>
      </c>
      <c r="G143" t="s">
        <v>46</v>
      </c>
      <c r="H143">
        <v>51</v>
      </c>
      <c r="I143" s="1">
        <v>35003</v>
      </c>
      <c r="J143" s="2">
        <v>59311</v>
      </c>
      <c r="K143" s="3">
        <v>0</v>
      </c>
      <c r="L143" t="s">
        <v>47</v>
      </c>
      <c r="M143" t="s">
        <v>48</v>
      </c>
      <c r="N143" s="1" t="s">
        <v>20</v>
      </c>
      <c r="P143" t="str">
        <f t="shared" si="13"/>
        <v>MIDDLE AGE</v>
      </c>
      <c r="AG143" s="11"/>
      <c r="AH143" s="1">
        <v>35003</v>
      </c>
      <c r="AI143" s="2">
        <v>59311</v>
      </c>
      <c r="AJ143" s="13" t="s">
        <v>58</v>
      </c>
      <c r="AK143" s="1">
        <v>35003</v>
      </c>
      <c r="AL143" s="3">
        <v>0</v>
      </c>
      <c r="AO143" s="11"/>
    </row>
    <row r="144" spans="1:41" x14ac:dyDescent="0.25">
      <c r="A144" t="s">
        <v>400</v>
      </c>
      <c r="B144" t="s">
        <v>1239</v>
      </c>
      <c r="C144" t="s">
        <v>59</v>
      </c>
      <c r="D144" t="s">
        <v>58</v>
      </c>
      <c r="E144" t="s">
        <v>31</v>
      </c>
      <c r="F144" t="s">
        <v>16</v>
      </c>
      <c r="G144" t="s">
        <v>46</v>
      </c>
      <c r="H144">
        <v>46</v>
      </c>
      <c r="I144" s="1">
        <v>37511</v>
      </c>
      <c r="J144" s="2">
        <v>44411</v>
      </c>
      <c r="K144" s="3">
        <v>0</v>
      </c>
      <c r="L144" t="s">
        <v>47</v>
      </c>
      <c r="M144" t="s">
        <v>68</v>
      </c>
      <c r="N144" s="1" t="s">
        <v>20</v>
      </c>
      <c r="P144" t="str">
        <f t="shared" si="13"/>
        <v>MIDDLE AGE</v>
      </c>
      <c r="AG144" s="11"/>
      <c r="AH144" s="1">
        <v>37511</v>
      </c>
      <c r="AI144" s="2">
        <v>44411</v>
      </c>
      <c r="AJ144" s="13" t="s">
        <v>14</v>
      </c>
      <c r="AK144" s="1">
        <v>37511</v>
      </c>
      <c r="AL144" s="3">
        <v>0</v>
      </c>
      <c r="AO144" s="11"/>
    </row>
    <row r="145" spans="1:41" x14ac:dyDescent="0.25">
      <c r="A145" t="s">
        <v>401</v>
      </c>
      <c r="B145" t="s">
        <v>1240</v>
      </c>
      <c r="C145" t="s">
        <v>57</v>
      </c>
      <c r="D145" t="s">
        <v>14</v>
      </c>
      <c r="E145" t="s">
        <v>35</v>
      </c>
      <c r="F145" t="s">
        <v>27</v>
      </c>
      <c r="G145" t="s">
        <v>46</v>
      </c>
      <c r="H145">
        <v>37</v>
      </c>
      <c r="I145" s="1">
        <v>43783</v>
      </c>
      <c r="J145" s="2">
        <v>69408</v>
      </c>
      <c r="K145" s="3">
        <v>0</v>
      </c>
      <c r="L145" t="s">
        <v>18</v>
      </c>
      <c r="M145" t="s">
        <v>19</v>
      </c>
      <c r="N145" s="1" t="s">
        <v>20</v>
      </c>
      <c r="P145" t="str">
        <f t="shared" si="13"/>
        <v>YOUNG</v>
      </c>
      <c r="AG145" s="11"/>
      <c r="AH145" s="1">
        <v>43783</v>
      </c>
      <c r="AI145" s="2">
        <v>69408</v>
      </c>
      <c r="AJ145" s="13" t="s">
        <v>14</v>
      </c>
      <c r="AK145" s="1">
        <v>43783</v>
      </c>
      <c r="AL145" s="3">
        <v>0</v>
      </c>
      <c r="AO145" s="11"/>
    </row>
    <row r="146" spans="1:41" x14ac:dyDescent="0.25">
      <c r="A146" t="s">
        <v>402</v>
      </c>
      <c r="B146" t="s">
        <v>1241</v>
      </c>
      <c r="C146" t="s">
        <v>40</v>
      </c>
      <c r="D146" t="s">
        <v>14</v>
      </c>
      <c r="E146" t="s">
        <v>35</v>
      </c>
      <c r="F146" t="s">
        <v>27</v>
      </c>
      <c r="G146" t="s">
        <v>46</v>
      </c>
      <c r="H146">
        <v>43</v>
      </c>
      <c r="I146" s="1">
        <v>43268</v>
      </c>
      <c r="J146" s="2">
        <v>96759</v>
      </c>
      <c r="K146" s="3">
        <v>0</v>
      </c>
      <c r="L146" t="s">
        <v>47</v>
      </c>
      <c r="M146" t="s">
        <v>68</v>
      </c>
      <c r="N146" s="1" t="s">
        <v>20</v>
      </c>
      <c r="P146" t="str">
        <f t="shared" si="13"/>
        <v>MIDDLE AGE</v>
      </c>
      <c r="AG146" s="11"/>
      <c r="AH146" s="1">
        <v>43268</v>
      </c>
      <c r="AI146" s="2">
        <v>96759</v>
      </c>
      <c r="AJ146" s="13" t="s">
        <v>41</v>
      </c>
      <c r="AK146" s="1">
        <v>43268</v>
      </c>
      <c r="AL146" s="3">
        <v>0</v>
      </c>
      <c r="AO146" s="11"/>
    </row>
    <row r="147" spans="1:41" x14ac:dyDescent="0.25">
      <c r="A147" t="s">
        <v>130</v>
      </c>
      <c r="B147" t="s">
        <v>1242</v>
      </c>
      <c r="C147" t="s">
        <v>38</v>
      </c>
      <c r="D147" t="s">
        <v>41</v>
      </c>
      <c r="E147" t="s">
        <v>1104</v>
      </c>
      <c r="F147" t="s">
        <v>16</v>
      </c>
      <c r="G147" t="s">
        <v>43</v>
      </c>
      <c r="H147">
        <v>53</v>
      </c>
      <c r="I147" s="1">
        <v>41496</v>
      </c>
      <c r="J147" s="2">
        <v>163480</v>
      </c>
      <c r="K147" s="3">
        <v>0.15</v>
      </c>
      <c r="L147" t="s">
        <v>18</v>
      </c>
      <c r="M147" t="s">
        <v>28</v>
      </c>
      <c r="N147" s="1" t="s">
        <v>20</v>
      </c>
      <c r="P147" t="str">
        <f t="shared" si="13"/>
        <v>MIDDLE AGE</v>
      </c>
      <c r="AG147" s="11"/>
      <c r="AH147" s="1">
        <v>41496</v>
      </c>
      <c r="AI147" s="2">
        <v>163480</v>
      </c>
      <c r="AJ147" s="13" t="s">
        <v>26</v>
      </c>
      <c r="AK147" s="1">
        <v>41496</v>
      </c>
      <c r="AL147" s="3">
        <v>0.15</v>
      </c>
      <c r="AO147" s="11"/>
    </row>
    <row r="148" spans="1:41" x14ac:dyDescent="0.25">
      <c r="A148" t="s">
        <v>179</v>
      </c>
      <c r="B148" t="s">
        <v>1243</v>
      </c>
      <c r="C148" t="s">
        <v>79</v>
      </c>
      <c r="D148" t="s">
        <v>26</v>
      </c>
      <c r="E148" t="s">
        <v>15</v>
      </c>
      <c r="F148" t="s">
        <v>16</v>
      </c>
      <c r="G148" t="s">
        <v>23</v>
      </c>
      <c r="H148">
        <v>58</v>
      </c>
      <c r="I148" s="1">
        <v>41744</v>
      </c>
      <c r="J148" s="2">
        <v>91132</v>
      </c>
      <c r="K148" s="3">
        <v>0</v>
      </c>
      <c r="L148" t="s">
        <v>32</v>
      </c>
      <c r="M148" t="s">
        <v>54</v>
      </c>
      <c r="N148" s="1" t="s">
        <v>20</v>
      </c>
      <c r="P148" t="str">
        <f t="shared" si="13"/>
        <v>MIDDLE AGE</v>
      </c>
      <c r="AG148" s="11"/>
      <c r="AH148" s="1">
        <v>41744</v>
      </c>
      <c r="AI148" s="2">
        <v>91132</v>
      </c>
      <c r="AJ148" s="13" t="s">
        <v>41</v>
      </c>
      <c r="AK148" s="1">
        <v>41744</v>
      </c>
      <c r="AL148" s="3">
        <v>0</v>
      </c>
      <c r="AO148" s="11"/>
    </row>
    <row r="149" spans="1:41" x14ac:dyDescent="0.25">
      <c r="A149" t="s">
        <v>403</v>
      </c>
      <c r="B149" t="s">
        <v>1244</v>
      </c>
      <c r="C149" t="s">
        <v>55</v>
      </c>
      <c r="D149" t="s">
        <v>41</v>
      </c>
      <c r="E149" t="s">
        <v>31</v>
      </c>
      <c r="F149" t="s">
        <v>27</v>
      </c>
      <c r="G149" t="s">
        <v>17</v>
      </c>
      <c r="H149">
        <v>57</v>
      </c>
      <c r="I149" s="1">
        <v>35256</v>
      </c>
      <c r="J149" s="2">
        <v>122825</v>
      </c>
      <c r="K149" s="3">
        <v>0.08</v>
      </c>
      <c r="L149" t="s">
        <v>18</v>
      </c>
      <c r="M149" t="s">
        <v>42</v>
      </c>
      <c r="N149" s="1" t="s">
        <v>20</v>
      </c>
      <c r="P149" t="str">
        <f t="shared" si="13"/>
        <v>MIDDLE AGE</v>
      </c>
      <c r="AG149" s="11"/>
      <c r="AH149" s="1">
        <v>35256</v>
      </c>
      <c r="AI149" s="2">
        <v>122825</v>
      </c>
      <c r="AJ149" s="13" t="s">
        <v>26</v>
      </c>
      <c r="AK149" s="1">
        <v>35256</v>
      </c>
      <c r="AL149" s="3">
        <v>0.08</v>
      </c>
      <c r="AO149" s="11"/>
    </row>
    <row r="150" spans="1:41" x14ac:dyDescent="0.25">
      <c r="A150" t="s">
        <v>404</v>
      </c>
      <c r="B150" t="s">
        <v>1245</v>
      </c>
      <c r="C150" t="s">
        <v>69</v>
      </c>
      <c r="D150" t="s">
        <v>26</v>
      </c>
      <c r="E150" t="s">
        <v>35</v>
      </c>
      <c r="F150" t="s">
        <v>16</v>
      </c>
      <c r="G150" t="s">
        <v>46</v>
      </c>
      <c r="H150">
        <v>31</v>
      </c>
      <c r="I150" s="1">
        <v>42301</v>
      </c>
      <c r="J150" s="2">
        <v>73612</v>
      </c>
      <c r="K150" s="3">
        <v>0</v>
      </c>
      <c r="L150" t="s">
        <v>47</v>
      </c>
      <c r="M150" t="s">
        <v>1136</v>
      </c>
      <c r="N150" s="1" t="s">
        <v>20</v>
      </c>
      <c r="P150" t="str">
        <f t="shared" si="13"/>
        <v>YOUNG</v>
      </c>
      <c r="AG150" s="11"/>
      <c r="AH150" s="1">
        <v>42301</v>
      </c>
      <c r="AI150" s="2">
        <v>73612</v>
      </c>
      <c r="AJ150" s="13" t="s">
        <v>45</v>
      </c>
      <c r="AK150" s="1">
        <v>42301</v>
      </c>
      <c r="AL150" s="3">
        <v>0</v>
      </c>
      <c r="AO150" s="11"/>
    </row>
    <row r="151" spans="1:41" x14ac:dyDescent="0.25">
      <c r="A151" t="s">
        <v>405</v>
      </c>
      <c r="B151" t="s">
        <v>1246</v>
      </c>
      <c r="C151" t="s">
        <v>76</v>
      </c>
      <c r="D151" t="s">
        <v>45</v>
      </c>
      <c r="E151" t="s">
        <v>35</v>
      </c>
      <c r="F151" t="s">
        <v>27</v>
      </c>
      <c r="G151" t="s">
        <v>23</v>
      </c>
      <c r="H151">
        <v>40</v>
      </c>
      <c r="I151" s="1">
        <v>39255</v>
      </c>
      <c r="J151" s="2">
        <v>70561</v>
      </c>
      <c r="K151" s="3">
        <v>0</v>
      </c>
      <c r="L151" t="s">
        <v>32</v>
      </c>
      <c r="M151" t="s">
        <v>67</v>
      </c>
      <c r="N151" s="1" t="s">
        <v>20</v>
      </c>
      <c r="P151" t="str">
        <f t="shared" si="13"/>
        <v>YOUNG</v>
      </c>
      <c r="AG151" s="11"/>
      <c r="AH151" s="1">
        <v>39255</v>
      </c>
      <c r="AI151" s="2">
        <v>70561</v>
      </c>
      <c r="AJ151" s="13" t="s">
        <v>26</v>
      </c>
      <c r="AK151" s="1">
        <v>39255</v>
      </c>
      <c r="AL151" s="3">
        <v>0</v>
      </c>
      <c r="AO151" s="11"/>
    </row>
    <row r="152" spans="1:41" x14ac:dyDescent="0.25">
      <c r="A152" t="s">
        <v>406</v>
      </c>
      <c r="B152" t="s">
        <v>1247</v>
      </c>
      <c r="C152" t="s">
        <v>61</v>
      </c>
      <c r="D152" t="s">
        <v>26</v>
      </c>
      <c r="E152" t="s">
        <v>15</v>
      </c>
      <c r="F152" t="s">
        <v>27</v>
      </c>
      <c r="G152" t="s">
        <v>43</v>
      </c>
      <c r="H152">
        <v>47</v>
      </c>
      <c r="I152" s="1">
        <v>39593</v>
      </c>
      <c r="J152" s="2">
        <v>60331</v>
      </c>
      <c r="K152" s="3">
        <v>0</v>
      </c>
      <c r="L152" t="s">
        <v>18</v>
      </c>
      <c r="M152" t="s">
        <v>42</v>
      </c>
      <c r="N152" s="1" t="s">
        <v>20</v>
      </c>
      <c r="P152" t="str">
        <f t="shared" si="13"/>
        <v>MIDDLE AGE</v>
      </c>
      <c r="AG152" s="11"/>
      <c r="AH152" s="1">
        <v>39593</v>
      </c>
      <c r="AI152" s="2">
        <v>60331</v>
      </c>
      <c r="AJ152" s="13" t="s">
        <v>26</v>
      </c>
      <c r="AK152" s="1">
        <v>39593</v>
      </c>
      <c r="AL152" s="3">
        <v>0</v>
      </c>
      <c r="AO152" s="11"/>
    </row>
    <row r="153" spans="1:41" x14ac:dyDescent="0.25">
      <c r="A153" t="s">
        <v>265</v>
      </c>
      <c r="B153" t="s">
        <v>1248</v>
      </c>
      <c r="C153" t="s">
        <v>64</v>
      </c>
      <c r="D153" t="s">
        <v>26</v>
      </c>
      <c r="E153" t="s">
        <v>35</v>
      </c>
      <c r="F153" t="s">
        <v>16</v>
      </c>
      <c r="G153" t="s">
        <v>46</v>
      </c>
      <c r="H153">
        <v>51</v>
      </c>
      <c r="I153" s="1">
        <v>39207</v>
      </c>
      <c r="J153" s="2">
        <v>48772</v>
      </c>
      <c r="K153" s="3">
        <v>0</v>
      </c>
      <c r="L153" t="s">
        <v>47</v>
      </c>
      <c r="M153" t="s">
        <v>1136</v>
      </c>
      <c r="N153" s="1" t="s">
        <v>20</v>
      </c>
      <c r="P153" t="str">
        <f t="shared" si="13"/>
        <v>MIDDLE AGE</v>
      </c>
      <c r="AG153" s="11"/>
      <c r="AH153" s="1">
        <v>39207</v>
      </c>
      <c r="AI153" s="2">
        <v>48772</v>
      </c>
      <c r="AJ153" s="13" t="s">
        <v>26</v>
      </c>
      <c r="AK153" s="1">
        <v>39207</v>
      </c>
      <c r="AL153" s="3">
        <v>0</v>
      </c>
      <c r="AO153" s="11"/>
    </row>
    <row r="154" spans="1:41" x14ac:dyDescent="0.25">
      <c r="A154" t="s">
        <v>407</v>
      </c>
      <c r="B154" t="s">
        <v>1249</v>
      </c>
      <c r="C154" t="s">
        <v>74</v>
      </c>
      <c r="D154" t="s">
        <v>26</v>
      </c>
      <c r="E154" t="s">
        <v>15</v>
      </c>
      <c r="F154" t="s">
        <v>27</v>
      </c>
      <c r="G154" t="s">
        <v>23</v>
      </c>
      <c r="H154">
        <v>57</v>
      </c>
      <c r="I154" s="1">
        <v>44106</v>
      </c>
      <c r="J154" s="2">
        <v>90599</v>
      </c>
      <c r="K154" s="3">
        <v>0</v>
      </c>
      <c r="L154" t="s">
        <v>32</v>
      </c>
      <c r="M154" t="s">
        <v>67</v>
      </c>
      <c r="N154" s="1" t="s">
        <v>20</v>
      </c>
      <c r="P154" t="str">
        <f t="shared" si="13"/>
        <v>MIDDLE AGE</v>
      </c>
      <c r="AG154" s="11"/>
      <c r="AH154" s="1">
        <v>44106</v>
      </c>
      <c r="AI154" s="2">
        <v>90599</v>
      </c>
      <c r="AJ154" s="13" t="s">
        <v>26</v>
      </c>
      <c r="AK154" s="1">
        <v>44106</v>
      </c>
      <c r="AL154" s="3">
        <v>0</v>
      </c>
      <c r="AO154" s="11"/>
    </row>
    <row r="155" spans="1:41" x14ac:dyDescent="0.25">
      <c r="A155" t="s">
        <v>408</v>
      </c>
      <c r="B155" t="s">
        <v>1250</v>
      </c>
      <c r="C155" t="s">
        <v>62</v>
      </c>
      <c r="D155" t="s">
        <v>26</v>
      </c>
      <c r="E155" t="s">
        <v>31</v>
      </c>
      <c r="F155" t="s">
        <v>27</v>
      </c>
      <c r="G155" t="s">
        <v>17</v>
      </c>
      <c r="H155">
        <v>46</v>
      </c>
      <c r="I155" s="1">
        <v>44522</v>
      </c>
      <c r="J155" s="2">
        <v>55643</v>
      </c>
      <c r="K155" s="3">
        <v>0</v>
      </c>
      <c r="L155" t="s">
        <v>18</v>
      </c>
      <c r="M155" t="s">
        <v>28</v>
      </c>
      <c r="N155" s="1" t="s">
        <v>20</v>
      </c>
      <c r="P155" t="str">
        <f t="shared" si="13"/>
        <v>MIDDLE AGE</v>
      </c>
      <c r="AG155" s="11"/>
      <c r="AH155" s="1">
        <v>44522</v>
      </c>
      <c r="AI155" s="2">
        <v>55643</v>
      </c>
      <c r="AJ155" s="13" t="s">
        <v>30</v>
      </c>
      <c r="AK155" s="1">
        <v>44522</v>
      </c>
      <c r="AL155" s="3">
        <v>0</v>
      </c>
      <c r="AO155" s="11"/>
    </row>
    <row r="156" spans="1:41" x14ac:dyDescent="0.25">
      <c r="A156" t="s">
        <v>409</v>
      </c>
      <c r="B156" t="s">
        <v>1251</v>
      </c>
      <c r="C156" t="s">
        <v>85</v>
      </c>
      <c r="D156" t="s">
        <v>30</v>
      </c>
      <c r="E156" t="s">
        <v>31</v>
      </c>
      <c r="F156" t="s">
        <v>27</v>
      </c>
      <c r="G156" t="s">
        <v>46</v>
      </c>
      <c r="H156">
        <v>40</v>
      </c>
      <c r="I156" s="1">
        <v>44807</v>
      </c>
      <c r="J156" s="2">
        <v>97938</v>
      </c>
      <c r="K156" s="3">
        <v>0</v>
      </c>
      <c r="L156" t="s">
        <v>18</v>
      </c>
      <c r="M156" t="s">
        <v>19</v>
      </c>
      <c r="N156" s="1" t="s">
        <v>20</v>
      </c>
      <c r="P156" t="str">
        <f t="shared" si="13"/>
        <v>YOUNG</v>
      </c>
      <c r="AG156" s="11"/>
      <c r="AH156" s="1">
        <v>44807</v>
      </c>
      <c r="AI156" s="2">
        <v>97938</v>
      </c>
      <c r="AJ156" s="13" t="s">
        <v>58</v>
      </c>
      <c r="AK156" s="1">
        <v>44807</v>
      </c>
      <c r="AL156" s="3">
        <v>0</v>
      </c>
      <c r="AO156" s="11"/>
    </row>
    <row r="157" spans="1:41" x14ac:dyDescent="0.25">
      <c r="A157" t="s">
        <v>410</v>
      </c>
      <c r="B157" t="s">
        <v>1252</v>
      </c>
      <c r="C157" t="s">
        <v>59</v>
      </c>
      <c r="D157" t="s">
        <v>58</v>
      </c>
      <c r="E157" t="s">
        <v>15</v>
      </c>
      <c r="F157" t="s">
        <v>27</v>
      </c>
      <c r="G157" t="s">
        <v>23</v>
      </c>
      <c r="H157">
        <v>43</v>
      </c>
      <c r="I157" s="1">
        <v>38004</v>
      </c>
      <c r="J157" s="2">
        <v>49627</v>
      </c>
      <c r="K157" s="3">
        <v>0</v>
      </c>
      <c r="L157" t="s">
        <v>32</v>
      </c>
      <c r="M157" t="s">
        <v>54</v>
      </c>
      <c r="N157" s="1" t="s">
        <v>20</v>
      </c>
      <c r="P157" t="str">
        <f t="shared" si="13"/>
        <v>MIDDLE AGE</v>
      </c>
      <c r="AG157" s="11"/>
      <c r="AH157" s="1">
        <v>38004</v>
      </c>
      <c r="AI157" s="2">
        <v>49627</v>
      </c>
      <c r="AJ157" s="13" t="s">
        <v>26</v>
      </c>
      <c r="AK157" s="1">
        <v>38004</v>
      </c>
      <c r="AL157" s="3">
        <v>0</v>
      </c>
      <c r="AO157" s="11"/>
    </row>
    <row r="158" spans="1:41" x14ac:dyDescent="0.25">
      <c r="A158" t="s">
        <v>411</v>
      </c>
      <c r="B158" t="s">
        <v>1253</v>
      </c>
      <c r="C158" t="s">
        <v>62</v>
      </c>
      <c r="D158" t="s">
        <v>26</v>
      </c>
      <c r="E158" t="s">
        <v>15</v>
      </c>
      <c r="F158" t="s">
        <v>27</v>
      </c>
      <c r="G158" t="s">
        <v>17</v>
      </c>
      <c r="H158">
        <v>54</v>
      </c>
      <c r="I158" s="1">
        <v>44303</v>
      </c>
      <c r="J158" s="2">
        <v>58137</v>
      </c>
      <c r="K158" s="3">
        <v>0</v>
      </c>
      <c r="L158" t="s">
        <v>18</v>
      </c>
      <c r="M158" t="s">
        <v>28</v>
      </c>
      <c r="N158" s="1" t="s">
        <v>20</v>
      </c>
      <c r="P158" t="str">
        <f t="shared" si="13"/>
        <v>MIDDLE AGE</v>
      </c>
      <c r="AG158" s="11"/>
      <c r="AH158" s="1">
        <v>44303</v>
      </c>
      <c r="AI158" s="2">
        <v>58137</v>
      </c>
      <c r="AJ158" s="13" t="s">
        <v>45</v>
      </c>
      <c r="AK158" s="1">
        <v>44303</v>
      </c>
      <c r="AL158" s="3">
        <v>0</v>
      </c>
      <c r="AO158" s="11"/>
    </row>
    <row r="159" spans="1:41" x14ac:dyDescent="0.25">
      <c r="A159" t="s">
        <v>412</v>
      </c>
      <c r="B159" t="s">
        <v>1254</v>
      </c>
      <c r="C159" t="s">
        <v>1113</v>
      </c>
      <c r="D159" t="s">
        <v>45</v>
      </c>
      <c r="E159" t="s">
        <v>15</v>
      </c>
      <c r="F159" t="s">
        <v>16</v>
      </c>
      <c r="G159" t="s">
        <v>43</v>
      </c>
      <c r="H159">
        <v>27</v>
      </c>
      <c r="I159" s="1">
        <v>44198</v>
      </c>
      <c r="J159" s="2">
        <v>120586</v>
      </c>
      <c r="K159" s="3">
        <v>0.15</v>
      </c>
      <c r="L159" t="s">
        <v>18</v>
      </c>
      <c r="M159" t="s">
        <v>56</v>
      </c>
      <c r="N159" s="1" t="s">
        <v>20</v>
      </c>
      <c r="P159" t="str">
        <f t="shared" si="13"/>
        <v>YOUNG</v>
      </c>
      <c r="AG159" s="11"/>
      <c r="AH159" s="1">
        <v>44198</v>
      </c>
      <c r="AI159" s="2">
        <v>120586</v>
      </c>
      <c r="AJ159" s="13" t="s">
        <v>58</v>
      </c>
      <c r="AK159" s="1">
        <v>44198</v>
      </c>
      <c r="AL159" s="3">
        <v>0.15</v>
      </c>
      <c r="AO159" s="11"/>
    </row>
    <row r="160" spans="1:41" x14ac:dyDescent="0.25">
      <c r="A160" t="s">
        <v>413</v>
      </c>
      <c r="B160" t="s">
        <v>1255</v>
      </c>
      <c r="C160" t="s">
        <v>57</v>
      </c>
      <c r="D160" t="s">
        <v>58</v>
      </c>
      <c r="E160" t="s">
        <v>35</v>
      </c>
      <c r="F160" t="s">
        <v>16</v>
      </c>
      <c r="G160" t="s">
        <v>23</v>
      </c>
      <c r="H160">
        <v>56</v>
      </c>
      <c r="I160" s="1">
        <v>36387</v>
      </c>
      <c r="J160" s="2">
        <v>72925</v>
      </c>
      <c r="K160" s="3">
        <v>0</v>
      </c>
      <c r="L160" t="s">
        <v>18</v>
      </c>
      <c r="M160" t="s">
        <v>56</v>
      </c>
      <c r="N160" s="1" t="s">
        <v>20</v>
      </c>
      <c r="P160" t="str">
        <f t="shared" si="13"/>
        <v>MIDDLE AGE</v>
      </c>
      <c r="AG160" s="11"/>
      <c r="AH160" s="1">
        <v>36387</v>
      </c>
      <c r="AI160" s="2">
        <v>72925</v>
      </c>
      <c r="AJ160" s="13" t="s">
        <v>26</v>
      </c>
      <c r="AK160" s="1">
        <v>36387</v>
      </c>
      <c r="AL160" s="3">
        <v>0</v>
      </c>
      <c r="AO160" s="11"/>
    </row>
    <row r="161" spans="1:41" x14ac:dyDescent="0.25">
      <c r="A161" t="s">
        <v>414</v>
      </c>
      <c r="B161" t="s">
        <v>1256</v>
      </c>
      <c r="C161" t="s">
        <v>74</v>
      </c>
      <c r="D161" t="s">
        <v>26</v>
      </c>
      <c r="E161" t="s">
        <v>1104</v>
      </c>
      <c r="F161" t="s">
        <v>16</v>
      </c>
      <c r="G161" t="s">
        <v>46</v>
      </c>
      <c r="H161">
        <v>36</v>
      </c>
      <c r="I161" s="1">
        <v>44785</v>
      </c>
      <c r="J161" s="2">
        <v>83548</v>
      </c>
      <c r="K161" s="3">
        <v>0</v>
      </c>
      <c r="L161" t="s">
        <v>18</v>
      </c>
      <c r="M161" t="s">
        <v>42</v>
      </c>
      <c r="N161" s="1" t="s">
        <v>20</v>
      </c>
      <c r="P161" t="str">
        <f t="shared" si="13"/>
        <v>YOUNG</v>
      </c>
      <c r="AG161" s="11"/>
      <c r="AH161" s="1">
        <v>44785</v>
      </c>
      <c r="AI161" s="2">
        <v>83548</v>
      </c>
      <c r="AJ161" s="13" t="s">
        <v>14</v>
      </c>
      <c r="AK161" s="1">
        <v>44785</v>
      </c>
      <c r="AL161" s="3">
        <v>0</v>
      </c>
      <c r="AO161" s="11"/>
    </row>
    <row r="162" spans="1:41" x14ac:dyDescent="0.25">
      <c r="A162" t="s">
        <v>415</v>
      </c>
      <c r="B162" t="s">
        <v>1257</v>
      </c>
      <c r="C162" t="s">
        <v>55</v>
      </c>
      <c r="D162" t="s">
        <v>14</v>
      </c>
      <c r="E162" t="s">
        <v>35</v>
      </c>
      <c r="F162" t="s">
        <v>27</v>
      </c>
      <c r="G162" t="s">
        <v>23</v>
      </c>
      <c r="H162">
        <v>53</v>
      </c>
      <c r="I162" s="1">
        <v>38531</v>
      </c>
      <c r="J162" s="2">
        <v>128226</v>
      </c>
      <c r="K162" s="3">
        <v>0.08</v>
      </c>
      <c r="L162" t="s">
        <v>32</v>
      </c>
      <c r="M162" t="s">
        <v>63</v>
      </c>
      <c r="N162" s="1" t="s">
        <v>20</v>
      </c>
      <c r="P162" t="str">
        <f t="shared" si="13"/>
        <v>MIDDLE AGE</v>
      </c>
      <c r="AG162" s="11"/>
      <c r="AH162" s="1">
        <v>38531</v>
      </c>
      <c r="AI162" s="2">
        <v>128226</v>
      </c>
      <c r="AJ162" s="13" t="s">
        <v>30</v>
      </c>
      <c r="AK162" s="1">
        <v>38531</v>
      </c>
      <c r="AL162" s="3">
        <v>0.08</v>
      </c>
      <c r="AO162" s="11"/>
    </row>
    <row r="163" spans="1:41" x14ac:dyDescent="0.25">
      <c r="A163" t="s">
        <v>416</v>
      </c>
      <c r="B163" t="s">
        <v>1258</v>
      </c>
      <c r="C163" t="s">
        <v>38</v>
      </c>
      <c r="D163" t="s">
        <v>30</v>
      </c>
      <c r="E163" t="s">
        <v>15</v>
      </c>
      <c r="F163" t="s">
        <v>16</v>
      </c>
      <c r="G163" t="s">
        <v>17</v>
      </c>
      <c r="H163">
        <v>31</v>
      </c>
      <c r="I163" s="1">
        <v>43165</v>
      </c>
      <c r="J163" s="2">
        <v>150653</v>
      </c>
      <c r="K163" s="3">
        <v>0.24</v>
      </c>
      <c r="L163" t="s">
        <v>18</v>
      </c>
      <c r="M163" t="s">
        <v>24</v>
      </c>
      <c r="N163" s="1">
        <v>43709</v>
      </c>
      <c r="P163" t="str">
        <f t="shared" si="13"/>
        <v>YOUNG</v>
      </c>
      <c r="AG163" s="11"/>
      <c r="AH163" s="1">
        <v>43165</v>
      </c>
      <c r="AI163" s="2">
        <v>150653</v>
      </c>
      <c r="AJ163" s="13" t="s">
        <v>45</v>
      </c>
      <c r="AK163" s="1">
        <v>43165</v>
      </c>
      <c r="AL163" s="3">
        <v>0.24</v>
      </c>
      <c r="AO163" s="11"/>
    </row>
    <row r="164" spans="1:41" x14ac:dyDescent="0.25">
      <c r="A164" t="s">
        <v>417</v>
      </c>
      <c r="B164" t="s">
        <v>1259</v>
      </c>
      <c r="C164" t="s">
        <v>44</v>
      </c>
      <c r="D164" t="s">
        <v>45</v>
      </c>
      <c r="E164" t="s">
        <v>1104</v>
      </c>
      <c r="F164" t="s">
        <v>27</v>
      </c>
      <c r="G164" t="s">
        <v>17</v>
      </c>
      <c r="H164">
        <v>45</v>
      </c>
      <c r="I164" s="1">
        <v>42494</v>
      </c>
      <c r="J164" s="2">
        <v>80989</v>
      </c>
      <c r="K164" s="3">
        <v>0</v>
      </c>
      <c r="L164" t="s">
        <v>18</v>
      </c>
      <c r="M164" t="s">
        <v>28</v>
      </c>
      <c r="N164" s="1" t="s">
        <v>20</v>
      </c>
      <c r="P164" t="str">
        <f t="shared" si="13"/>
        <v>MIDDLE AGE</v>
      </c>
      <c r="AG164" s="11"/>
      <c r="AH164" s="1">
        <v>42494</v>
      </c>
      <c r="AI164" s="2">
        <v>80989</v>
      </c>
      <c r="AJ164" s="13" t="s">
        <v>30</v>
      </c>
      <c r="AK164" s="1">
        <v>42494</v>
      </c>
      <c r="AL164" s="3">
        <v>0</v>
      </c>
      <c r="AO164" s="11"/>
    </row>
    <row r="165" spans="1:41" x14ac:dyDescent="0.25">
      <c r="A165" t="s">
        <v>418</v>
      </c>
      <c r="B165" t="s">
        <v>1260</v>
      </c>
      <c r="C165" t="s">
        <v>72</v>
      </c>
      <c r="D165" t="s">
        <v>30</v>
      </c>
      <c r="E165" t="s">
        <v>31</v>
      </c>
      <c r="F165" t="s">
        <v>27</v>
      </c>
      <c r="G165" t="s">
        <v>17</v>
      </c>
      <c r="H165">
        <v>29</v>
      </c>
      <c r="I165" s="1">
        <v>44619</v>
      </c>
      <c r="J165" s="2">
        <v>74901</v>
      </c>
      <c r="K165" s="3">
        <v>0</v>
      </c>
      <c r="L165" t="s">
        <v>18</v>
      </c>
      <c r="M165" t="s">
        <v>24</v>
      </c>
      <c r="N165" s="1" t="s">
        <v>20</v>
      </c>
      <c r="P165" t="str">
        <f t="shared" si="13"/>
        <v>YOUNG</v>
      </c>
      <c r="AG165" s="11"/>
      <c r="AH165" s="1">
        <v>44619</v>
      </c>
      <c r="AI165" s="2">
        <v>74901</v>
      </c>
      <c r="AJ165" s="13" t="s">
        <v>26</v>
      </c>
      <c r="AK165" s="1">
        <v>44619</v>
      </c>
      <c r="AL165" s="3">
        <v>0</v>
      </c>
      <c r="AO165" s="11"/>
    </row>
    <row r="166" spans="1:41" x14ac:dyDescent="0.25">
      <c r="A166" t="s">
        <v>147</v>
      </c>
      <c r="B166" t="s">
        <v>1261</v>
      </c>
      <c r="C166" t="s">
        <v>36</v>
      </c>
      <c r="D166" t="s">
        <v>26</v>
      </c>
      <c r="E166" t="s">
        <v>15</v>
      </c>
      <c r="F166" t="s">
        <v>16</v>
      </c>
      <c r="G166" t="s">
        <v>23</v>
      </c>
      <c r="H166">
        <v>27</v>
      </c>
      <c r="I166" s="1">
        <v>44071</v>
      </c>
      <c r="J166" s="2">
        <v>68712</v>
      </c>
      <c r="K166" s="3">
        <v>0</v>
      </c>
      <c r="L166" t="s">
        <v>18</v>
      </c>
      <c r="M166" t="s">
        <v>28</v>
      </c>
      <c r="N166" s="1" t="s">
        <v>20</v>
      </c>
      <c r="P166" t="str">
        <f t="shared" si="13"/>
        <v>YOUNG</v>
      </c>
      <c r="AG166" s="11"/>
      <c r="AH166" s="1">
        <v>44071</v>
      </c>
      <c r="AI166" s="2">
        <v>68712</v>
      </c>
      <c r="AJ166" s="13" t="s">
        <v>30</v>
      </c>
      <c r="AK166" s="1">
        <v>44071</v>
      </c>
      <c r="AL166" s="3">
        <v>0</v>
      </c>
      <c r="AO166" s="11"/>
    </row>
    <row r="167" spans="1:41" x14ac:dyDescent="0.25">
      <c r="A167" t="s">
        <v>419</v>
      </c>
      <c r="B167" t="s">
        <v>1262</v>
      </c>
      <c r="C167" t="s">
        <v>29</v>
      </c>
      <c r="D167" t="s">
        <v>30</v>
      </c>
      <c r="E167" t="s">
        <v>15</v>
      </c>
      <c r="F167" t="s">
        <v>27</v>
      </c>
      <c r="G167" t="s">
        <v>17</v>
      </c>
      <c r="H167">
        <v>26</v>
      </c>
      <c r="I167" s="1">
        <v>44669</v>
      </c>
      <c r="J167" s="2">
        <v>82963</v>
      </c>
      <c r="K167" s="3">
        <v>0</v>
      </c>
      <c r="L167" t="s">
        <v>18</v>
      </c>
      <c r="M167" t="s">
        <v>24</v>
      </c>
      <c r="N167" s="1">
        <v>44735</v>
      </c>
      <c r="P167" t="str">
        <f t="shared" si="13"/>
        <v>YOUNG</v>
      </c>
      <c r="AG167" s="11"/>
      <c r="AH167" s="1">
        <v>44669</v>
      </c>
      <c r="AI167" s="2">
        <v>82963</v>
      </c>
      <c r="AJ167" s="13" t="s">
        <v>30</v>
      </c>
      <c r="AK167" s="1">
        <v>44669</v>
      </c>
      <c r="AL167" s="3">
        <v>0</v>
      </c>
      <c r="AO167" s="11"/>
    </row>
    <row r="168" spans="1:41" x14ac:dyDescent="0.25">
      <c r="A168" t="s">
        <v>420</v>
      </c>
      <c r="B168" t="s">
        <v>1263</v>
      </c>
      <c r="C168" t="s">
        <v>78</v>
      </c>
      <c r="D168" t="s">
        <v>30</v>
      </c>
      <c r="E168" t="s">
        <v>15</v>
      </c>
      <c r="F168" t="s">
        <v>16</v>
      </c>
      <c r="G168" t="s">
        <v>46</v>
      </c>
      <c r="H168">
        <v>53</v>
      </c>
      <c r="I168" s="1">
        <v>39978</v>
      </c>
      <c r="J168" s="2">
        <v>123203</v>
      </c>
      <c r="K168" s="3">
        <v>0.1</v>
      </c>
      <c r="L168" t="s">
        <v>18</v>
      </c>
      <c r="M168" t="s">
        <v>24</v>
      </c>
      <c r="N168" s="1" t="s">
        <v>20</v>
      </c>
      <c r="P168" t="str">
        <f t="shared" si="13"/>
        <v>MIDDLE AGE</v>
      </c>
      <c r="AG168" s="11"/>
      <c r="AH168" s="1">
        <v>39978</v>
      </c>
      <c r="AI168" s="2">
        <v>123203</v>
      </c>
      <c r="AJ168" s="13" t="s">
        <v>58</v>
      </c>
      <c r="AK168" s="1">
        <v>39978</v>
      </c>
      <c r="AL168" s="3">
        <v>0.1</v>
      </c>
      <c r="AO168" s="11"/>
    </row>
    <row r="169" spans="1:41" x14ac:dyDescent="0.25">
      <c r="A169" t="s">
        <v>421</v>
      </c>
      <c r="B169" t="s">
        <v>1264</v>
      </c>
      <c r="C169" t="s">
        <v>38</v>
      </c>
      <c r="D169" t="s">
        <v>58</v>
      </c>
      <c r="E169" t="s">
        <v>31</v>
      </c>
      <c r="F169" t="s">
        <v>16</v>
      </c>
      <c r="G169" t="s">
        <v>23</v>
      </c>
      <c r="H169">
        <v>64</v>
      </c>
      <c r="I169" s="1">
        <v>41157</v>
      </c>
      <c r="J169" s="2">
        <v>195416</v>
      </c>
      <c r="K169" s="3">
        <v>0.22</v>
      </c>
      <c r="L169" t="s">
        <v>32</v>
      </c>
      <c r="M169" t="s">
        <v>33</v>
      </c>
      <c r="N169" s="1" t="s">
        <v>20</v>
      </c>
      <c r="P169" t="str">
        <f t="shared" si="13"/>
        <v>OLD</v>
      </c>
      <c r="AG169" s="11"/>
      <c r="AH169" s="1">
        <v>41157</v>
      </c>
      <c r="AI169" s="2">
        <v>195416</v>
      </c>
      <c r="AJ169" s="13" t="s">
        <v>41</v>
      </c>
      <c r="AK169" s="1">
        <v>41157</v>
      </c>
      <c r="AL169" s="3">
        <v>0.22</v>
      </c>
      <c r="AO169" s="11"/>
    </row>
    <row r="170" spans="1:41" x14ac:dyDescent="0.25">
      <c r="A170" t="s">
        <v>422</v>
      </c>
      <c r="B170" t="s">
        <v>1265</v>
      </c>
      <c r="C170" t="s">
        <v>38</v>
      </c>
      <c r="D170" t="s">
        <v>41</v>
      </c>
      <c r="E170" t="s">
        <v>35</v>
      </c>
      <c r="F170" t="s">
        <v>27</v>
      </c>
      <c r="G170" t="s">
        <v>43</v>
      </c>
      <c r="H170">
        <v>32</v>
      </c>
      <c r="I170" s="1">
        <v>43258</v>
      </c>
      <c r="J170" s="2">
        <v>156418</v>
      </c>
      <c r="K170" s="3">
        <v>0.23</v>
      </c>
      <c r="L170" t="s">
        <v>18</v>
      </c>
      <c r="M170" t="s">
        <v>28</v>
      </c>
      <c r="N170" s="1" t="s">
        <v>20</v>
      </c>
      <c r="P170" t="str">
        <f t="shared" si="13"/>
        <v>YOUNG</v>
      </c>
      <c r="AG170" s="11"/>
      <c r="AH170" s="1">
        <v>43258</v>
      </c>
      <c r="AI170" s="2">
        <v>156418</v>
      </c>
      <c r="AJ170" s="13" t="s">
        <v>58</v>
      </c>
      <c r="AK170" s="1">
        <v>43258</v>
      </c>
      <c r="AL170" s="3">
        <v>0.23</v>
      </c>
      <c r="AO170" s="11"/>
    </row>
    <row r="171" spans="1:41" x14ac:dyDescent="0.25">
      <c r="A171" t="s">
        <v>423</v>
      </c>
      <c r="B171" t="s">
        <v>1266</v>
      </c>
      <c r="C171" t="s">
        <v>13</v>
      </c>
      <c r="D171" t="s">
        <v>58</v>
      </c>
      <c r="E171" t="s">
        <v>35</v>
      </c>
      <c r="F171" t="s">
        <v>16</v>
      </c>
      <c r="G171" t="s">
        <v>23</v>
      </c>
      <c r="H171">
        <v>42</v>
      </c>
      <c r="I171" s="1">
        <v>42174</v>
      </c>
      <c r="J171" s="2">
        <v>255892</v>
      </c>
      <c r="K171" s="3">
        <v>0.38</v>
      </c>
      <c r="L171" t="s">
        <v>18</v>
      </c>
      <c r="M171" t="s">
        <v>42</v>
      </c>
      <c r="N171" s="1" t="s">
        <v>20</v>
      </c>
      <c r="P171" t="str">
        <f t="shared" si="13"/>
        <v>MIDDLE AGE</v>
      </c>
      <c r="AG171" s="11"/>
      <c r="AH171" s="1">
        <v>42174</v>
      </c>
      <c r="AI171" s="2">
        <v>255892</v>
      </c>
      <c r="AJ171" s="13" t="s">
        <v>26</v>
      </c>
      <c r="AK171" s="1">
        <v>42174</v>
      </c>
      <c r="AL171" s="3">
        <v>0.38</v>
      </c>
      <c r="AO171" s="11"/>
    </row>
    <row r="172" spans="1:41" x14ac:dyDescent="0.25">
      <c r="A172" t="s">
        <v>424</v>
      </c>
      <c r="B172" t="s">
        <v>1267</v>
      </c>
      <c r="C172" t="s">
        <v>49</v>
      </c>
      <c r="D172" t="s">
        <v>26</v>
      </c>
      <c r="E172" t="s">
        <v>31</v>
      </c>
      <c r="F172" t="s">
        <v>16</v>
      </c>
      <c r="G172" t="s">
        <v>17</v>
      </c>
      <c r="H172">
        <v>31</v>
      </c>
      <c r="I172" s="1">
        <v>43317</v>
      </c>
      <c r="J172" s="2">
        <v>96195</v>
      </c>
      <c r="K172" s="3">
        <v>0</v>
      </c>
      <c r="L172" t="s">
        <v>18</v>
      </c>
      <c r="M172" t="s">
        <v>37</v>
      </c>
      <c r="N172" s="1" t="s">
        <v>20</v>
      </c>
      <c r="P172" t="str">
        <f t="shared" si="13"/>
        <v>YOUNG</v>
      </c>
      <c r="AG172" s="11"/>
      <c r="AH172" s="1">
        <v>43317</v>
      </c>
      <c r="AI172" s="2">
        <v>96195</v>
      </c>
      <c r="AJ172" s="13" t="s">
        <v>26</v>
      </c>
      <c r="AK172" s="1">
        <v>43317</v>
      </c>
      <c r="AL172" s="3">
        <v>0</v>
      </c>
      <c r="AO172" s="11"/>
    </row>
    <row r="173" spans="1:41" x14ac:dyDescent="0.25">
      <c r="A173" t="s">
        <v>425</v>
      </c>
      <c r="B173" t="s">
        <v>1268</v>
      </c>
      <c r="C173" t="s">
        <v>74</v>
      </c>
      <c r="D173" t="s">
        <v>26</v>
      </c>
      <c r="E173" t="s">
        <v>15</v>
      </c>
      <c r="F173" t="s">
        <v>16</v>
      </c>
      <c r="G173" t="s">
        <v>23</v>
      </c>
      <c r="H173">
        <v>40</v>
      </c>
      <c r="I173" s="1">
        <v>39352</v>
      </c>
      <c r="J173" s="2">
        <v>77637</v>
      </c>
      <c r="K173" s="3">
        <v>0</v>
      </c>
      <c r="L173" t="s">
        <v>32</v>
      </c>
      <c r="M173" t="s">
        <v>67</v>
      </c>
      <c r="N173" s="1">
        <v>42770</v>
      </c>
      <c r="P173" t="str">
        <f t="shared" si="13"/>
        <v>YOUNG</v>
      </c>
      <c r="AG173" s="11"/>
      <c r="AH173" s="1">
        <v>39352</v>
      </c>
      <c r="AI173" s="2">
        <v>77637</v>
      </c>
      <c r="AJ173" s="13" t="s">
        <v>30</v>
      </c>
      <c r="AK173" s="1">
        <v>39352</v>
      </c>
      <c r="AL173" s="3">
        <v>0</v>
      </c>
      <c r="AO173" s="11"/>
    </row>
    <row r="174" spans="1:41" x14ac:dyDescent="0.25">
      <c r="A174" t="s">
        <v>426</v>
      </c>
      <c r="B174" t="s">
        <v>1269</v>
      </c>
      <c r="C174" t="s">
        <v>52</v>
      </c>
      <c r="D174" t="s">
        <v>30</v>
      </c>
      <c r="E174" t="s">
        <v>15</v>
      </c>
      <c r="F174" t="s">
        <v>27</v>
      </c>
      <c r="G174" t="s">
        <v>23</v>
      </c>
      <c r="H174">
        <v>46</v>
      </c>
      <c r="I174" s="1">
        <v>37768</v>
      </c>
      <c r="J174" s="2">
        <v>79294</v>
      </c>
      <c r="K174" s="3">
        <v>0</v>
      </c>
      <c r="L174" t="s">
        <v>32</v>
      </c>
      <c r="M174" t="s">
        <v>33</v>
      </c>
      <c r="N174" s="1" t="s">
        <v>20</v>
      </c>
      <c r="P174" t="str">
        <f t="shared" si="13"/>
        <v>MIDDLE AGE</v>
      </c>
      <c r="AG174" s="11"/>
      <c r="AH174" s="1">
        <v>37768</v>
      </c>
      <c r="AI174" s="2">
        <v>79294</v>
      </c>
      <c r="AJ174" s="13" t="s">
        <v>14</v>
      </c>
      <c r="AK174" s="1">
        <v>37768</v>
      </c>
      <c r="AL174" s="3">
        <v>0</v>
      </c>
      <c r="AO174" s="11"/>
    </row>
    <row r="175" spans="1:41" x14ac:dyDescent="0.25">
      <c r="A175" t="s">
        <v>427</v>
      </c>
      <c r="B175" t="s">
        <v>1270</v>
      </c>
      <c r="C175" t="s">
        <v>13</v>
      </c>
      <c r="D175" t="s">
        <v>14</v>
      </c>
      <c r="E175" t="s">
        <v>1104</v>
      </c>
      <c r="F175" t="s">
        <v>27</v>
      </c>
      <c r="G175" t="s">
        <v>17</v>
      </c>
      <c r="H175">
        <v>35</v>
      </c>
      <c r="I175" s="1">
        <v>42562</v>
      </c>
      <c r="J175" s="2">
        <v>254287</v>
      </c>
      <c r="K175" s="3">
        <v>0.31</v>
      </c>
      <c r="L175" t="s">
        <v>18</v>
      </c>
      <c r="M175" t="s">
        <v>24</v>
      </c>
      <c r="N175" s="1">
        <v>44851</v>
      </c>
      <c r="P175" t="str">
        <f t="shared" si="13"/>
        <v>YOUNG</v>
      </c>
      <c r="AG175" s="11"/>
      <c r="AH175" s="1">
        <v>42562</v>
      </c>
      <c r="AI175" s="2">
        <v>254287</v>
      </c>
      <c r="AJ175" s="13" t="s">
        <v>26</v>
      </c>
      <c r="AK175" s="1">
        <v>42562</v>
      </c>
      <c r="AL175" s="3">
        <v>0.31</v>
      </c>
      <c r="AO175" s="11"/>
    </row>
    <row r="176" spans="1:41" x14ac:dyDescent="0.25">
      <c r="A176" t="s">
        <v>428</v>
      </c>
      <c r="B176" t="s">
        <v>1271</v>
      </c>
      <c r="C176" t="s">
        <v>25</v>
      </c>
      <c r="D176" t="s">
        <v>26</v>
      </c>
      <c r="E176" t="s">
        <v>1104</v>
      </c>
      <c r="F176" t="s">
        <v>27</v>
      </c>
      <c r="G176" t="s">
        <v>23</v>
      </c>
      <c r="H176">
        <v>64</v>
      </c>
      <c r="I176" s="1">
        <v>34512</v>
      </c>
      <c r="J176" s="2">
        <v>70516</v>
      </c>
      <c r="K176" s="3">
        <v>0</v>
      </c>
      <c r="L176" t="s">
        <v>32</v>
      </c>
      <c r="M176" t="s">
        <v>33</v>
      </c>
      <c r="N176" s="1" t="s">
        <v>20</v>
      </c>
      <c r="P176" t="str">
        <f t="shared" si="13"/>
        <v>OLD</v>
      </c>
      <c r="AG176" s="11"/>
      <c r="AH176" s="1">
        <v>34512</v>
      </c>
      <c r="AI176" s="2">
        <v>70516</v>
      </c>
      <c r="AJ176" s="13" t="s">
        <v>58</v>
      </c>
      <c r="AK176" s="1">
        <v>34512</v>
      </c>
      <c r="AL176" s="3">
        <v>0</v>
      </c>
      <c r="AO176" s="11"/>
    </row>
    <row r="177" spans="1:41" x14ac:dyDescent="0.25">
      <c r="A177" t="s">
        <v>429</v>
      </c>
      <c r="B177" t="s">
        <v>1272</v>
      </c>
      <c r="C177" t="s">
        <v>40</v>
      </c>
      <c r="D177" t="s">
        <v>58</v>
      </c>
      <c r="E177" t="s">
        <v>15</v>
      </c>
      <c r="F177" t="s">
        <v>16</v>
      </c>
      <c r="G177" t="s">
        <v>46</v>
      </c>
      <c r="H177">
        <v>58</v>
      </c>
      <c r="I177" s="1">
        <v>41797</v>
      </c>
      <c r="J177" s="2">
        <v>98296</v>
      </c>
      <c r="K177" s="3">
        <v>0</v>
      </c>
      <c r="L177" t="s">
        <v>47</v>
      </c>
      <c r="M177" t="s">
        <v>68</v>
      </c>
      <c r="N177" s="1" t="s">
        <v>20</v>
      </c>
      <c r="P177" t="str">
        <f t="shared" si="13"/>
        <v>MIDDLE AGE</v>
      </c>
      <c r="AG177" s="11"/>
      <c r="AH177" s="1">
        <v>41797</v>
      </c>
      <c r="AI177" s="2">
        <v>98296</v>
      </c>
      <c r="AJ177" s="13" t="s">
        <v>30</v>
      </c>
      <c r="AK177" s="1">
        <v>41797</v>
      </c>
      <c r="AL177" s="3">
        <v>0</v>
      </c>
      <c r="AO177" s="11"/>
    </row>
    <row r="178" spans="1:41" x14ac:dyDescent="0.25">
      <c r="A178" t="s">
        <v>430</v>
      </c>
      <c r="B178" t="s">
        <v>1273</v>
      </c>
      <c r="C178" t="s">
        <v>60</v>
      </c>
      <c r="D178" t="s">
        <v>30</v>
      </c>
      <c r="E178" t="s">
        <v>35</v>
      </c>
      <c r="F178" t="s">
        <v>27</v>
      </c>
      <c r="G178" t="s">
        <v>17</v>
      </c>
      <c r="H178">
        <v>61</v>
      </c>
      <c r="I178" s="1">
        <v>42368</v>
      </c>
      <c r="J178" s="2">
        <v>98565</v>
      </c>
      <c r="K178" s="3">
        <v>0</v>
      </c>
      <c r="L178" t="s">
        <v>18</v>
      </c>
      <c r="M178" t="s">
        <v>37</v>
      </c>
      <c r="N178" s="1" t="s">
        <v>20</v>
      </c>
      <c r="P178" t="str">
        <f t="shared" si="13"/>
        <v>OLD</v>
      </c>
      <c r="AG178" s="11"/>
      <c r="AH178" s="1">
        <v>42368</v>
      </c>
      <c r="AI178" s="2">
        <v>98565</v>
      </c>
      <c r="AJ178" s="13" t="s">
        <v>14</v>
      </c>
      <c r="AK178" s="1">
        <v>42368</v>
      </c>
      <c r="AL178" s="3">
        <v>0</v>
      </c>
      <c r="AO178" s="11"/>
    </row>
    <row r="179" spans="1:41" x14ac:dyDescent="0.25">
      <c r="A179" t="s">
        <v>214</v>
      </c>
      <c r="B179" t="s">
        <v>1274</v>
      </c>
      <c r="C179" t="s">
        <v>57</v>
      </c>
      <c r="D179" t="s">
        <v>14</v>
      </c>
      <c r="E179" t="s">
        <v>35</v>
      </c>
      <c r="F179" t="s">
        <v>27</v>
      </c>
      <c r="G179" t="s">
        <v>46</v>
      </c>
      <c r="H179">
        <v>41</v>
      </c>
      <c r="I179" s="1">
        <v>44151</v>
      </c>
      <c r="J179" s="2">
        <v>59149</v>
      </c>
      <c r="K179" s="3">
        <v>0</v>
      </c>
      <c r="L179" t="s">
        <v>47</v>
      </c>
      <c r="M179" t="s">
        <v>1136</v>
      </c>
      <c r="N179" s="1" t="s">
        <v>20</v>
      </c>
      <c r="P179" t="str">
        <f t="shared" si="13"/>
        <v>MIDDLE AGE</v>
      </c>
      <c r="AG179" s="11"/>
      <c r="AH179" s="1">
        <v>44151</v>
      </c>
      <c r="AI179" s="2">
        <v>59149</v>
      </c>
      <c r="AJ179" s="13" t="s">
        <v>41</v>
      </c>
      <c r="AK179" s="1">
        <v>44151</v>
      </c>
      <c r="AL179" s="3">
        <v>0</v>
      </c>
      <c r="AO179" s="11"/>
    </row>
    <row r="180" spans="1:41" x14ac:dyDescent="0.25">
      <c r="A180" t="s">
        <v>431</v>
      </c>
      <c r="B180" t="s">
        <v>1275</v>
      </c>
      <c r="C180" t="s">
        <v>57</v>
      </c>
      <c r="D180" t="s">
        <v>41</v>
      </c>
      <c r="E180" t="s">
        <v>1104</v>
      </c>
      <c r="F180" t="s">
        <v>16</v>
      </c>
      <c r="G180" t="s">
        <v>46</v>
      </c>
      <c r="H180">
        <v>25</v>
      </c>
      <c r="I180" s="1">
        <v>44207</v>
      </c>
      <c r="J180" s="2">
        <v>70126</v>
      </c>
      <c r="K180" s="3">
        <v>0</v>
      </c>
      <c r="L180" t="s">
        <v>47</v>
      </c>
      <c r="M180" t="s">
        <v>48</v>
      </c>
      <c r="N180" s="1" t="s">
        <v>20</v>
      </c>
      <c r="P180" t="str">
        <f t="shared" si="13"/>
        <v>YOUNG</v>
      </c>
      <c r="AG180" s="11"/>
      <c r="AH180" s="1">
        <v>44207</v>
      </c>
      <c r="AI180" s="2">
        <v>70126</v>
      </c>
      <c r="AJ180" s="13" t="s">
        <v>22</v>
      </c>
      <c r="AK180" s="1">
        <v>44207</v>
      </c>
      <c r="AL180" s="3">
        <v>0</v>
      </c>
      <c r="AO180" s="11"/>
    </row>
    <row r="181" spans="1:41" x14ac:dyDescent="0.25">
      <c r="A181" t="s">
        <v>432</v>
      </c>
      <c r="B181" t="s">
        <v>1276</v>
      </c>
      <c r="C181" t="s">
        <v>13</v>
      </c>
      <c r="D181" t="s">
        <v>22</v>
      </c>
      <c r="E181" t="s">
        <v>35</v>
      </c>
      <c r="F181" t="s">
        <v>16</v>
      </c>
      <c r="G181" t="s">
        <v>23</v>
      </c>
      <c r="H181">
        <v>50</v>
      </c>
      <c r="I181" s="1">
        <v>40752</v>
      </c>
      <c r="J181" s="2">
        <v>216787</v>
      </c>
      <c r="K181" s="3">
        <v>0.33</v>
      </c>
      <c r="L181" t="s">
        <v>32</v>
      </c>
      <c r="M181" t="s">
        <v>54</v>
      </c>
      <c r="N181" s="1" t="s">
        <v>20</v>
      </c>
      <c r="P181" t="str">
        <f t="shared" si="13"/>
        <v>MIDDLE AGE</v>
      </c>
      <c r="AG181" s="11"/>
      <c r="AH181" s="1">
        <v>40752</v>
      </c>
      <c r="AI181" s="2">
        <v>216787</v>
      </c>
      <c r="AJ181" s="13" t="s">
        <v>58</v>
      </c>
      <c r="AK181" s="1">
        <v>40752</v>
      </c>
      <c r="AL181" s="3">
        <v>0.33</v>
      </c>
      <c r="AO181" s="11"/>
    </row>
    <row r="182" spans="1:41" x14ac:dyDescent="0.25">
      <c r="A182" t="s">
        <v>433</v>
      </c>
      <c r="B182" t="s">
        <v>1277</v>
      </c>
      <c r="C182" t="s">
        <v>1113</v>
      </c>
      <c r="D182" t="s">
        <v>58</v>
      </c>
      <c r="E182" t="s">
        <v>15</v>
      </c>
      <c r="F182" t="s">
        <v>27</v>
      </c>
      <c r="G182" t="s">
        <v>46</v>
      </c>
      <c r="H182">
        <v>61</v>
      </c>
      <c r="I182" s="1">
        <v>39012</v>
      </c>
      <c r="J182" s="2">
        <v>156512</v>
      </c>
      <c r="K182" s="3">
        <v>0.13</v>
      </c>
      <c r="L182" t="s">
        <v>47</v>
      </c>
      <c r="M182" t="s">
        <v>1136</v>
      </c>
      <c r="N182" s="1" t="s">
        <v>20</v>
      </c>
      <c r="P182" t="str">
        <f t="shared" si="13"/>
        <v>OLD</v>
      </c>
      <c r="AG182" s="11"/>
      <c r="AH182" s="1">
        <v>39012</v>
      </c>
      <c r="AI182" s="2">
        <v>156512</v>
      </c>
      <c r="AJ182" s="13" t="s">
        <v>14</v>
      </c>
      <c r="AK182" s="1">
        <v>39012</v>
      </c>
      <c r="AL182" s="3">
        <v>0.13</v>
      </c>
      <c r="AO182" s="11"/>
    </row>
    <row r="183" spans="1:41" x14ac:dyDescent="0.25">
      <c r="A183" t="s">
        <v>96</v>
      </c>
      <c r="B183" t="s">
        <v>1278</v>
      </c>
      <c r="C183" t="s">
        <v>59</v>
      </c>
      <c r="D183" t="s">
        <v>14</v>
      </c>
      <c r="E183" t="s">
        <v>15</v>
      </c>
      <c r="F183" t="s">
        <v>16</v>
      </c>
      <c r="G183" t="s">
        <v>23</v>
      </c>
      <c r="H183">
        <v>63</v>
      </c>
      <c r="I183" s="1">
        <v>40689</v>
      </c>
      <c r="J183" s="2">
        <v>44444</v>
      </c>
      <c r="K183" s="3">
        <v>0</v>
      </c>
      <c r="L183" t="s">
        <v>18</v>
      </c>
      <c r="M183" t="s">
        <v>42</v>
      </c>
      <c r="N183" s="1">
        <v>42197</v>
      </c>
      <c r="P183" t="str">
        <f t="shared" si="13"/>
        <v>OLD</v>
      </c>
      <c r="AG183" s="11"/>
      <c r="AH183" s="1">
        <v>40689</v>
      </c>
      <c r="AI183" s="2">
        <v>44444</v>
      </c>
      <c r="AJ183" s="13" t="s">
        <v>45</v>
      </c>
      <c r="AK183" s="1">
        <v>40689</v>
      </c>
      <c r="AL183" s="3">
        <v>0</v>
      </c>
      <c r="AO183" s="11"/>
    </row>
    <row r="184" spans="1:41" x14ac:dyDescent="0.25">
      <c r="A184" t="s">
        <v>434</v>
      </c>
      <c r="B184" t="s">
        <v>1279</v>
      </c>
      <c r="C184" t="s">
        <v>13</v>
      </c>
      <c r="D184" t="s">
        <v>45</v>
      </c>
      <c r="E184" t="s">
        <v>15</v>
      </c>
      <c r="F184" t="s">
        <v>16</v>
      </c>
      <c r="G184" t="s">
        <v>23</v>
      </c>
      <c r="H184">
        <v>45</v>
      </c>
      <c r="I184" s="1">
        <v>41663</v>
      </c>
      <c r="J184" s="2">
        <v>257725</v>
      </c>
      <c r="K184" s="3">
        <v>0.34</v>
      </c>
      <c r="L184" t="s">
        <v>18</v>
      </c>
      <c r="M184" t="s">
        <v>56</v>
      </c>
      <c r="N184" s="1">
        <v>44741</v>
      </c>
      <c r="P184" t="str">
        <f t="shared" si="13"/>
        <v>MIDDLE AGE</v>
      </c>
      <c r="AG184" s="11"/>
      <c r="AH184" s="1">
        <v>41663</v>
      </c>
      <c r="AI184" s="2">
        <v>257725</v>
      </c>
      <c r="AJ184" s="13" t="s">
        <v>58</v>
      </c>
      <c r="AK184" s="1">
        <v>41663</v>
      </c>
      <c r="AL184" s="3">
        <v>0.34</v>
      </c>
      <c r="AO184" s="11"/>
    </row>
    <row r="185" spans="1:41" x14ac:dyDescent="0.25">
      <c r="A185" t="s">
        <v>143</v>
      </c>
      <c r="B185" t="s">
        <v>1280</v>
      </c>
      <c r="C185" t="s">
        <v>1113</v>
      </c>
      <c r="D185" t="s">
        <v>58</v>
      </c>
      <c r="E185" t="s">
        <v>1104</v>
      </c>
      <c r="F185" t="s">
        <v>27</v>
      </c>
      <c r="G185" t="s">
        <v>46</v>
      </c>
      <c r="H185">
        <v>33</v>
      </c>
      <c r="I185" s="1">
        <v>41531</v>
      </c>
      <c r="J185" s="2">
        <v>122408</v>
      </c>
      <c r="K185" s="3">
        <v>0.11</v>
      </c>
      <c r="L185" t="s">
        <v>47</v>
      </c>
      <c r="M185" t="s">
        <v>1136</v>
      </c>
      <c r="N185" s="1" t="s">
        <v>20</v>
      </c>
      <c r="P185" t="str">
        <f t="shared" si="13"/>
        <v>YOUNG</v>
      </c>
      <c r="AG185" s="11"/>
      <c r="AH185" s="1">
        <v>41531</v>
      </c>
      <c r="AI185" s="2">
        <v>122408</v>
      </c>
      <c r="AJ185" s="13" t="s">
        <v>30</v>
      </c>
      <c r="AK185" s="1">
        <v>41531</v>
      </c>
      <c r="AL185" s="3">
        <v>0.11</v>
      </c>
      <c r="AO185" s="11"/>
    </row>
    <row r="186" spans="1:41" x14ac:dyDescent="0.25">
      <c r="A186" t="s">
        <v>435</v>
      </c>
      <c r="B186" t="s">
        <v>1281</v>
      </c>
      <c r="C186" t="s">
        <v>29</v>
      </c>
      <c r="D186" t="s">
        <v>30</v>
      </c>
      <c r="E186" t="s">
        <v>31</v>
      </c>
      <c r="F186" t="s">
        <v>27</v>
      </c>
      <c r="G186" t="s">
        <v>46</v>
      </c>
      <c r="H186">
        <v>62</v>
      </c>
      <c r="I186" s="1">
        <v>34799</v>
      </c>
      <c r="J186" s="2">
        <v>78251</v>
      </c>
      <c r="K186" s="3">
        <v>0</v>
      </c>
      <c r="L186" t="s">
        <v>47</v>
      </c>
      <c r="M186" t="s">
        <v>48</v>
      </c>
      <c r="N186" s="1">
        <v>43909</v>
      </c>
      <c r="P186" t="str">
        <f t="shared" si="13"/>
        <v>OLD</v>
      </c>
      <c r="AG186" s="11"/>
      <c r="AH186" s="1">
        <v>34799</v>
      </c>
      <c r="AI186" s="2">
        <v>78251</v>
      </c>
      <c r="AJ186" s="13" t="s">
        <v>45</v>
      </c>
      <c r="AK186" s="1">
        <v>34799</v>
      </c>
      <c r="AL186" s="3">
        <v>0</v>
      </c>
      <c r="AO186" s="11"/>
    </row>
    <row r="187" spans="1:41" x14ac:dyDescent="0.25">
      <c r="A187" t="s">
        <v>436</v>
      </c>
      <c r="B187" t="s">
        <v>1282</v>
      </c>
      <c r="C187" t="s">
        <v>13</v>
      </c>
      <c r="D187" t="s">
        <v>45</v>
      </c>
      <c r="E187" t="s">
        <v>31</v>
      </c>
      <c r="F187" t="s">
        <v>16</v>
      </c>
      <c r="G187" t="s">
        <v>23</v>
      </c>
      <c r="H187">
        <v>43</v>
      </c>
      <c r="I187" s="1">
        <v>38109</v>
      </c>
      <c r="J187" s="2">
        <v>252938</v>
      </c>
      <c r="K187" s="3">
        <v>0.35</v>
      </c>
      <c r="L187" t="s">
        <v>18</v>
      </c>
      <c r="M187" t="s">
        <v>24</v>
      </c>
      <c r="N187" s="1" t="s">
        <v>20</v>
      </c>
      <c r="P187" t="str">
        <f t="shared" si="13"/>
        <v>MIDDLE AGE</v>
      </c>
      <c r="AG187" s="11"/>
      <c r="AH187" s="1">
        <v>38109</v>
      </c>
      <c r="AI187" s="2">
        <v>252938</v>
      </c>
      <c r="AJ187" s="13" t="s">
        <v>45</v>
      </c>
      <c r="AK187" s="1">
        <v>38109</v>
      </c>
      <c r="AL187" s="3">
        <v>0.35</v>
      </c>
      <c r="AO187" s="11"/>
    </row>
    <row r="188" spans="1:41" x14ac:dyDescent="0.25">
      <c r="A188" t="s">
        <v>437</v>
      </c>
      <c r="B188" t="s">
        <v>1283</v>
      </c>
      <c r="C188" t="s">
        <v>40</v>
      </c>
      <c r="D188" t="s">
        <v>45</v>
      </c>
      <c r="E188" t="s">
        <v>35</v>
      </c>
      <c r="F188" t="s">
        <v>27</v>
      </c>
      <c r="G188" t="s">
        <v>43</v>
      </c>
      <c r="H188">
        <v>48</v>
      </c>
      <c r="I188" s="1">
        <v>43766</v>
      </c>
      <c r="J188" s="2">
        <v>90296</v>
      </c>
      <c r="K188" s="3">
        <v>0</v>
      </c>
      <c r="L188" t="s">
        <v>18</v>
      </c>
      <c r="M188" t="s">
        <v>24</v>
      </c>
      <c r="N188" s="1" t="s">
        <v>20</v>
      </c>
      <c r="P188" t="str">
        <f t="shared" si="13"/>
        <v>MIDDLE AGE</v>
      </c>
      <c r="AG188" s="11"/>
      <c r="AH188" s="1">
        <v>43766</v>
      </c>
      <c r="AI188" s="2">
        <v>90296</v>
      </c>
      <c r="AJ188" s="13" t="s">
        <v>14</v>
      </c>
      <c r="AK188" s="1">
        <v>43766</v>
      </c>
      <c r="AL188" s="3">
        <v>0</v>
      </c>
      <c r="AO188" s="11"/>
    </row>
    <row r="189" spans="1:41" x14ac:dyDescent="0.25">
      <c r="A189" t="s">
        <v>132</v>
      </c>
      <c r="B189" t="s">
        <v>1284</v>
      </c>
      <c r="C189" t="s">
        <v>40</v>
      </c>
      <c r="D189" t="s">
        <v>14</v>
      </c>
      <c r="E189" t="s">
        <v>31</v>
      </c>
      <c r="F189" t="s">
        <v>27</v>
      </c>
      <c r="G189" t="s">
        <v>23</v>
      </c>
      <c r="H189">
        <v>42</v>
      </c>
      <c r="I189" s="1">
        <v>41387</v>
      </c>
      <c r="J189" s="2">
        <v>91689</v>
      </c>
      <c r="K189" s="3">
        <v>0</v>
      </c>
      <c r="L189" t="s">
        <v>32</v>
      </c>
      <c r="M189" t="s">
        <v>67</v>
      </c>
      <c r="N189" s="1" t="s">
        <v>20</v>
      </c>
      <c r="P189" t="str">
        <f t="shared" si="13"/>
        <v>MIDDLE AGE</v>
      </c>
      <c r="AG189" s="11"/>
      <c r="AH189" s="1">
        <v>41387</v>
      </c>
      <c r="AI189" s="2">
        <v>91689</v>
      </c>
      <c r="AJ189" s="13" t="s">
        <v>14</v>
      </c>
      <c r="AK189" s="1">
        <v>41387</v>
      </c>
      <c r="AL189" s="3">
        <v>0</v>
      </c>
      <c r="AO189" s="11"/>
    </row>
    <row r="190" spans="1:41" x14ac:dyDescent="0.25">
      <c r="A190" t="s">
        <v>88</v>
      </c>
      <c r="B190" t="s">
        <v>1285</v>
      </c>
      <c r="C190" t="s">
        <v>1113</v>
      </c>
      <c r="D190" t="s">
        <v>14</v>
      </c>
      <c r="E190" t="s">
        <v>31</v>
      </c>
      <c r="F190" t="s">
        <v>27</v>
      </c>
      <c r="G190" t="s">
        <v>23</v>
      </c>
      <c r="H190">
        <v>49</v>
      </c>
      <c r="I190" s="1">
        <v>36516</v>
      </c>
      <c r="J190" s="2">
        <v>158028</v>
      </c>
      <c r="K190" s="3">
        <v>0.12</v>
      </c>
      <c r="L190" t="s">
        <v>32</v>
      </c>
      <c r="M190" t="s">
        <v>33</v>
      </c>
      <c r="N190" s="1" t="s">
        <v>20</v>
      </c>
      <c r="P190" t="str">
        <f t="shared" si="13"/>
        <v>MIDDLE AGE</v>
      </c>
      <c r="AG190" s="11"/>
      <c r="AH190" s="1">
        <v>36516</v>
      </c>
      <c r="AI190" s="2">
        <v>158028</v>
      </c>
      <c r="AJ190" s="13" t="s">
        <v>45</v>
      </c>
      <c r="AK190" s="1">
        <v>36516</v>
      </c>
      <c r="AL190" s="3">
        <v>0.12</v>
      </c>
      <c r="AO190" s="11"/>
    </row>
    <row r="191" spans="1:41" x14ac:dyDescent="0.25">
      <c r="A191" t="s">
        <v>283</v>
      </c>
      <c r="B191" t="s">
        <v>1286</v>
      </c>
      <c r="C191" t="s">
        <v>44</v>
      </c>
      <c r="D191" t="s">
        <v>45</v>
      </c>
      <c r="E191" t="s">
        <v>31</v>
      </c>
      <c r="F191" t="s">
        <v>27</v>
      </c>
      <c r="G191" t="s">
        <v>23</v>
      </c>
      <c r="H191">
        <v>33</v>
      </c>
      <c r="I191" s="1">
        <v>44769</v>
      </c>
      <c r="J191" s="2">
        <v>89759</v>
      </c>
      <c r="K191" s="3">
        <v>0</v>
      </c>
      <c r="L191" t="s">
        <v>32</v>
      </c>
      <c r="M191" t="s">
        <v>67</v>
      </c>
      <c r="N191" s="1" t="s">
        <v>20</v>
      </c>
      <c r="P191" t="str">
        <f t="shared" si="13"/>
        <v>YOUNG</v>
      </c>
      <c r="AG191" s="11"/>
      <c r="AH191" s="1">
        <v>44769</v>
      </c>
      <c r="AI191" s="2">
        <v>89759</v>
      </c>
      <c r="AJ191" s="13" t="s">
        <v>26</v>
      </c>
      <c r="AK191" s="1">
        <v>44769</v>
      </c>
      <c r="AL191" s="3">
        <v>0</v>
      </c>
      <c r="AO191" s="11"/>
    </row>
    <row r="192" spans="1:41" x14ac:dyDescent="0.25">
      <c r="A192" t="s">
        <v>239</v>
      </c>
      <c r="B192" t="s">
        <v>1287</v>
      </c>
      <c r="C192" t="s">
        <v>49</v>
      </c>
      <c r="D192" t="s">
        <v>26</v>
      </c>
      <c r="E192" t="s">
        <v>15</v>
      </c>
      <c r="F192" t="s">
        <v>16</v>
      </c>
      <c r="G192" t="s">
        <v>23</v>
      </c>
      <c r="H192">
        <v>39</v>
      </c>
      <c r="I192" s="1">
        <v>42260</v>
      </c>
      <c r="J192" s="2">
        <v>78640</v>
      </c>
      <c r="K192" s="3">
        <v>0</v>
      </c>
      <c r="L192" t="s">
        <v>32</v>
      </c>
      <c r="M192" t="s">
        <v>67</v>
      </c>
      <c r="N192" s="1" t="s">
        <v>20</v>
      </c>
      <c r="P192" t="str">
        <f t="shared" si="13"/>
        <v>YOUNG</v>
      </c>
      <c r="AG192" s="11"/>
      <c r="AH192" s="1">
        <v>42260</v>
      </c>
      <c r="AI192" s="2">
        <v>78640</v>
      </c>
      <c r="AJ192" s="13" t="s">
        <v>14</v>
      </c>
      <c r="AK192" s="1">
        <v>42260</v>
      </c>
      <c r="AL192" s="3">
        <v>0</v>
      </c>
      <c r="AO192" s="11"/>
    </row>
    <row r="193" spans="1:41" x14ac:dyDescent="0.25">
      <c r="A193" t="s">
        <v>267</v>
      </c>
      <c r="B193" t="s">
        <v>1288</v>
      </c>
      <c r="C193" t="s">
        <v>59</v>
      </c>
      <c r="D193" t="s">
        <v>14</v>
      </c>
      <c r="E193" t="s">
        <v>1104</v>
      </c>
      <c r="F193" t="s">
        <v>16</v>
      </c>
      <c r="G193" t="s">
        <v>23</v>
      </c>
      <c r="H193">
        <v>51</v>
      </c>
      <c r="I193" s="1">
        <v>38363</v>
      </c>
      <c r="J193" s="2">
        <v>55368</v>
      </c>
      <c r="K193" s="3">
        <v>0</v>
      </c>
      <c r="L193" t="s">
        <v>18</v>
      </c>
      <c r="M193" t="s">
        <v>19</v>
      </c>
      <c r="N193" s="1" t="s">
        <v>20</v>
      </c>
      <c r="P193" t="str">
        <f t="shared" si="13"/>
        <v>MIDDLE AGE</v>
      </c>
      <c r="AG193" s="11"/>
      <c r="AH193" s="1">
        <v>38363</v>
      </c>
      <c r="AI193" s="2">
        <v>55368</v>
      </c>
      <c r="AJ193" s="13" t="s">
        <v>26</v>
      </c>
      <c r="AK193" s="1">
        <v>38363</v>
      </c>
      <c r="AL193" s="3">
        <v>0</v>
      </c>
      <c r="AO193" s="11"/>
    </row>
    <row r="194" spans="1:41" x14ac:dyDescent="0.25">
      <c r="A194" t="s">
        <v>438</v>
      </c>
      <c r="B194" t="s">
        <v>1289</v>
      </c>
      <c r="C194" t="s">
        <v>74</v>
      </c>
      <c r="D194" t="s">
        <v>26</v>
      </c>
      <c r="E194" t="s">
        <v>1104</v>
      </c>
      <c r="F194" t="s">
        <v>16</v>
      </c>
      <c r="G194" t="s">
        <v>17</v>
      </c>
      <c r="H194">
        <v>49</v>
      </c>
      <c r="I194" s="1">
        <v>44339</v>
      </c>
      <c r="J194" s="2">
        <v>78164</v>
      </c>
      <c r="K194" s="3">
        <v>0</v>
      </c>
      <c r="L194" t="s">
        <v>18</v>
      </c>
      <c r="M194" t="s">
        <v>56</v>
      </c>
      <c r="N194" s="1" t="s">
        <v>20</v>
      </c>
      <c r="P194" t="str">
        <f t="shared" ref="P194:P257" si="14">IF(AND(H194&gt;=20,H194&lt;=40),"YOUNG",IF(AND(H194&gt;40,H194&lt;=60),"MIDDLE AGE",IF(H194&gt;60,"OLD"," ")))</f>
        <v>MIDDLE AGE</v>
      </c>
      <c r="AG194" s="11"/>
      <c r="AH194" s="1">
        <v>44339</v>
      </c>
      <c r="AI194" s="2">
        <v>78164</v>
      </c>
      <c r="AJ194" s="13" t="s">
        <v>41</v>
      </c>
      <c r="AK194" s="1">
        <v>44339</v>
      </c>
      <c r="AL194" s="3">
        <v>0</v>
      </c>
      <c r="AO194" s="11"/>
    </row>
    <row r="195" spans="1:41" x14ac:dyDescent="0.25">
      <c r="A195" t="s">
        <v>439</v>
      </c>
      <c r="B195" t="s">
        <v>1290</v>
      </c>
      <c r="C195" t="s">
        <v>40</v>
      </c>
      <c r="D195" t="s">
        <v>41</v>
      </c>
      <c r="E195" t="s">
        <v>15</v>
      </c>
      <c r="F195" t="s">
        <v>27</v>
      </c>
      <c r="G195" t="s">
        <v>23</v>
      </c>
      <c r="H195">
        <v>30</v>
      </c>
      <c r="I195" s="1">
        <v>43965</v>
      </c>
      <c r="J195" s="2">
        <v>76014</v>
      </c>
      <c r="K195" s="3">
        <v>0</v>
      </c>
      <c r="L195" t="s">
        <v>32</v>
      </c>
      <c r="M195" t="s">
        <v>33</v>
      </c>
      <c r="N195" s="1" t="s">
        <v>20</v>
      </c>
      <c r="P195" t="str">
        <f t="shared" si="14"/>
        <v>YOUNG</v>
      </c>
      <c r="AG195" s="11"/>
      <c r="AH195" s="1">
        <v>43965</v>
      </c>
      <c r="AI195" s="2">
        <v>76014</v>
      </c>
      <c r="AJ195" s="13" t="s">
        <v>45</v>
      </c>
      <c r="AK195" s="1">
        <v>43965</v>
      </c>
      <c r="AL195" s="3">
        <v>0</v>
      </c>
      <c r="AO195" s="11"/>
    </row>
    <row r="196" spans="1:41" x14ac:dyDescent="0.25">
      <c r="A196" t="s">
        <v>440</v>
      </c>
      <c r="B196" t="s">
        <v>1291</v>
      </c>
      <c r="C196" t="s">
        <v>76</v>
      </c>
      <c r="D196" t="s">
        <v>45</v>
      </c>
      <c r="E196" t="s">
        <v>35</v>
      </c>
      <c r="F196" t="s">
        <v>16</v>
      </c>
      <c r="G196" t="s">
        <v>46</v>
      </c>
      <c r="H196">
        <v>41</v>
      </c>
      <c r="I196" s="1">
        <v>42321</v>
      </c>
      <c r="J196" s="2">
        <v>61403</v>
      </c>
      <c r="K196" s="3">
        <v>0</v>
      </c>
      <c r="L196" t="s">
        <v>18</v>
      </c>
      <c r="M196" t="s">
        <v>42</v>
      </c>
      <c r="N196" s="1" t="s">
        <v>20</v>
      </c>
      <c r="P196" t="str">
        <f t="shared" si="14"/>
        <v>MIDDLE AGE</v>
      </c>
      <c r="AG196" s="11"/>
      <c r="AH196" s="1">
        <v>42321</v>
      </c>
      <c r="AI196" s="2">
        <v>61403</v>
      </c>
      <c r="AJ196" s="13" t="s">
        <v>26</v>
      </c>
      <c r="AK196" s="1">
        <v>42321</v>
      </c>
      <c r="AL196" s="3">
        <v>0</v>
      </c>
      <c r="AO196" s="11"/>
    </row>
    <row r="197" spans="1:41" x14ac:dyDescent="0.25">
      <c r="A197" t="s">
        <v>441</v>
      </c>
      <c r="B197" t="s">
        <v>1292</v>
      </c>
      <c r="C197" t="s">
        <v>49</v>
      </c>
      <c r="D197" t="s">
        <v>26</v>
      </c>
      <c r="E197" t="s">
        <v>15</v>
      </c>
      <c r="F197" t="s">
        <v>27</v>
      </c>
      <c r="G197" t="s">
        <v>43</v>
      </c>
      <c r="H197">
        <v>58</v>
      </c>
      <c r="I197" s="1">
        <v>40529</v>
      </c>
      <c r="J197" s="2">
        <v>80720</v>
      </c>
      <c r="K197" s="3">
        <v>0</v>
      </c>
      <c r="L197" t="s">
        <v>18</v>
      </c>
      <c r="M197" t="s">
        <v>28</v>
      </c>
      <c r="N197" s="1" t="s">
        <v>20</v>
      </c>
      <c r="P197" t="str">
        <f t="shared" si="14"/>
        <v>MIDDLE AGE</v>
      </c>
      <c r="AG197" s="11"/>
      <c r="AH197" s="1">
        <v>40529</v>
      </c>
      <c r="AI197" s="2">
        <v>80720</v>
      </c>
      <c r="AJ197" s="13" t="s">
        <v>26</v>
      </c>
      <c r="AK197" s="1">
        <v>40529</v>
      </c>
      <c r="AL197" s="3">
        <v>0</v>
      </c>
      <c r="AO197" s="11"/>
    </row>
    <row r="198" spans="1:41" x14ac:dyDescent="0.25">
      <c r="A198" t="s">
        <v>442</v>
      </c>
      <c r="B198" t="s">
        <v>1293</v>
      </c>
      <c r="C198" t="s">
        <v>79</v>
      </c>
      <c r="D198" t="s">
        <v>26</v>
      </c>
      <c r="E198" t="s">
        <v>1104</v>
      </c>
      <c r="F198" t="s">
        <v>27</v>
      </c>
      <c r="G198" t="s">
        <v>23</v>
      </c>
      <c r="H198">
        <v>55</v>
      </c>
      <c r="I198" s="1">
        <v>39809</v>
      </c>
      <c r="J198" s="2">
        <v>94026</v>
      </c>
      <c r="K198" s="3">
        <v>0</v>
      </c>
      <c r="L198" t="s">
        <v>32</v>
      </c>
      <c r="M198" t="s">
        <v>63</v>
      </c>
      <c r="N198" s="1" t="s">
        <v>20</v>
      </c>
      <c r="P198" t="str">
        <f t="shared" si="14"/>
        <v>MIDDLE AGE</v>
      </c>
      <c r="AG198" s="11"/>
      <c r="AH198" s="1">
        <v>39809</v>
      </c>
      <c r="AI198" s="2">
        <v>94026</v>
      </c>
      <c r="AJ198" s="13" t="s">
        <v>41</v>
      </c>
      <c r="AK198" s="1">
        <v>39809</v>
      </c>
      <c r="AL198" s="3">
        <v>0</v>
      </c>
      <c r="AO198" s="11"/>
    </row>
    <row r="199" spans="1:41" x14ac:dyDescent="0.25">
      <c r="A199" t="s">
        <v>443</v>
      </c>
      <c r="B199" t="s">
        <v>1294</v>
      </c>
      <c r="C199" t="s">
        <v>59</v>
      </c>
      <c r="D199" t="s">
        <v>41</v>
      </c>
      <c r="E199" t="s">
        <v>15</v>
      </c>
      <c r="F199" t="s">
        <v>16</v>
      </c>
      <c r="G199" t="s">
        <v>23</v>
      </c>
      <c r="H199">
        <v>40</v>
      </c>
      <c r="I199" s="1">
        <v>42435</v>
      </c>
      <c r="J199" s="2">
        <v>56963</v>
      </c>
      <c r="K199" s="3">
        <v>0</v>
      </c>
      <c r="L199" t="s">
        <v>18</v>
      </c>
      <c r="M199" t="s">
        <v>19</v>
      </c>
      <c r="N199" s="1" t="s">
        <v>20</v>
      </c>
      <c r="P199" t="str">
        <f t="shared" si="14"/>
        <v>YOUNG</v>
      </c>
      <c r="AG199" s="11"/>
      <c r="AH199" s="1">
        <v>42435</v>
      </c>
      <c r="AI199" s="2">
        <v>56963</v>
      </c>
      <c r="AJ199" s="13" t="s">
        <v>14</v>
      </c>
      <c r="AK199" s="1">
        <v>42435</v>
      </c>
      <c r="AL199" s="3">
        <v>0</v>
      </c>
      <c r="AO199" s="11"/>
    </row>
    <row r="200" spans="1:41" x14ac:dyDescent="0.25">
      <c r="A200" t="s">
        <v>444</v>
      </c>
      <c r="B200" t="s">
        <v>1295</v>
      </c>
      <c r="C200" t="s">
        <v>55</v>
      </c>
      <c r="D200" t="s">
        <v>14</v>
      </c>
      <c r="E200" t="s">
        <v>1104</v>
      </c>
      <c r="F200" t="s">
        <v>27</v>
      </c>
      <c r="G200" t="s">
        <v>46</v>
      </c>
      <c r="H200">
        <v>41</v>
      </c>
      <c r="I200" s="1">
        <v>41647</v>
      </c>
      <c r="J200" s="2">
        <v>113246</v>
      </c>
      <c r="K200" s="3">
        <v>0.06</v>
      </c>
      <c r="L200" t="s">
        <v>18</v>
      </c>
      <c r="M200" t="s">
        <v>19</v>
      </c>
      <c r="N200" s="1" t="s">
        <v>20</v>
      </c>
      <c r="P200" t="str">
        <f t="shared" si="14"/>
        <v>MIDDLE AGE</v>
      </c>
      <c r="AG200" s="11"/>
      <c r="AH200" s="1">
        <v>41647</v>
      </c>
      <c r="AI200" s="2">
        <v>113246</v>
      </c>
      <c r="AJ200" s="13" t="s">
        <v>30</v>
      </c>
      <c r="AK200" s="1">
        <v>41647</v>
      </c>
      <c r="AL200" s="3">
        <v>0.06</v>
      </c>
      <c r="AO200" s="11"/>
    </row>
    <row r="201" spans="1:41" x14ac:dyDescent="0.25">
      <c r="A201" t="s">
        <v>445</v>
      </c>
      <c r="B201" t="s">
        <v>1296</v>
      </c>
      <c r="C201" t="s">
        <v>85</v>
      </c>
      <c r="D201" t="s">
        <v>30</v>
      </c>
      <c r="E201" t="s">
        <v>15</v>
      </c>
      <c r="F201" t="s">
        <v>27</v>
      </c>
      <c r="G201" t="s">
        <v>17</v>
      </c>
      <c r="H201">
        <v>45</v>
      </c>
      <c r="I201" s="1">
        <v>38573</v>
      </c>
      <c r="J201" s="2">
        <v>76416</v>
      </c>
      <c r="K201" s="3">
        <v>0</v>
      </c>
      <c r="L201" t="s">
        <v>18</v>
      </c>
      <c r="M201" t="s">
        <v>37</v>
      </c>
      <c r="N201" s="1" t="s">
        <v>20</v>
      </c>
      <c r="P201" t="str">
        <f t="shared" si="14"/>
        <v>MIDDLE AGE</v>
      </c>
      <c r="AG201" s="11"/>
      <c r="AH201" s="1">
        <v>38573</v>
      </c>
      <c r="AI201" s="2">
        <v>76416</v>
      </c>
      <c r="AJ201" s="13" t="s">
        <v>58</v>
      </c>
      <c r="AK201" s="1">
        <v>38573</v>
      </c>
      <c r="AL201" s="3">
        <v>0</v>
      </c>
      <c r="AO201" s="11"/>
    </row>
    <row r="202" spans="1:41" x14ac:dyDescent="0.25">
      <c r="A202" t="s">
        <v>271</v>
      </c>
      <c r="B202" t="s">
        <v>1297</v>
      </c>
      <c r="C202" t="s">
        <v>40</v>
      </c>
      <c r="D202" t="s">
        <v>58</v>
      </c>
      <c r="E202" t="s">
        <v>31</v>
      </c>
      <c r="F202" t="s">
        <v>27</v>
      </c>
      <c r="G202" t="s">
        <v>46</v>
      </c>
      <c r="H202">
        <v>57</v>
      </c>
      <c r="I202" s="1">
        <v>40272</v>
      </c>
      <c r="J202" s="2">
        <v>74597</v>
      </c>
      <c r="K202" s="3">
        <v>0</v>
      </c>
      <c r="L202" t="s">
        <v>18</v>
      </c>
      <c r="M202" t="s">
        <v>24</v>
      </c>
      <c r="N202" s="1">
        <v>42399</v>
      </c>
      <c r="P202" t="str">
        <f t="shared" si="14"/>
        <v>MIDDLE AGE</v>
      </c>
      <c r="AG202" s="11"/>
      <c r="AH202" s="1">
        <v>40272</v>
      </c>
      <c r="AI202" s="2">
        <v>74597</v>
      </c>
      <c r="AJ202" s="13" t="s">
        <v>26</v>
      </c>
      <c r="AK202" s="1">
        <v>40272</v>
      </c>
      <c r="AL202" s="3">
        <v>0</v>
      </c>
      <c r="AO202" s="11"/>
    </row>
    <row r="203" spans="1:41" x14ac:dyDescent="0.25">
      <c r="A203" t="s">
        <v>446</v>
      </c>
      <c r="B203" t="s">
        <v>1298</v>
      </c>
      <c r="C203" t="s">
        <v>38</v>
      </c>
      <c r="D203" t="s">
        <v>26</v>
      </c>
      <c r="E203" t="s">
        <v>35</v>
      </c>
      <c r="F203" t="s">
        <v>16</v>
      </c>
      <c r="G203" t="s">
        <v>17</v>
      </c>
      <c r="H203">
        <v>65</v>
      </c>
      <c r="I203" s="1">
        <v>35308</v>
      </c>
      <c r="J203" s="2">
        <v>164102</v>
      </c>
      <c r="K203" s="3">
        <v>0.3</v>
      </c>
      <c r="L203" t="s">
        <v>18</v>
      </c>
      <c r="M203" t="s">
        <v>28</v>
      </c>
      <c r="N203" s="1" t="s">
        <v>20</v>
      </c>
      <c r="P203" t="str">
        <f t="shared" si="14"/>
        <v>OLD</v>
      </c>
      <c r="AG203" s="11"/>
      <c r="AH203" s="1">
        <v>35308</v>
      </c>
      <c r="AI203" s="2">
        <v>164102</v>
      </c>
      <c r="AJ203" s="13" t="s">
        <v>26</v>
      </c>
      <c r="AK203" s="1">
        <v>35308</v>
      </c>
      <c r="AL203" s="3">
        <v>0.3</v>
      </c>
      <c r="AO203" s="11"/>
    </row>
    <row r="204" spans="1:41" x14ac:dyDescent="0.25">
      <c r="A204" t="s">
        <v>447</v>
      </c>
      <c r="B204" t="s">
        <v>1299</v>
      </c>
      <c r="C204" t="s">
        <v>79</v>
      </c>
      <c r="D204" t="s">
        <v>26</v>
      </c>
      <c r="E204" t="s">
        <v>15</v>
      </c>
      <c r="F204" t="s">
        <v>16</v>
      </c>
      <c r="G204" t="s">
        <v>17</v>
      </c>
      <c r="H204">
        <v>44</v>
      </c>
      <c r="I204" s="1">
        <v>37668</v>
      </c>
      <c r="J204" s="2">
        <v>74431</v>
      </c>
      <c r="K204" s="3">
        <v>0</v>
      </c>
      <c r="L204" t="s">
        <v>18</v>
      </c>
      <c r="M204" t="s">
        <v>37</v>
      </c>
      <c r="N204" s="1" t="s">
        <v>20</v>
      </c>
      <c r="P204" t="str">
        <f t="shared" si="14"/>
        <v>MIDDLE AGE</v>
      </c>
      <c r="AG204" s="11"/>
      <c r="AH204" s="1">
        <v>37668</v>
      </c>
      <c r="AI204" s="2">
        <v>74431</v>
      </c>
      <c r="AJ204" s="13" t="s">
        <v>14</v>
      </c>
      <c r="AK204" s="1">
        <v>37668</v>
      </c>
      <c r="AL204" s="3">
        <v>0</v>
      </c>
      <c r="AO204" s="11"/>
    </row>
    <row r="205" spans="1:41" x14ac:dyDescent="0.25">
      <c r="A205" t="s">
        <v>448</v>
      </c>
      <c r="B205" t="s">
        <v>1300</v>
      </c>
      <c r="C205" t="s">
        <v>59</v>
      </c>
      <c r="D205" t="s">
        <v>14</v>
      </c>
      <c r="E205" t="s">
        <v>1104</v>
      </c>
      <c r="F205" t="s">
        <v>16</v>
      </c>
      <c r="G205" t="s">
        <v>46</v>
      </c>
      <c r="H205">
        <v>52</v>
      </c>
      <c r="I205" s="1">
        <v>41835</v>
      </c>
      <c r="J205" s="2">
        <v>43378</v>
      </c>
      <c r="K205" s="3">
        <v>0</v>
      </c>
      <c r="L205" t="s">
        <v>18</v>
      </c>
      <c r="M205" t="s">
        <v>42</v>
      </c>
      <c r="N205" s="1" t="s">
        <v>20</v>
      </c>
      <c r="P205" t="str">
        <f t="shared" si="14"/>
        <v>MIDDLE AGE</v>
      </c>
      <c r="AG205" s="11"/>
      <c r="AH205" s="1">
        <v>41835</v>
      </c>
      <c r="AI205" s="2">
        <v>43378</v>
      </c>
      <c r="AJ205" s="13" t="s">
        <v>14</v>
      </c>
      <c r="AK205" s="1">
        <v>41835</v>
      </c>
      <c r="AL205" s="3">
        <v>0</v>
      </c>
      <c r="AO205" s="11"/>
    </row>
    <row r="206" spans="1:41" x14ac:dyDescent="0.25">
      <c r="A206" t="s">
        <v>140</v>
      </c>
      <c r="B206" t="s">
        <v>1301</v>
      </c>
      <c r="C206" t="s">
        <v>59</v>
      </c>
      <c r="D206" t="s">
        <v>14</v>
      </c>
      <c r="E206" t="s">
        <v>31</v>
      </c>
      <c r="F206" t="s">
        <v>27</v>
      </c>
      <c r="G206" t="s">
        <v>23</v>
      </c>
      <c r="H206">
        <v>52</v>
      </c>
      <c r="I206" s="1">
        <v>37000</v>
      </c>
      <c r="J206" s="2">
        <v>47587</v>
      </c>
      <c r="K206" s="3">
        <v>0</v>
      </c>
      <c r="L206" t="s">
        <v>18</v>
      </c>
      <c r="M206" t="s">
        <v>19</v>
      </c>
      <c r="N206" s="1" t="s">
        <v>20</v>
      </c>
      <c r="P206" t="str">
        <f t="shared" si="14"/>
        <v>MIDDLE AGE</v>
      </c>
      <c r="AG206" s="11"/>
      <c r="AH206" s="1">
        <v>37000</v>
      </c>
      <c r="AI206" s="2">
        <v>47587</v>
      </c>
      <c r="AJ206" s="13" t="s">
        <v>22</v>
      </c>
      <c r="AK206" s="1">
        <v>37000</v>
      </c>
      <c r="AL206" s="3">
        <v>0</v>
      </c>
      <c r="AO206" s="11"/>
    </row>
    <row r="207" spans="1:41" x14ac:dyDescent="0.25">
      <c r="A207" t="s">
        <v>449</v>
      </c>
      <c r="B207" t="s">
        <v>1302</v>
      </c>
      <c r="C207" t="s">
        <v>38</v>
      </c>
      <c r="D207" t="s">
        <v>22</v>
      </c>
      <c r="E207" t="s">
        <v>1104</v>
      </c>
      <c r="F207" t="s">
        <v>27</v>
      </c>
      <c r="G207" t="s">
        <v>46</v>
      </c>
      <c r="H207">
        <v>53</v>
      </c>
      <c r="I207" s="1">
        <v>37224</v>
      </c>
      <c r="J207" s="2">
        <v>179983</v>
      </c>
      <c r="K207" s="3">
        <v>0.16</v>
      </c>
      <c r="L207" t="s">
        <v>18</v>
      </c>
      <c r="M207" t="s">
        <v>37</v>
      </c>
      <c r="N207" s="1" t="s">
        <v>20</v>
      </c>
      <c r="P207" t="str">
        <f t="shared" si="14"/>
        <v>MIDDLE AGE</v>
      </c>
      <c r="AG207" s="11"/>
      <c r="AH207" s="1">
        <v>37224</v>
      </c>
      <c r="AI207" s="2">
        <v>179983</v>
      </c>
      <c r="AJ207" s="13" t="s">
        <v>41</v>
      </c>
      <c r="AK207" s="1">
        <v>37224</v>
      </c>
      <c r="AL207" s="3">
        <v>0.16</v>
      </c>
      <c r="AO207" s="11"/>
    </row>
    <row r="208" spans="1:41" x14ac:dyDescent="0.25">
      <c r="A208" t="s">
        <v>450</v>
      </c>
      <c r="B208" t="s">
        <v>1303</v>
      </c>
      <c r="C208" t="s">
        <v>55</v>
      </c>
      <c r="D208" t="s">
        <v>41</v>
      </c>
      <c r="E208" t="s">
        <v>15</v>
      </c>
      <c r="F208" t="s">
        <v>27</v>
      </c>
      <c r="G208" t="s">
        <v>23</v>
      </c>
      <c r="H208">
        <v>31</v>
      </c>
      <c r="I208" s="1">
        <v>44528</v>
      </c>
      <c r="J208" s="2">
        <v>115565</v>
      </c>
      <c r="K208" s="3">
        <v>0.06</v>
      </c>
      <c r="L208" t="s">
        <v>18</v>
      </c>
      <c r="M208" t="s">
        <v>37</v>
      </c>
      <c r="N208" s="1" t="s">
        <v>20</v>
      </c>
      <c r="P208" t="str">
        <f t="shared" si="14"/>
        <v>YOUNG</v>
      </c>
      <c r="AG208" s="11"/>
      <c r="AH208" s="1">
        <v>44528</v>
      </c>
      <c r="AI208" s="2">
        <v>115565</v>
      </c>
      <c r="AJ208" s="13" t="s">
        <v>14</v>
      </c>
      <c r="AK208" s="1">
        <v>44528</v>
      </c>
      <c r="AL208" s="3">
        <v>0.06</v>
      </c>
      <c r="AO208" s="11"/>
    </row>
    <row r="209" spans="1:41" x14ac:dyDescent="0.25">
      <c r="A209" t="s">
        <v>451</v>
      </c>
      <c r="B209" t="s">
        <v>1304</v>
      </c>
      <c r="C209" t="s">
        <v>55</v>
      </c>
      <c r="D209" t="s">
        <v>14</v>
      </c>
      <c r="E209" t="s">
        <v>35</v>
      </c>
      <c r="F209" t="s">
        <v>16</v>
      </c>
      <c r="G209" t="s">
        <v>46</v>
      </c>
      <c r="H209">
        <v>63</v>
      </c>
      <c r="I209" s="1">
        <v>42988</v>
      </c>
      <c r="J209" s="2">
        <v>126064</v>
      </c>
      <c r="K209" s="3">
        <v>0.05</v>
      </c>
      <c r="L209" t="s">
        <v>18</v>
      </c>
      <c r="M209" t="s">
        <v>42</v>
      </c>
      <c r="N209" s="1" t="s">
        <v>20</v>
      </c>
      <c r="P209" t="str">
        <f t="shared" si="14"/>
        <v>OLD</v>
      </c>
      <c r="AG209" s="11"/>
      <c r="AH209" s="1">
        <v>42988</v>
      </c>
      <c r="AI209" s="2">
        <v>126064</v>
      </c>
      <c r="AJ209" s="13" t="s">
        <v>22</v>
      </c>
      <c r="AK209" s="1">
        <v>42988</v>
      </c>
      <c r="AL209" s="3">
        <v>0.05</v>
      </c>
      <c r="AO209" s="11"/>
    </row>
    <row r="210" spans="1:41" x14ac:dyDescent="0.25">
      <c r="A210" t="s">
        <v>452</v>
      </c>
      <c r="B210" t="s">
        <v>1305</v>
      </c>
      <c r="C210" t="s">
        <v>1113</v>
      </c>
      <c r="D210" t="s">
        <v>22</v>
      </c>
      <c r="E210" t="s">
        <v>1104</v>
      </c>
      <c r="F210" t="s">
        <v>16</v>
      </c>
      <c r="G210" t="s">
        <v>43</v>
      </c>
      <c r="H210">
        <v>39</v>
      </c>
      <c r="I210" s="1">
        <v>41292</v>
      </c>
      <c r="J210" s="2">
        <v>151666</v>
      </c>
      <c r="K210" s="3">
        <v>0.13</v>
      </c>
      <c r="L210" t="s">
        <v>18</v>
      </c>
      <c r="M210" t="s">
        <v>19</v>
      </c>
      <c r="N210" s="1">
        <v>43281</v>
      </c>
      <c r="P210" t="str">
        <f t="shared" si="14"/>
        <v>YOUNG</v>
      </c>
      <c r="AG210" s="11"/>
      <c r="AH210" s="1">
        <v>41292</v>
      </c>
      <c r="AI210" s="2">
        <v>151666</v>
      </c>
      <c r="AJ210" s="13" t="s">
        <v>26</v>
      </c>
      <c r="AK210" s="1">
        <v>41292</v>
      </c>
      <c r="AL210" s="3">
        <v>0.13</v>
      </c>
      <c r="AO210" s="11"/>
    </row>
    <row r="211" spans="1:41" x14ac:dyDescent="0.25">
      <c r="A211" t="s">
        <v>453</v>
      </c>
      <c r="B211" t="s">
        <v>1306</v>
      </c>
      <c r="C211" t="s">
        <v>69</v>
      </c>
      <c r="D211" t="s">
        <v>26</v>
      </c>
      <c r="E211" t="s">
        <v>1104</v>
      </c>
      <c r="F211" t="s">
        <v>27</v>
      </c>
      <c r="G211" t="s">
        <v>17</v>
      </c>
      <c r="H211">
        <v>63</v>
      </c>
      <c r="I211" s="1">
        <v>36627</v>
      </c>
      <c r="J211" s="2">
        <v>99215</v>
      </c>
      <c r="K211" s="3">
        <v>0</v>
      </c>
      <c r="L211" t="s">
        <v>18</v>
      </c>
      <c r="M211" t="s">
        <v>56</v>
      </c>
      <c r="N211" s="1" t="s">
        <v>20</v>
      </c>
      <c r="P211" t="str">
        <f t="shared" si="14"/>
        <v>OLD</v>
      </c>
      <c r="AG211" s="11"/>
      <c r="AH211" s="1">
        <v>36627</v>
      </c>
      <c r="AI211" s="2">
        <v>99215</v>
      </c>
      <c r="AJ211" s="13" t="s">
        <v>26</v>
      </c>
      <c r="AK211" s="1">
        <v>36627</v>
      </c>
      <c r="AL211" s="3">
        <v>0</v>
      </c>
      <c r="AO211" s="11"/>
    </row>
    <row r="212" spans="1:41" x14ac:dyDescent="0.25">
      <c r="A212" t="s">
        <v>454</v>
      </c>
      <c r="B212" t="s">
        <v>1307</v>
      </c>
      <c r="C212" t="s">
        <v>36</v>
      </c>
      <c r="D212" t="s">
        <v>26</v>
      </c>
      <c r="E212" t="s">
        <v>35</v>
      </c>
      <c r="F212" t="s">
        <v>27</v>
      </c>
      <c r="G212" t="s">
        <v>23</v>
      </c>
      <c r="H212">
        <v>27</v>
      </c>
      <c r="I212" s="1">
        <v>44066</v>
      </c>
      <c r="J212" s="2">
        <v>71502</v>
      </c>
      <c r="K212" s="3">
        <v>0</v>
      </c>
      <c r="L212" t="s">
        <v>32</v>
      </c>
      <c r="M212" t="s">
        <v>67</v>
      </c>
      <c r="N212" s="1" t="s">
        <v>20</v>
      </c>
      <c r="P212" t="str">
        <f t="shared" si="14"/>
        <v>YOUNG</v>
      </c>
      <c r="AG212" s="11"/>
      <c r="AH212" s="1">
        <v>44066</v>
      </c>
      <c r="AI212" s="2">
        <v>71502</v>
      </c>
      <c r="AJ212" s="13" t="s">
        <v>45</v>
      </c>
      <c r="AK212" s="1">
        <v>44066</v>
      </c>
      <c r="AL212" s="3">
        <v>0</v>
      </c>
      <c r="AO212" s="11"/>
    </row>
    <row r="213" spans="1:41" x14ac:dyDescent="0.25">
      <c r="A213" t="s">
        <v>455</v>
      </c>
      <c r="B213" t="s">
        <v>1308</v>
      </c>
      <c r="C213" t="s">
        <v>38</v>
      </c>
      <c r="D213" t="s">
        <v>45</v>
      </c>
      <c r="E213" t="s">
        <v>31</v>
      </c>
      <c r="F213" t="s">
        <v>16</v>
      </c>
      <c r="G213" t="s">
        <v>46</v>
      </c>
      <c r="H213">
        <v>30</v>
      </c>
      <c r="I213" s="1">
        <v>44883</v>
      </c>
      <c r="J213" s="2">
        <v>168050</v>
      </c>
      <c r="K213" s="3">
        <v>0.24</v>
      </c>
      <c r="L213" t="s">
        <v>47</v>
      </c>
      <c r="M213" t="s">
        <v>68</v>
      </c>
      <c r="N213" s="1" t="s">
        <v>20</v>
      </c>
      <c r="P213" t="str">
        <f t="shared" si="14"/>
        <v>YOUNG</v>
      </c>
      <c r="AG213" s="11"/>
      <c r="AH213" s="1">
        <v>44883</v>
      </c>
      <c r="AI213" s="2">
        <v>168050</v>
      </c>
      <c r="AJ213" s="13" t="s">
        <v>45</v>
      </c>
      <c r="AK213" s="1">
        <v>44883</v>
      </c>
      <c r="AL213" s="3">
        <v>0.24</v>
      </c>
      <c r="AO213" s="11"/>
    </row>
    <row r="214" spans="1:41" x14ac:dyDescent="0.25">
      <c r="A214" t="s">
        <v>456</v>
      </c>
      <c r="B214" t="s">
        <v>1309</v>
      </c>
      <c r="C214" t="s">
        <v>1113</v>
      </c>
      <c r="D214" t="s">
        <v>45</v>
      </c>
      <c r="E214" t="s">
        <v>1104</v>
      </c>
      <c r="F214" t="s">
        <v>16</v>
      </c>
      <c r="G214" t="s">
        <v>17</v>
      </c>
      <c r="H214">
        <v>51</v>
      </c>
      <c r="I214" s="1">
        <v>37932</v>
      </c>
      <c r="J214" s="2">
        <v>130862</v>
      </c>
      <c r="K214" s="3">
        <v>0.12</v>
      </c>
      <c r="L214" t="s">
        <v>18</v>
      </c>
      <c r="M214" t="s">
        <v>56</v>
      </c>
      <c r="N214" s="1" t="s">
        <v>20</v>
      </c>
      <c r="P214" t="str">
        <f t="shared" si="14"/>
        <v>MIDDLE AGE</v>
      </c>
      <c r="AG214" s="11"/>
      <c r="AH214" s="1">
        <v>37932</v>
      </c>
      <c r="AI214" s="2">
        <v>130862</v>
      </c>
      <c r="AJ214" s="13" t="s">
        <v>26</v>
      </c>
      <c r="AK214" s="1">
        <v>37932</v>
      </c>
      <c r="AL214" s="3">
        <v>0.12</v>
      </c>
      <c r="AO214" s="11"/>
    </row>
    <row r="215" spans="1:41" x14ac:dyDescent="0.25">
      <c r="A215" t="s">
        <v>457</v>
      </c>
      <c r="B215" t="s">
        <v>1310</v>
      </c>
      <c r="C215" t="s">
        <v>25</v>
      </c>
      <c r="D215" t="s">
        <v>26</v>
      </c>
      <c r="E215" t="s">
        <v>15</v>
      </c>
      <c r="F215" t="s">
        <v>27</v>
      </c>
      <c r="G215" t="s">
        <v>23</v>
      </c>
      <c r="H215">
        <v>58</v>
      </c>
      <c r="I215" s="1">
        <v>44458</v>
      </c>
      <c r="J215" s="2">
        <v>85716</v>
      </c>
      <c r="K215" s="3">
        <v>0</v>
      </c>
      <c r="L215" t="s">
        <v>32</v>
      </c>
      <c r="M215" t="s">
        <v>67</v>
      </c>
      <c r="N215" s="1" t="s">
        <v>20</v>
      </c>
      <c r="P215" t="str">
        <f t="shared" si="14"/>
        <v>MIDDLE AGE</v>
      </c>
      <c r="AG215" s="11"/>
      <c r="AH215" s="1">
        <v>44458</v>
      </c>
      <c r="AI215" s="2">
        <v>85716</v>
      </c>
      <c r="AJ215" s="13" t="s">
        <v>14</v>
      </c>
      <c r="AK215" s="1">
        <v>44458</v>
      </c>
      <c r="AL215" s="3">
        <v>0</v>
      </c>
      <c r="AO215" s="11"/>
    </row>
    <row r="216" spans="1:41" x14ac:dyDescent="0.25">
      <c r="A216" t="s">
        <v>159</v>
      </c>
      <c r="B216" t="s">
        <v>1311</v>
      </c>
      <c r="C216" t="s">
        <v>38</v>
      </c>
      <c r="D216" t="s">
        <v>14</v>
      </c>
      <c r="E216" t="s">
        <v>31</v>
      </c>
      <c r="F216" t="s">
        <v>16</v>
      </c>
      <c r="G216" t="s">
        <v>46</v>
      </c>
      <c r="H216">
        <v>62</v>
      </c>
      <c r="I216" s="1">
        <v>40754</v>
      </c>
      <c r="J216" s="2">
        <v>185026</v>
      </c>
      <c r="K216" s="3">
        <v>0.24</v>
      </c>
      <c r="L216" t="s">
        <v>47</v>
      </c>
      <c r="M216" t="s">
        <v>68</v>
      </c>
      <c r="N216" s="1" t="s">
        <v>20</v>
      </c>
      <c r="P216" t="str">
        <f t="shared" si="14"/>
        <v>OLD</v>
      </c>
      <c r="AG216" s="11"/>
      <c r="AH216" s="1">
        <v>40754</v>
      </c>
      <c r="AI216" s="2">
        <v>185026</v>
      </c>
      <c r="AJ216" s="13" t="s">
        <v>45</v>
      </c>
      <c r="AK216" s="1">
        <v>40754</v>
      </c>
      <c r="AL216" s="3">
        <v>0.24</v>
      </c>
      <c r="AO216" s="11"/>
    </row>
    <row r="217" spans="1:41" x14ac:dyDescent="0.25">
      <c r="A217" t="s">
        <v>128</v>
      </c>
      <c r="B217" t="s">
        <v>1312</v>
      </c>
      <c r="C217" t="s">
        <v>13</v>
      </c>
      <c r="D217" t="s">
        <v>45</v>
      </c>
      <c r="E217" t="s">
        <v>35</v>
      </c>
      <c r="F217" t="s">
        <v>16</v>
      </c>
      <c r="G217" t="s">
        <v>46</v>
      </c>
      <c r="H217">
        <v>27</v>
      </c>
      <c r="I217" s="1">
        <v>44539</v>
      </c>
      <c r="J217" s="2">
        <v>182403</v>
      </c>
      <c r="K217" s="3">
        <v>0.3</v>
      </c>
      <c r="L217" t="s">
        <v>47</v>
      </c>
      <c r="M217" t="s">
        <v>48</v>
      </c>
      <c r="N217" s="1" t="s">
        <v>20</v>
      </c>
      <c r="P217" t="str">
        <f t="shared" si="14"/>
        <v>YOUNG</v>
      </c>
      <c r="AG217" s="11"/>
      <c r="AH217" s="1">
        <v>44539</v>
      </c>
      <c r="AI217" s="2">
        <v>182403</v>
      </c>
      <c r="AJ217" s="13" t="s">
        <v>58</v>
      </c>
      <c r="AK217" s="1">
        <v>44539</v>
      </c>
      <c r="AL217" s="3">
        <v>0.3</v>
      </c>
      <c r="AO217" s="11"/>
    </row>
    <row r="218" spans="1:41" x14ac:dyDescent="0.25">
      <c r="A218" t="s">
        <v>458</v>
      </c>
      <c r="B218" t="s">
        <v>1313</v>
      </c>
      <c r="C218" t="s">
        <v>13</v>
      </c>
      <c r="D218" t="s">
        <v>58</v>
      </c>
      <c r="E218" t="s">
        <v>31</v>
      </c>
      <c r="F218" t="s">
        <v>16</v>
      </c>
      <c r="G218" t="s">
        <v>23</v>
      </c>
      <c r="H218">
        <v>63</v>
      </c>
      <c r="I218" s="1">
        <v>38211</v>
      </c>
      <c r="J218" s="2">
        <v>193531</v>
      </c>
      <c r="K218" s="3">
        <v>0.4</v>
      </c>
      <c r="L218" t="s">
        <v>32</v>
      </c>
      <c r="M218" t="s">
        <v>63</v>
      </c>
      <c r="N218" s="1" t="s">
        <v>20</v>
      </c>
      <c r="P218" t="str">
        <f t="shared" si="14"/>
        <v>OLD</v>
      </c>
      <c r="AG218" s="11"/>
      <c r="AH218" s="1">
        <v>38211</v>
      </c>
      <c r="AI218" s="2">
        <v>193531</v>
      </c>
      <c r="AJ218" s="13" t="s">
        <v>26</v>
      </c>
      <c r="AK218" s="1">
        <v>38211</v>
      </c>
      <c r="AL218" s="3">
        <v>0.4</v>
      </c>
      <c r="AO218" s="11"/>
    </row>
    <row r="219" spans="1:41" x14ac:dyDescent="0.25">
      <c r="A219" t="s">
        <v>459</v>
      </c>
      <c r="B219" t="s">
        <v>1314</v>
      </c>
      <c r="C219" t="s">
        <v>55</v>
      </c>
      <c r="D219" t="s">
        <v>26</v>
      </c>
      <c r="E219" t="s">
        <v>15</v>
      </c>
      <c r="F219" t="s">
        <v>16</v>
      </c>
      <c r="G219" t="s">
        <v>23</v>
      </c>
      <c r="H219">
        <v>52</v>
      </c>
      <c r="I219" s="1">
        <v>41345</v>
      </c>
      <c r="J219" s="2">
        <v>128301</v>
      </c>
      <c r="K219" s="3">
        <v>0.06</v>
      </c>
      <c r="L219" t="s">
        <v>32</v>
      </c>
      <c r="M219" t="s">
        <v>54</v>
      </c>
      <c r="N219" s="1">
        <v>44456</v>
      </c>
      <c r="P219" t="str">
        <f t="shared" si="14"/>
        <v>MIDDLE AGE</v>
      </c>
      <c r="AG219" s="11"/>
      <c r="AH219" s="1">
        <v>41345</v>
      </c>
      <c r="AI219" s="2">
        <v>128301</v>
      </c>
      <c r="AJ219" s="13" t="s">
        <v>14</v>
      </c>
      <c r="AK219" s="1">
        <v>41345</v>
      </c>
      <c r="AL219" s="3">
        <v>0.06</v>
      </c>
      <c r="AO219" s="11"/>
    </row>
    <row r="220" spans="1:41" x14ac:dyDescent="0.25">
      <c r="A220" t="s">
        <v>460</v>
      </c>
      <c r="B220" t="s">
        <v>1315</v>
      </c>
      <c r="C220" t="s">
        <v>59</v>
      </c>
      <c r="D220" t="s">
        <v>14</v>
      </c>
      <c r="E220" t="s">
        <v>35</v>
      </c>
      <c r="F220" t="s">
        <v>27</v>
      </c>
      <c r="G220" t="s">
        <v>46</v>
      </c>
      <c r="H220">
        <v>36</v>
      </c>
      <c r="I220" s="1">
        <v>43747</v>
      </c>
      <c r="J220" s="2">
        <v>51669</v>
      </c>
      <c r="K220" s="3">
        <v>0</v>
      </c>
      <c r="L220" t="s">
        <v>47</v>
      </c>
      <c r="M220" t="s">
        <v>1136</v>
      </c>
      <c r="N220" s="1">
        <v>44833</v>
      </c>
      <c r="P220" t="str">
        <f t="shared" si="14"/>
        <v>YOUNG</v>
      </c>
      <c r="AG220" s="11"/>
      <c r="AH220" s="1">
        <v>43747</v>
      </c>
      <c r="AI220" s="2">
        <v>51669</v>
      </c>
      <c r="AJ220" s="13" t="s">
        <v>30</v>
      </c>
      <c r="AK220" s="1">
        <v>43747</v>
      </c>
      <c r="AL220" s="3">
        <v>0</v>
      </c>
      <c r="AO220" s="11"/>
    </row>
    <row r="221" spans="1:41" x14ac:dyDescent="0.25">
      <c r="A221" t="s">
        <v>278</v>
      </c>
      <c r="B221" t="s">
        <v>1316</v>
      </c>
      <c r="C221" t="s">
        <v>53</v>
      </c>
      <c r="D221" t="s">
        <v>30</v>
      </c>
      <c r="E221" t="s">
        <v>15</v>
      </c>
      <c r="F221" t="s">
        <v>16</v>
      </c>
      <c r="G221" t="s">
        <v>23</v>
      </c>
      <c r="H221">
        <v>47</v>
      </c>
      <c r="I221" s="1">
        <v>36917</v>
      </c>
      <c r="J221" s="2">
        <v>104289</v>
      </c>
      <c r="K221" s="3">
        <v>0</v>
      </c>
      <c r="L221" t="s">
        <v>18</v>
      </c>
      <c r="M221" t="s">
        <v>56</v>
      </c>
      <c r="N221" s="1" t="s">
        <v>20</v>
      </c>
      <c r="P221" t="str">
        <f t="shared" si="14"/>
        <v>MIDDLE AGE</v>
      </c>
      <c r="AG221" s="11"/>
      <c r="AH221" s="1">
        <v>36917</v>
      </c>
      <c r="AI221" s="2">
        <v>104289</v>
      </c>
      <c r="AJ221" s="13" t="s">
        <v>26</v>
      </c>
      <c r="AK221" s="1">
        <v>36917</v>
      </c>
      <c r="AL221" s="3">
        <v>0</v>
      </c>
      <c r="AO221" s="11"/>
    </row>
    <row r="222" spans="1:41" x14ac:dyDescent="0.25">
      <c r="A222" t="s">
        <v>461</v>
      </c>
      <c r="B222" t="s">
        <v>1317</v>
      </c>
      <c r="C222" t="s">
        <v>36</v>
      </c>
      <c r="D222" t="s">
        <v>26</v>
      </c>
      <c r="E222" t="s">
        <v>1104</v>
      </c>
      <c r="F222" t="s">
        <v>27</v>
      </c>
      <c r="G222" t="s">
        <v>17</v>
      </c>
      <c r="H222">
        <v>27</v>
      </c>
      <c r="I222" s="1">
        <v>44276</v>
      </c>
      <c r="J222" s="2">
        <v>70181</v>
      </c>
      <c r="K222" s="3">
        <v>0</v>
      </c>
      <c r="L222" t="s">
        <v>18</v>
      </c>
      <c r="M222" t="s">
        <v>37</v>
      </c>
      <c r="N222" s="1" t="s">
        <v>20</v>
      </c>
      <c r="P222" t="str">
        <f t="shared" si="14"/>
        <v>YOUNG</v>
      </c>
      <c r="AG222" s="11"/>
      <c r="AH222" s="1">
        <v>44276</v>
      </c>
      <c r="AI222" s="2">
        <v>70181</v>
      </c>
      <c r="AJ222" s="13" t="s">
        <v>26</v>
      </c>
      <c r="AK222" s="1">
        <v>44276</v>
      </c>
      <c r="AL222" s="3">
        <v>0</v>
      </c>
      <c r="AO222" s="11"/>
    </row>
    <row r="223" spans="1:41" x14ac:dyDescent="0.25">
      <c r="A223" t="s">
        <v>462</v>
      </c>
      <c r="B223" t="s">
        <v>1318</v>
      </c>
      <c r="C223" t="s">
        <v>50</v>
      </c>
      <c r="D223" t="s">
        <v>26</v>
      </c>
      <c r="E223" t="s">
        <v>31</v>
      </c>
      <c r="F223" t="s">
        <v>16</v>
      </c>
      <c r="G223" t="s">
        <v>17</v>
      </c>
      <c r="H223">
        <v>45</v>
      </c>
      <c r="I223" s="1">
        <v>44278</v>
      </c>
      <c r="J223" s="2">
        <v>92317</v>
      </c>
      <c r="K223" s="3">
        <v>0.06</v>
      </c>
      <c r="L223" t="s">
        <v>18</v>
      </c>
      <c r="M223" t="s">
        <v>24</v>
      </c>
      <c r="N223" s="1" t="s">
        <v>20</v>
      </c>
      <c r="P223" t="str">
        <f t="shared" si="14"/>
        <v>MIDDLE AGE</v>
      </c>
      <c r="AG223" s="11"/>
      <c r="AH223" s="1">
        <v>44278</v>
      </c>
      <c r="AI223" s="2">
        <v>92317</v>
      </c>
      <c r="AJ223" s="13" t="s">
        <v>41</v>
      </c>
      <c r="AK223" s="1">
        <v>44278</v>
      </c>
      <c r="AL223" s="3">
        <v>0.06</v>
      </c>
      <c r="AO223" s="11"/>
    </row>
    <row r="224" spans="1:41" x14ac:dyDescent="0.25">
      <c r="A224" t="s">
        <v>463</v>
      </c>
      <c r="B224" t="s">
        <v>1319</v>
      </c>
      <c r="C224" t="s">
        <v>40</v>
      </c>
      <c r="D224" t="s">
        <v>41</v>
      </c>
      <c r="E224" t="s">
        <v>31</v>
      </c>
      <c r="F224" t="s">
        <v>27</v>
      </c>
      <c r="G224" t="s">
        <v>43</v>
      </c>
      <c r="H224">
        <v>47</v>
      </c>
      <c r="I224" s="1">
        <v>44902</v>
      </c>
      <c r="J224" s="2">
        <v>99382</v>
      </c>
      <c r="K224" s="3">
        <v>0</v>
      </c>
      <c r="L224" t="s">
        <v>18</v>
      </c>
      <c r="M224" t="s">
        <v>19</v>
      </c>
      <c r="N224" s="1" t="s">
        <v>20</v>
      </c>
      <c r="P224" t="str">
        <f t="shared" si="14"/>
        <v>MIDDLE AGE</v>
      </c>
      <c r="AG224" s="11"/>
      <c r="AH224" s="1">
        <v>44902</v>
      </c>
      <c r="AI224" s="2">
        <v>99382</v>
      </c>
      <c r="AJ224" s="13" t="s">
        <v>26</v>
      </c>
      <c r="AK224" s="1">
        <v>44902</v>
      </c>
      <c r="AL224" s="3">
        <v>0</v>
      </c>
      <c r="AO224" s="11"/>
    </row>
    <row r="225" spans="1:41" x14ac:dyDescent="0.25">
      <c r="A225" t="s">
        <v>464</v>
      </c>
      <c r="B225" t="s">
        <v>1320</v>
      </c>
      <c r="C225" t="s">
        <v>34</v>
      </c>
      <c r="D225" t="s">
        <v>26</v>
      </c>
      <c r="E225" t="s">
        <v>1104</v>
      </c>
      <c r="F225" t="s">
        <v>16</v>
      </c>
      <c r="G225" t="s">
        <v>17</v>
      </c>
      <c r="H225">
        <v>26</v>
      </c>
      <c r="I225" s="1">
        <v>43942</v>
      </c>
      <c r="J225" s="2">
        <v>67702</v>
      </c>
      <c r="K225" s="3">
        <v>0</v>
      </c>
      <c r="L225" t="s">
        <v>18</v>
      </c>
      <c r="M225" t="s">
        <v>56</v>
      </c>
      <c r="N225" s="1" t="s">
        <v>20</v>
      </c>
      <c r="P225" t="str">
        <f t="shared" si="14"/>
        <v>YOUNG</v>
      </c>
      <c r="AG225" s="11"/>
      <c r="AH225" s="1">
        <v>43942</v>
      </c>
      <c r="AI225" s="2">
        <v>67702</v>
      </c>
      <c r="AJ225" s="13" t="s">
        <v>14</v>
      </c>
      <c r="AK225" s="1">
        <v>43942</v>
      </c>
      <c r="AL225" s="3">
        <v>0</v>
      </c>
      <c r="AO225" s="11"/>
    </row>
    <row r="226" spans="1:41" x14ac:dyDescent="0.25">
      <c r="A226" t="s">
        <v>465</v>
      </c>
      <c r="B226" t="s">
        <v>1321</v>
      </c>
      <c r="C226" t="s">
        <v>57</v>
      </c>
      <c r="D226" t="s">
        <v>14</v>
      </c>
      <c r="E226" t="s">
        <v>15</v>
      </c>
      <c r="F226" t="s">
        <v>27</v>
      </c>
      <c r="G226" t="s">
        <v>23</v>
      </c>
      <c r="H226">
        <v>58</v>
      </c>
      <c r="I226" s="1">
        <v>39077</v>
      </c>
      <c r="J226" s="2">
        <v>53133</v>
      </c>
      <c r="K226" s="3">
        <v>0</v>
      </c>
      <c r="L226" t="s">
        <v>32</v>
      </c>
      <c r="M226" t="s">
        <v>33</v>
      </c>
      <c r="N226" s="1" t="s">
        <v>20</v>
      </c>
      <c r="P226" t="str">
        <f t="shared" si="14"/>
        <v>MIDDLE AGE</v>
      </c>
      <c r="AG226" s="11"/>
      <c r="AH226" s="1">
        <v>39077</v>
      </c>
      <c r="AI226" s="2">
        <v>53133</v>
      </c>
      <c r="AJ226" s="13" t="s">
        <v>30</v>
      </c>
      <c r="AK226" s="1">
        <v>39077</v>
      </c>
      <c r="AL226" s="3">
        <v>0</v>
      </c>
      <c r="AO226" s="11"/>
    </row>
    <row r="227" spans="1:41" x14ac:dyDescent="0.25">
      <c r="A227" t="s">
        <v>167</v>
      </c>
      <c r="B227" t="s">
        <v>1322</v>
      </c>
      <c r="C227" t="s">
        <v>60</v>
      </c>
      <c r="D227" t="s">
        <v>30</v>
      </c>
      <c r="E227" t="s">
        <v>31</v>
      </c>
      <c r="F227" t="s">
        <v>16</v>
      </c>
      <c r="G227" t="s">
        <v>46</v>
      </c>
      <c r="H227">
        <v>60</v>
      </c>
      <c r="I227" s="1">
        <v>35898</v>
      </c>
      <c r="J227" s="2">
        <v>110554</v>
      </c>
      <c r="K227" s="3">
        <v>0</v>
      </c>
      <c r="L227" t="s">
        <v>47</v>
      </c>
      <c r="M227" t="s">
        <v>48</v>
      </c>
      <c r="N227" s="1" t="s">
        <v>20</v>
      </c>
      <c r="P227" t="str">
        <f t="shared" si="14"/>
        <v>MIDDLE AGE</v>
      </c>
      <c r="AG227" s="11"/>
      <c r="AH227" s="1">
        <v>35898</v>
      </c>
      <c r="AI227" s="2">
        <v>110554</v>
      </c>
      <c r="AJ227" s="13" t="s">
        <v>14</v>
      </c>
      <c r="AK227" s="1">
        <v>35898</v>
      </c>
      <c r="AL227" s="3">
        <v>0</v>
      </c>
      <c r="AO227" s="11"/>
    </row>
    <row r="228" spans="1:41" x14ac:dyDescent="0.25">
      <c r="A228" t="s">
        <v>466</v>
      </c>
      <c r="B228" t="s">
        <v>1323</v>
      </c>
      <c r="C228" t="s">
        <v>55</v>
      </c>
      <c r="D228" t="s">
        <v>14</v>
      </c>
      <c r="E228" t="s">
        <v>31</v>
      </c>
      <c r="F228" t="s">
        <v>27</v>
      </c>
      <c r="G228" t="s">
        <v>23</v>
      </c>
      <c r="H228">
        <v>45</v>
      </c>
      <c r="I228" s="1">
        <v>40368</v>
      </c>
      <c r="J228" s="2">
        <v>109221</v>
      </c>
      <c r="K228" s="3">
        <v>0.09</v>
      </c>
      <c r="L228" t="s">
        <v>18</v>
      </c>
      <c r="M228" t="s">
        <v>24</v>
      </c>
      <c r="N228" s="1" t="s">
        <v>20</v>
      </c>
      <c r="P228" t="str">
        <f t="shared" si="14"/>
        <v>MIDDLE AGE</v>
      </c>
      <c r="AG228" s="11"/>
      <c r="AH228" s="1">
        <v>40368</v>
      </c>
      <c r="AI228" s="2">
        <v>109221</v>
      </c>
      <c r="AJ228" s="13" t="s">
        <v>26</v>
      </c>
      <c r="AK228" s="1">
        <v>40368</v>
      </c>
      <c r="AL228" s="3">
        <v>0.09</v>
      </c>
      <c r="AO228" s="11"/>
    </row>
    <row r="229" spans="1:41" x14ac:dyDescent="0.25">
      <c r="A229" t="s">
        <v>467</v>
      </c>
      <c r="B229" t="s">
        <v>1324</v>
      </c>
      <c r="C229" t="s">
        <v>75</v>
      </c>
      <c r="D229" t="s">
        <v>26</v>
      </c>
      <c r="E229" t="s">
        <v>1104</v>
      </c>
      <c r="F229" t="s">
        <v>16</v>
      </c>
      <c r="G229" t="s">
        <v>46</v>
      </c>
      <c r="H229">
        <v>45</v>
      </c>
      <c r="I229" s="1">
        <v>39114</v>
      </c>
      <c r="J229" s="2">
        <v>88933</v>
      </c>
      <c r="K229" s="3">
        <v>0</v>
      </c>
      <c r="L229" t="s">
        <v>18</v>
      </c>
      <c r="M229" t="s">
        <v>28</v>
      </c>
      <c r="N229" s="1" t="s">
        <v>20</v>
      </c>
      <c r="P229" t="str">
        <f t="shared" si="14"/>
        <v>MIDDLE AGE</v>
      </c>
      <c r="AG229" s="11"/>
      <c r="AH229" s="1">
        <v>39114</v>
      </c>
      <c r="AI229" s="2">
        <v>88933</v>
      </c>
      <c r="AJ229" s="13" t="s">
        <v>22</v>
      </c>
      <c r="AK229" s="1">
        <v>39114</v>
      </c>
      <c r="AL229" s="3">
        <v>0</v>
      </c>
      <c r="AO229" s="11"/>
    </row>
    <row r="230" spans="1:41" x14ac:dyDescent="0.25">
      <c r="A230" t="s">
        <v>468</v>
      </c>
      <c r="B230" t="s">
        <v>1325</v>
      </c>
      <c r="C230" t="s">
        <v>70</v>
      </c>
      <c r="D230" t="s">
        <v>22</v>
      </c>
      <c r="E230" t="s">
        <v>35</v>
      </c>
      <c r="F230" t="s">
        <v>27</v>
      </c>
      <c r="G230" t="s">
        <v>17</v>
      </c>
      <c r="H230">
        <v>40</v>
      </c>
      <c r="I230" s="1">
        <v>41951</v>
      </c>
      <c r="J230" s="2">
        <v>49342</v>
      </c>
      <c r="K230" s="3">
        <v>0</v>
      </c>
      <c r="L230" t="s">
        <v>18</v>
      </c>
      <c r="M230" t="s">
        <v>56</v>
      </c>
      <c r="N230" s="1">
        <v>43704</v>
      </c>
      <c r="P230" t="str">
        <f t="shared" si="14"/>
        <v>YOUNG</v>
      </c>
      <c r="AG230" s="11"/>
      <c r="AH230" s="1">
        <v>41951</v>
      </c>
      <c r="AI230" s="2">
        <v>49342</v>
      </c>
      <c r="AJ230" s="13" t="s">
        <v>26</v>
      </c>
      <c r="AK230" s="1">
        <v>41951</v>
      </c>
      <c r="AL230" s="3">
        <v>0</v>
      </c>
      <c r="AO230" s="11"/>
    </row>
    <row r="231" spans="1:41" x14ac:dyDescent="0.25">
      <c r="A231" t="s">
        <v>469</v>
      </c>
      <c r="B231" t="s">
        <v>1326</v>
      </c>
      <c r="C231" t="s">
        <v>36</v>
      </c>
      <c r="D231" t="s">
        <v>26</v>
      </c>
      <c r="E231" t="s">
        <v>35</v>
      </c>
      <c r="F231" t="s">
        <v>27</v>
      </c>
      <c r="G231" t="s">
        <v>17</v>
      </c>
      <c r="H231">
        <v>27</v>
      </c>
      <c r="I231" s="1">
        <v>44751</v>
      </c>
      <c r="J231" s="2">
        <v>74587</v>
      </c>
      <c r="K231" s="3">
        <v>0</v>
      </c>
      <c r="L231" t="s">
        <v>18</v>
      </c>
      <c r="M231" t="s">
        <v>24</v>
      </c>
      <c r="N231" s="1" t="s">
        <v>20</v>
      </c>
      <c r="P231" t="str">
        <f t="shared" si="14"/>
        <v>YOUNG</v>
      </c>
      <c r="AG231" s="11"/>
      <c r="AH231" s="1">
        <v>44751</v>
      </c>
      <c r="AI231" s="2">
        <v>74587</v>
      </c>
      <c r="AJ231" s="13" t="s">
        <v>58</v>
      </c>
      <c r="AK231" s="1">
        <v>44751</v>
      </c>
      <c r="AL231" s="3">
        <v>0</v>
      </c>
      <c r="AO231" s="11"/>
    </row>
    <row r="232" spans="1:41" x14ac:dyDescent="0.25">
      <c r="A232" t="s">
        <v>470</v>
      </c>
      <c r="B232" t="s">
        <v>1327</v>
      </c>
      <c r="C232" t="s">
        <v>40</v>
      </c>
      <c r="D232" t="s">
        <v>58</v>
      </c>
      <c r="E232" t="s">
        <v>35</v>
      </c>
      <c r="F232" t="s">
        <v>27</v>
      </c>
      <c r="G232" t="s">
        <v>23</v>
      </c>
      <c r="H232">
        <v>36</v>
      </c>
      <c r="I232" s="1">
        <v>43903</v>
      </c>
      <c r="J232" s="2">
        <v>80757</v>
      </c>
      <c r="K232" s="3">
        <v>0</v>
      </c>
      <c r="L232" t="s">
        <v>32</v>
      </c>
      <c r="M232" t="s">
        <v>67</v>
      </c>
      <c r="N232" s="1" t="s">
        <v>20</v>
      </c>
      <c r="P232" t="str">
        <f t="shared" si="14"/>
        <v>YOUNG</v>
      </c>
      <c r="AG232" s="11"/>
      <c r="AH232" s="1">
        <v>43903</v>
      </c>
      <c r="AI232" s="2">
        <v>80757</v>
      </c>
      <c r="AJ232" s="13" t="s">
        <v>14</v>
      </c>
      <c r="AK232" s="1">
        <v>43903</v>
      </c>
      <c r="AL232" s="3">
        <v>0</v>
      </c>
      <c r="AO232" s="11"/>
    </row>
    <row r="233" spans="1:41" x14ac:dyDescent="0.25">
      <c r="A233" t="s">
        <v>471</v>
      </c>
      <c r="B233" t="s">
        <v>1328</v>
      </c>
      <c r="C233" t="s">
        <v>38</v>
      </c>
      <c r="D233" t="s">
        <v>14</v>
      </c>
      <c r="E233" t="s">
        <v>31</v>
      </c>
      <c r="F233" t="s">
        <v>27</v>
      </c>
      <c r="G233" t="s">
        <v>23</v>
      </c>
      <c r="H233">
        <v>28</v>
      </c>
      <c r="I233" s="1">
        <v>44846</v>
      </c>
      <c r="J233" s="2">
        <v>198662</v>
      </c>
      <c r="K233" s="3">
        <v>0.25</v>
      </c>
      <c r="L233" t="s">
        <v>32</v>
      </c>
      <c r="M233" t="s">
        <v>54</v>
      </c>
      <c r="N233" s="1" t="s">
        <v>20</v>
      </c>
      <c r="P233" t="str">
        <f t="shared" si="14"/>
        <v>YOUNG</v>
      </c>
      <c r="AG233" s="11"/>
      <c r="AH233" s="1">
        <v>44846</v>
      </c>
      <c r="AI233" s="2">
        <v>198662</v>
      </c>
      <c r="AJ233" s="13" t="s">
        <v>41</v>
      </c>
      <c r="AK233" s="1">
        <v>44846</v>
      </c>
      <c r="AL233" s="3">
        <v>0.25</v>
      </c>
      <c r="AO233" s="11"/>
    </row>
    <row r="234" spans="1:41" x14ac:dyDescent="0.25">
      <c r="A234" t="s">
        <v>472</v>
      </c>
      <c r="B234" t="s">
        <v>1329</v>
      </c>
      <c r="C234" t="s">
        <v>1113</v>
      </c>
      <c r="D234" t="s">
        <v>41</v>
      </c>
      <c r="E234" t="s">
        <v>35</v>
      </c>
      <c r="F234" t="s">
        <v>16</v>
      </c>
      <c r="G234" t="s">
        <v>43</v>
      </c>
      <c r="H234">
        <v>57</v>
      </c>
      <c r="I234" s="1">
        <v>44420</v>
      </c>
      <c r="J234" s="2">
        <v>142506</v>
      </c>
      <c r="K234" s="3">
        <v>0.11</v>
      </c>
      <c r="L234" t="s">
        <v>18</v>
      </c>
      <c r="M234" t="s">
        <v>24</v>
      </c>
      <c r="N234" s="1" t="s">
        <v>20</v>
      </c>
      <c r="P234" t="str">
        <f t="shared" si="14"/>
        <v>MIDDLE AGE</v>
      </c>
      <c r="AG234" s="11"/>
      <c r="AH234" s="1">
        <v>44420</v>
      </c>
      <c r="AI234" s="2">
        <v>142506</v>
      </c>
      <c r="AJ234" s="13" t="s">
        <v>26</v>
      </c>
      <c r="AK234" s="1">
        <v>44420</v>
      </c>
      <c r="AL234" s="3">
        <v>0.11</v>
      </c>
      <c r="AO234" s="11"/>
    </row>
    <row r="235" spans="1:41" x14ac:dyDescent="0.25">
      <c r="A235" t="s">
        <v>83</v>
      </c>
      <c r="B235" t="s">
        <v>1330</v>
      </c>
      <c r="C235" t="s">
        <v>61</v>
      </c>
      <c r="D235" t="s">
        <v>26</v>
      </c>
      <c r="E235" t="s">
        <v>35</v>
      </c>
      <c r="F235" t="s">
        <v>27</v>
      </c>
      <c r="G235" t="s">
        <v>43</v>
      </c>
      <c r="H235">
        <v>57</v>
      </c>
      <c r="I235" s="1">
        <v>44757</v>
      </c>
      <c r="J235" s="2">
        <v>77028</v>
      </c>
      <c r="K235" s="3">
        <v>0</v>
      </c>
      <c r="L235" t="s">
        <v>18</v>
      </c>
      <c r="M235" t="s">
        <v>56</v>
      </c>
      <c r="N235" s="1" t="s">
        <v>20</v>
      </c>
      <c r="P235" t="str">
        <f t="shared" si="14"/>
        <v>MIDDLE AGE</v>
      </c>
      <c r="AG235" s="11"/>
      <c r="AH235" s="1">
        <v>44757</v>
      </c>
      <c r="AI235" s="2">
        <v>77028</v>
      </c>
      <c r="AJ235" s="13" t="s">
        <v>26</v>
      </c>
      <c r="AK235" s="1">
        <v>44757</v>
      </c>
      <c r="AL235" s="3">
        <v>0</v>
      </c>
      <c r="AO235" s="11"/>
    </row>
    <row r="236" spans="1:41" x14ac:dyDescent="0.25">
      <c r="A236" t="s">
        <v>473</v>
      </c>
      <c r="B236" t="s">
        <v>1331</v>
      </c>
      <c r="C236" t="s">
        <v>36</v>
      </c>
      <c r="D236" t="s">
        <v>26</v>
      </c>
      <c r="E236" t="s">
        <v>15</v>
      </c>
      <c r="F236" t="s">
        <v>27</v>
      </c>
      <c r="G236" t="s">
        <v>46</v>
      </c>
      <c r="H236">
        <v>30</v>
      </c>
      <c r="I236" s="1">
        <v>42744</v>
      </c>
      <c r="J236" s="2">
        <v>80389</v>
      </c>
      <c r="K236" s="3">
        <v>0</v>
      </c>
      <c r="L236" t="s">
        <v>47</v>
      </c>
      <c r="M236" t="s">
        <v>68</v>
      </c>
      <c r="N236" s="1">
        <v>42988</v>
      </c>
      <c r="P236" t="str">
        <f t="shared" si="14"/>
        <v>YOUNG</v>
      </c>
      <c r="AG236" s="11"/>
      <c r="AH236" s="1">
        <v>42744</v>
      </c>
      <c r="AI236" s="2">
        <v>80389</v>
      </c>
      <c r="AJ236" s="13" t="s">
        <v>30</v>
      </c>
      <c r="AK236" s="1">
        <v>42744</v>
      </c>
      <c r="AL236" s="3">
        <v>0</v>
      </c>
      <c r="AO236" s="11"/>
    </row>
    <row r="237" spans="1:41" x14ac:dyDescent="0.25">
      <c r="A237" t="s">
        <v>474</v>
      </c>
      <c r="B237" t="s">
        <v>1332</v>
      </c>
      <c r="C237" t="s">
        <v>13</v>
      </c>
      <c r="D237" t="s">
        <v>30</v>
      </c>
      <c r="E237" t="s">
        <v>1104</v>
      </c>
      <c r="F237" t="s">
        <v>16</v>
      </c>
      <c r="G237" t="s">
        <v>17</v>
      </c>
      <c r="H237">
        <v>26</v>
      </c>
      <c r="I237" s="1">
        <v>44584</v>
      </c>
      <c r="J237" s="2">
        <v>249062</v>
      </c>
      <c r="K237" s="3">
        <v>0.39</v>
      </c>
      <c r="L237" t="s">
        <v>18</v>
      </c>
      <c r="M237" t="s">
        <v>42</v>
      </c>
      <c r="N237" s="1" t="s">
        <v>20</v>
      </c>
      <c r="P237" t="str">
        <f t="shared" si="14"/>
        <v>YOUNG</v>
      </c>
      <c r="AG237" s="11"/>
      <c r="AH237" s="1">
        <v>44584</v>
      </c>
      <c r="AI237" s="2">
        <v>249062</v>
      </c>
      <c r="AJ237" s="13" t="s">
        <v>26</v>
      </c>
      <c r="AK237" s="1">
        <v>44584</v>
      </c>
      <c r="AL237" s="3">
        <v>0.39</v>
      </c>
      <c r="AO237" s="11"/>
    </row>
    <row r="238" spans="1:41" x14ac:dyDescent="0.25">
      <c r="A238" t="s">
        <v>475</v>
      </c>
      <c r="B238" t="s">
        <v>1333</v>
      </c>
      <c r="C238" t="s">
        <v>62</v>
      </c>
      <c r="D238" t="s">
        <v>26</v>
      </c>
      <c r="E238" t="s">
        <v>31</v>
      </c>
      <c r="F238" t="s">
        <v>16</v>
      </c>
      <c r="G238" t="s">
        <v>46</v>
      </c>
      <c r="H238">
        <v>53</v>
      </c>
      <c r="I238" s="1">
        <v>41282</v>
      </c>
      <c r="J238" s="2">
        <v>52675</v>
      </c>
      <c r="K238" s="3">
        <v>0</v>
      </c>
      <c r="L238" t="s">
        <v>47</v>
      </c>
      <c r="M238" t="s">
        <v>68</v>
      </c>
      <c r="N238" s="1" t="s">
        <v>20</v>
      </c>
      <c r="P238" t="str">
        <f t="shared" si="14"/>
        <v>MIDDLE AGE</v>
      </c>
      <c r="AG238" s="11"/>
      <c r="AH238" s="1">
        <v>41282</v>
      </c>
      <c r="AI238" s="2">
        <v>52675</v>
      </c>
      <c r="AJ238" s="13" t="s">
        <v>45</v>
      </c>
      <c r="AK238" s="1">
        <v>41282</v>
      </c>
      <c r="AL238" s="3">
        <v>0</v>
      </c>
      <c r="AO238" s="11"/>
    </row>
    <row r="239" spans="1:41" x14ac:dyDescent="0.25">
      <c r="A239" t="s">
        <v>476</v>
      </c>
      <c r="B239" t="s">
        <v>1334</v>
      </c>
      <c r="C239" t="s">
        <v>44</v>
      </c>
      <c r="D239" t="s">
        <v>45</v>
      </c>
      <c r="E239" t="s">
        <v>35</v>
      </c>
      <c r="F239" t="s">
        <v>27</v>
      </c>
      <c r="G239" t="s">
        <v>23</v>
      </c>
      <c r="H239">
        <v>59</v>
      </c>
      <c r="I239" s="1">
        <v>41770</v>
      </c>
      <c r="J239" s="2">
        <v>83365</v>
      </c>
      <c r="K239" s="3">
        <v>0</v>
      </c>
      <c r="L239" t="s">
        <v>32</v>
      </c>
      <c r="M239" t="s">
        <v>67</v>
      </c>
      <c r="N239" s="1" t="s">
        <v>20</v>
      </c>
      <c r="P239" t="str">
        <f t="shared" si="14"/>
        <v>MIDDLE AGE</v>
      </c>
      <c r="AG239" s="11"/>
      <c r="AH239" s="1">
        <v>41770</v>
      </c>
      <c r="AI239" s="2">
        <v>83365</v>
      </c>
      <c r="AJ239" s="13" t="s">
        <v>26</v>
      </c>
      <c r="AK239" s="1">
        <v>41770</v>
      </c>
      <c r="AL239" s="3">
        <v>0</v>
      </c>
      <c r="AO239" s="11"/>
    </row>
    <row r="240" spans="1:41" x14ac:dyDescent="0.25">
      <c r="A240" t="s">
        <v>477</v>
      </c>
      <c r="B240" t="s">
        <v>1335</v>
      </c>
      <c r="C240" t="s">
        <v>73</v>
      </c>
      <c r="D240" t="s">
        <v>26</v>
      </c>
      <c r="E240" t="s">
        <v>1104</v>
      </c>
      <c r="F240" t="s">
        <v>27</v>
      </c>
      <c r="G240" t="s">
        <v>23</v>
      </c>
      <c r="H240">
        <v>56</v>
      </c>
      <c r="I240" s="1">
        <v>37850</v>
      </c>
      <c r="J240" s="2">
        <v>82758</v>
      </c>
      <c r="K240" s="3">
        <v>0</v>
      </c>
      <c r="L240" t="s">
        <v>18</v>
      </c>
      <c r="M240" t="s">
        <v>56</v>
      </c>
      <c r="N240" s="1" t="s">
        <v>20</v>
      </c>
      <c r="P240" t="str">
        <f t="shared" si="14"/>
        <v>MIDDLE AGE</v>
      </c>
      <c r="AG240" s="11"/>
      <c r="AH240" s="1">
        <v>37850</v>
      </c>
      <c r="AI240" s="2">
        <v>82758</v>
      </c>
      <c r="AJ240" s="13" t="s">
        <v>26</v>
      </c>
      <c r="AK240" s="1">
        <v>37850</v>
      </c>
      <c r="AL240" s="3">
        <v>0</v>
      </c>
      <c r="AO240" s="11"/>
    </row>
    <row r="241" spans="1:41" x14ac:dyDescent="0.25">
      <c r="A241" t="s">
        <v>478</v>
      </c>
      <c r="B241" t="s">
        <v>1336</v>
      </c>
      <c r="C241" t="s">
        <v>55</v>
      </c>
      <c r="D241" t="s">
        <v>26</v>
      </c>
      <c r="E241" t="s">
        <v>31</v>
      </c>
      <c r="F241" t="s">
        <v>27</v>
      </c>
      <c r="G241" t="s">
        <v>17</v>
      </c>
      <c r="H241">
        <v>41</v>
      </c>
      <c r="I241" s="1">
        <v>41059</v>
      </c>
      <c r="J241" s="2">
        <v>126406</v>
      </c>
      <c r="K241" s="3">
        <v>0.1</v>
      </c>
      <c r="L241" t="s">
        <v>18</v>
      </c>
      <c r="M241" t="s">
        <v>19</v>
      </c>
      <c r="N241" s="1" t="s">
        <v>20</v>
      </c>
      <c r="P241" t="str">
        <f t="shared" si="14"/>
        <v>MIDDLE AGE</v>
      </c>
      <c r="AG241" s="11"/>
      <c r="AH241" s="1">
        <v>41059</v>
      </c>
      <c r="AI241" s="2">
        <v>126406</v>
      </c>
      <c r="AJ241" s="13" t="s">
        <v>41</v>
      </c>
      <c r="AK241" s="1">
        <v>41059</v>
      </c>
      <c r="AL241" s="3">
        <v>0.1</v>
      </c>
      <c r="AO241" s="11"/>
    </row>
    <row r="242" spans="1:41" x14ac:dyDescent="0.25">
      <c r="A242" t="s">
        <v>479</v>
      </c>
      <c r="B242" t="s">
        <v>1337</v>
      </c>
      <c r="C242" t="s">
        <v>55</v>
      </c>
      <c r="D242" t="s">
        <v>41</v>
      </c>
      <c r="E242" t="s">
        <v>31</v>
      </c>
      <c r="F242" t="s">
        <v>16</v>
      </c>
      <c r="G242" t="s">
        <v>23</v>
      </c>
      <c r="H242">
        <v>46</v>
      </c>
      <c r="I242" s="1">
        <v>42759</v>
      </c>
      <c r="J242" s="2">
        <v>103147</v>
      </c>
      <c r="K242" s="3">
        <v>0.06</v>
      </c>
      <c r="L242" t="s">
        <v>18</v>
      </c>
      <c r="M242" t="s">
        <v>42</v>
      </c>
      <c r="N242" s="1" t="s">
        <v>20</v>
      </c>
      <c r="P242" t="str">
        <f t="shared" si="14"/>
        <v>MIDDLE AGE</v>
      </c>
      <c r="AG242" s="11"/>
      <c r="AH242" s="1">
        <v>42759</v>
      </c>
      <c r="AI242" s="2">
        <v>103147</v>
      </c>
      <c r="AJ242" s="13" t="s">
        <v>26</v>
      </c>
      <c r="AK242" s="1">
        <v>42759</v>
      </c>
      <c r="AL242" s="3">
        <v>0.06</v>
      </c>
      <c r="AO242" s="11"/>
    </row>
    <row r="243" spans="1:41" x14ac:dyDescent="0.25">
      <c r="A243" t="s">
        <v>480</v>
      </c>
      <c r="B243" t="s">
        <v>1338</v>
      </c>
      <c r="C243" t="s">
        <v>75</v>
      </c>
      <c r="D243" t="s">
        <v>26</v>
      </c>
      <c r="E243" t="s">
        <v>35</v>
      </c>
      <c r="F243" t="s">
        <v>27</v>
      </c>
      <c r="G243" t="s">
        <v>46</v>
      </c>
      <c r="H243">
        <v>49</v>
      </c>
      <c r="I243" s="1">
        <v>44108</v>
      </c>
      <c r="J243" s="2">
        <v>81622</v>
      </c>
      <c r="K243" s="3">
        <v>0</v>
      </c>
      <c r="L243" t="s">
        <v>18</v>
      </c>
      <c r="M243" t="s">
        <v>19</v>
      </c>
      <c r="N243" s="1" t="s">
        <v>20</v>
      </c>
      <c r="P243" t="str">
        <f t="shared" si="14"/>
        <v>MIDDLE AGE</v>
      </c>
      <c r="AG243" s="11"/>
      <c r="AH243" s="1">
        <v>44108</v>
      </c>
      <c r="AI243" s="2">
        <v>81622</v>
      </c>
      <c r="AJ243" s="13" t="s">
        <v>26</v>
      </c>
      <c r="AK243" s="1">
        <v>44108</v>
      </c>
      <c r="AL243" s="3">
        <v>0</v>
      </c>
      <c r="AO243" s="11"/>
    </row>
    <row r="244" spans="1:41" x14ac:dyDescent="0.25">
      <c r="A244" t="s">
        <v>481</v>
      </c>
      <c r="B244" t="s">
        <v>1339</v>
      </c>
      <c r="C244" t="s">
        <v>64</v>
      </c>
      <c r="D244" t="s">
        <v>26</v>
      </c>
      <c r="E244" t="s">
        <v>1104</v>
      </c>
      <c r="F244" t="s">
        <v>27</v>
      </c>
      <c r="G244" t="s">
        <v>17</v>
      </c>
      <c r="H244">
        <v>42</v>
      </c>
      <c r="I244" s="1">
        <v>44270</v>
      </c>
      <c r="J244" s="2">
        <v>44265</v>
      </c>
      <c r="K244" s="3">
        <v>0</v>
      </c>
      <c r="L244" t="s">
        <v>18</v>
      </c>
      <c r="M244" t="s">
        <v>24</v>
      </c>
      <c r="N244" s="1">
        <v>44739</v>
      </c>
      <c r="P244" t="str">
        <f t="shared" si="14"/>
        <v>MIDDLE AGE</v>
      </c>
      <c r="AG244" s="11"/>
      <c r="AH244" s="1">
        <v>44270</v>
      </c>
      <c r="AI244" s="2">
        <v>44265</v>
      </c>
      <c r="AJ244" s="13" t="s">
        <v>45</v>
      </c>
      <c r="AK244" s="1">
        <v>44270</v>
      </c>
      <c r="AL244" s="3">
        <v>0</v>
      </c>
      <c r="AO244" s="11"/>
    </row>
    <row r="245" spans="1:41" x14ac:dyDescent="0.25">
      <c r="A245" t="s">
        <v>482</v>
      </c>
      <c r="B245" t="s">
        <v>1340</v>
      </c>
      <c r="C245" t="s">
        <v>13</v>
      </c>
      <c r="D245" t="s">
        <v>45</v>
      </c>
      <c r="E245" t="s">
        <v>1104</v>
      </c>
      <c r="F245" t="s">
        <v>16</v>
      </c>
      <c r="G245" t="s">
        <v>23</v>
      </c>
      <c r="H245">
        <v>55</v>
      </c>
      <c r="I245" s="1">
        <v>36222</v>
      </c>
      <c r="J245" s="2">
        <v>213998</v>
      </c>
      <c r="K245" s="3">
        <v>0.34</v>
      </c>
      <c r="L245" t="s">
        <v>18</v>
      </c>
      <c r="M245" t="s">
        <v>42</v>
      </c>
      <c r="N245" s="1" t="s">
        <v>20</v>
      </c>
      <c r="P245" t="str">
        <f t="shared" si="14"/>
        <v>MIDDLE AGE</v>
      </c>
      <c r="AG245" s="11"/>
      <c r="AH245" s="1">
        <v>36222</v>
      </c>
      <c r="AI245" s="2">
        <v>213998</v>
      </c>
      <c r="AJ245" s="13" t="s">
        <v>26</v>
      </c>
      <c r="AK245" s="1">
        <v>36222</v>
      </c>
      <c r="AL245" s="3">
        <v>0.34</v>
      </c>
      <c r="AO245" s="11"/>
    </row>
    <row r="246" spans="1:41" x14ac:dyDescent="0.25">
      <c r="A246" t="s">
        <v>483</v>
      </c>
      <c r="B246" t="s">
        <v>1341</v>
      </c>
      <c r="C246" t="s">
        <v>38</v>
      </c>
      <c r="D246" t="s">
        <v>26</v>
      </c>
      <c r="E246" t="s">
        <v>15</v>
      </c>
      <c r="F246" t="s">
        <v>27</v>
      </c>
      <c r="G246" t="s">
        <v>46</v>
      </c>
      <c r="H246">
        <v>44</v>
      </c>
      <c r="I246" s="1">
        <v>41874</v>
      </c>
      <c r="J246" s="2">
        <v>171823</v>
      </c>
      <c r="K246" s="3">
        <v>0.27</v>
      </c>
      <c r="L246" t="s">
        <v>18</v>
      </c>
      <c r="M246" t="s">
        <v>28</v>
      </c>
      <c r="N246" s="1" t="s">
        <v>20</v>
      </c>
      <c r="P246" t="str">
        <f t="shared" si="14"/>
        <v>MIDDLE AGE</v>
      </c>
      <c r="AG246" s="11"/>
      <c r="AH246" s="1">
        <v>41874</v>
      </c>
      <c r="AI246" s="2">
        <v>171823</v>
      </c>
      <c r="AJ246" s="13" t="s">
        <v>58</v>
      </c>
      <c r="AK246" s="1">
        <v>41874</v>
      </c>
      <c r="AL246" s="3">
        <v>0.27</v>
      </c>
      <c r="AO246" s="11"/>
    </row>
    <row r="247" spans="1:41" x14ac:dyDescent="0.25">
      <c r="A247" t="s">
        <v>484</v>
      </c>
      <c r="B247" t="s">
        <v>1342</v>
      </c>
      <c r="C247" t="s">
        <v>13</v>
      </c>
      <c r="D247" t="s">
        <v>58</v>
      </c>
      <c r="E247" t="s">
        <v>35</v>
      </c>
      <c r="F247" t="s">
        <v>27</v>
      </c>
      <c r="G247" t="s">
        <v>23</v>
      </c>
      <c r="H247">
        <v>28</v>
      </c>
      <c r="I247" s="1">
        <v>43410</v>
      </c>
      <c r="J247" s="2">
        <v>201013</v>
      </c>
      <c r="K247" s="3">
        <v>0.31</v>
      </c>
      <c r="L247" t="s">
        <v>18</v>
      </c>
      <c r="M247" t="s">
        <v>37</v>
      </c>
      <c r="N247" s="1" t="s">
        <v>20</v>
      </c>
      <c r="P247" t="str">
        <f t="shared" si="14"/>
        <v>YOUNG</v>
      </c>
      <c r="AG247" s="11"/>
      <c r="AH247" s="1">
        <v>43410</v>
      </c>
      <c r="AI247" s="2">
        <v>201013</v>
      </c>
      <c r="AJ247" s="13" t="s">
        <v>26</v>
      </c>
      <c r="AK247" s="1">
        <v>43410</v>
      </c>
      <c r="AL247" s="3">
        <v>0.31</v>
      </c>
      <c r="AO247" s="11"/>
    </row>
    <row r="248" spans="1:41" x14ac:dyDescent="0.25">
      <c r="A248" t="s">
        <v>485</v>
      </c>
      <c r="B248" t="s">
        <v>1343</v>
      </c>
      <c r="C248" t="s">
        <v>38</v>
      </c>
      <c r="D248" t="s">
        <v>26</v>
      </c>
      <c r="E248" t="s">
        <v>35</v>
      </c>
      <c r="F248" t="s">
        <v>27</v>
      </c>
      <c r="G248" t="s">
        <v>43</v>
      </c>
      <c r="H248">
        <v>41</v>
      </c>
      <c r="I248" s="1">
        <v>41537</v>
      </c>
      <c r="J248" s="2">
        <v>192944</v>
      </c>
      <c r="K248" s="3">
        <v>0.22</v>
      </c>
      <c r="L248" t="s">
        <v>18</v>
      </c>
      <c r="M248" t="s">
        <v>42</v>
      </c>
      <c r="N248" s="1" t="s">
        <v>20</v>
      </c>
      <c r="P248" t="str">
        <f t="shared" si="14"/>
        <v>MIDDLE AGE</v>
      </c>
      <c r="AG248" s="11"/>
      <c r="AH248" s="1">
        <v>41537</v>
      </c>
      <c r="AI248" s="2">
        <v>192944</v>
      </c>
      <c r="AJ248" s="13" t="s">
        <v>30</v>
      </c>
      <c r="AK248" s="1">
        <v>41537</v>
      </c>
      <c r="AL248" s="3">
        <v>0.22</v>
      </c>
      <c r="AO248" s="11"/>
    </row>
    <row r="249" spans="1:41" x14ac:dyDescent="0.25">
      <c r="A249" t="s">
        <v>234</v>
      </c>
      <c r="B249" t="s">
        <v>1344</v>
      </c>
      <c r="C249" t="s">
        <v>71</v>
      </c>
      <c r="D249" t="s">
        <v>30</v>
      </c>
      <c r="E249" t="s">
        <v>35</v>
      </c>
      <c r="F249" t="s">
        <v>27</v>
      </c>
      <c r="G249" t="s">
        <v>23</v>
      </c>
      <c r="H249">
        <v>60</v>
      </c>
      <c r="I249" s="1">
        <v>35321</v>
      </c>
      <c r="J249" s="2">
        <v>81699</v>
      </c>
      <c r="K249" s="3">
        <v>0</v>
      </c>
      <c r="L249" t="s">
        <v>32</v>
      </c>
      <c r="M249" t="s">
        <v>54</v>
      </c>
      <c r="N249" s="1" t="s">
        <v>20</v>
      </c>
      <c r="P249" t="str">
        <f t="shared" si="14"/>
        <v>MIDDLE AGE</v>
      </c>
      <c r="AG249" s="11"/>
      <c r="AH249" s="1">
        <v>35321</v>
      </c>
      <c r="AI249" s="2">
        <v>81699</v>
      </c>
      <c r="AJ249" s="13" t="s">
        <v>45</v>
      </c>
      <c r="AK249" s="1">
        <v>35321</v>
      </c>
      <c r="AL249" s="3">
        <v>0</v>
      </c>
      <c r="AO249" s="11"/>
    </row>
    <row r="250" spans="1:41" x14ac:dyDescent="0.25">
      <c r="A250" t="s">
        <v>486</v>
      </c>
      <c r="B250" t="s">
        <v>1345</v>
      </c>
      <c r="C250" t="s">
        <v>55</v>
      </c>
      <c r="D250" t="s">
        <v>45</v>
      </c>
      <c r="E250" t="s">
        <v>35</v>
      </c>
      <c r="F250" t="s">
        <v>16</v>
      </c>
      <c r="G250" t="s">
        <v>23</v>
      </c>
      <c r="H250">
        <v>54</v>
      </c>
      <c r="I250" s="1">
        <v>40131</v>
      </c>
      <c r="J250" s="2">
        <v>128791</v>
      </c>
      <c r="K250" s="3">
        <v>0.06</v>
      </c>
      <c r="L250" t="s">
        <v>18</v>
      </c>
      <c r="M250" t="s">
        <v>42</v>
      </c>
      <c r="N250" s="1" t="s">
        <v>20</v>
      </c>
      <c r="P250" t="str">
        <f t="shared" si="14"/>
        <v>MIDDLE AGE</v>
      </c>
      <c r="AG250" s="11"/>
      <c r="AH250" s="1">
        <v>40131</v>
      </c>
      <c r="AI250" s="2">
        <v>128791</v>
      </c>
      <c r="AJ250" s="13" t="s">
        <v>26</v>
      </c>
      <c r="AK250" s="1">
        <v>40131</v>
      </c>
      <c r="AL250" s="3">
        <v>0.06</v>
      </c>
      <c r="AO250" s="11"/>
    </row>
    <row r="251" spans="1:41" x14ac:dyDescent="0.25">
      <c r="A251" t="s">
        <v>487</v>
      </c>
      <c r="B251" t="s">
        <v>1346</v>
      </c>
      <c r="C251" t="s">
        <v>55</v>
      </c>
      <c r="D251" t="s">
        <v>26</v>
      </c>
      <c r="E251" t="s">
        <v>15</v>
      </c>
      <c r="F251" t="s">
        <v>16</v>
      </c>
      <c r="G251" t="s">
        <v>46</v>
      </c>
      <c r="H251">
        <v>34</v>
      </c>
      <c r="I251" s="1">
        <v>42280</v>
      </c>
      <c r="J251" s="2">
        <v>126898</v>
      </c>
      <c r="K251" s="3">
        <v>0.1</v>
      </c>
      <c r="L251" t="s">
        <v>47</v>
      </c>
      <c r="M251" t="s">
        <v>68</v>
      </c>
      <c r="N251" s="1" t="s">
        <v>20</v>
      </c>
      <c r="P251" t="str">
        <f t="shared" si="14"/>
        <v>YOUNG</v>
      </c>
      <c r="AG251" s="11"/>
      <c r="AH251" s="1">
        <v>42280</v>
      </c>
      <c r="AI251" s="2">
        <v>126898</v>
      </c>
      <c r="AJ251" s="13" t="s">
        <v>26</v>
      </c>
      <c r="AK251" s="1">
        <v>42280</v>
      </c>
      <c r="AL251" s="3">
        <v>0.1</v>
      </c>
      <c r="AO251" s="11"/>
    </row>
    <row r="252" spans="1:41" x14ac:dyDescent="0.25">
      <c r="A252" t="s">
        <v>99</v>
      </c>
      <c r="B252" t="s">
        <v>1347</v>
      </c>
      <c r="C252" t="s">
        <v>34</v>
      </c>
      <c r="D252" t="s">
        <v>26</v>
      </c>
      <c r="E252" t="s">
        <v>1104</v>
      </c>
      <c r="F252" t="s">
        <v>16</v>
      </c>
      <c r="G252" t="s">
        <v>46</v>
      </c>
      <c r="H252">
        <v>53</v>
      </c>
      <c r="I252" s="1">
        <v>43934</v>
      </c>
      <c r="J252" s="2">
        <v>93053</v>
      </c>
      <c r="K252" s="3">
        <v>0</v>
      </c>
      <c r="L252" t="s">
        <v>47</v>
      </c>
      <c r="M252" t="s">
        <v>48</v>
      </c>
      <c r="N252" s="1" t="s">
        <v>20</v>
      </c>
      <c r="P252" t="str">
        <f t="shared" si="14"/>
        <v>MIDDLE AGE</v>
      </c>
      <c r="AG252" s="11"/>
      <c r="AH252" s="1">
        <v>43934</v>
      </c>
      <c r="AI252" s="2">
        <v>93053</v>
      </c>
      <c r="AJ252" s="13" t="s">
        <v>26</v>
      </c>
      <c r="AK252" s="1">
        <v>43934</v>
      </c>
      <c r="AL252" s="3">
        <v>0</v>
      </c>
      <c r="AO252" s="11"/>
    </row>
    <row r="253" spans="1:41" x14ac:dyDescent="0.25">
      <c r="A253" t="s">
        <v>488</v>
      </c>
      <c r="B253" t="s">
        <v>1348</v>
      </c>
      <c r="C253" t="s">
        <v>64</v>
      </c>
      <c r="D253" t="s">
        <v>26</v>
      </c>
      <c r="E253" t="s">
        <v>31</v>
      </c>
      <c r="F253" t="s">
        <v>16</v>
      </c>
      <c r="G253" t="s">
        <v>23</v>
      </c>
      <c r="H253">
        <v>48</v>
      </c>
      <c r="I253" s="1">
        <v>40805</v>
      </c>
      <c r="J253" s="2">
        <v>50513</v>
      </c>
      <c r="K253" s="3">
        <v>0</v>
      </c>
      <c r="L253" t="s">
        <v>18</v>
      </c>
      <c r="M253" t="s">
        <v>56</v>
      </c>
      <c r="N253" s="1">
        <v>43768</v>
      </c>
      <c r="P253" t="str">
        <f t="shared" si="14"/>
        <v>MIDDLE AGE</v>
      </c>
      <c r="AG253" s="11"/>
      <c r="AH253" s="1">
        <v>40805</v>
      </c>
      <c r="AI253" s="2">
        <v>50513</v>
      </c>
      <c r="AJ253" s="13" t="s">
        <v>45</v>
      </c>
      <c r="AK253" s="1">
        <v>40805</v>
      </c>
      <c r="AL253" s="3">
        <v>0</v>
      </c>
      <c r="AO253" s="11"/>
    </row>
    <row r="254" spans="1:41" x14ac:dyDescent="0.25">
      <c r="A254" t="s">
        <v>158</v>
      </c>
      <c r="B254" t="s">
        <v>1349</v>
      </c>
      <c r="C254" t="s">
        <v>44</v>
      </c>
      <c r="D254" t="s">
        <v>45</v>
      </c>
      <c r="E254" t="s">
        <v>31</v>
      </c>
      <c r="F254" t="s">
        <v>16</v>
      </c>
      <c r="G254" t="s">
        <v>46</v>
      </c>
      <c r="H254">
        <v>43</v>
      </c>
      <c r="I254" s="1">
        <v>42862</v>
      </c>
      <c r="J254" s="2">
        <v>86533</v>
      </c>
      <c r="K254" s="3">
        <v>0</v>
      </c>
      <c r="L254" t="s">
        <v>18</v>
      </c>
      <c r="M254" t="s">
        <v>28</v>
      </c>
      <c r="N254" s="1" t="s">
        <v>20</v>
      </c>
      <c r="P254" t="str">
        <f t="shared" si="14"/>
        <v>MIDDLE AGE</v>
      </c>
      <c r="AG254" s="11"/>
      <c r="AH254" s="1">
        <v>42862</v>
      </c>
      <c r="AI254" s="2">
        <v>86533</v>
      </c>
      <c r="AJ254" s="13" t="s">
        <v>30</v>
      </c>
      <c r="AK254" s="1">
        <v>42862</v>
      </c>
      <c r="AL254" s="3">
        <v>0</v>
      </c>
      <c r="AO254" s="11"/>
    </row>
    <row r="255" spans="1:41" x14ac:dyDescent="0.25">
      <c r="A255" t="s">
        <v>489</v>
      </c>
      <c r="B255" t="s">
        <v>1350</v>
      </c>
      <c r="C255" t="s">
        <v>52</v>
      </c>
      <c r="D255" t="s">
        <v>30</v>
      </c>
      <c r="E255" t="s">
        <v>15</v>
      </c>
      <c r="F255" t="s">
        <v>16</v>
      </c>
      <c r="G255" t="s">
        <v>23</v>
      </c>
      <c r="H255">
        <v>60</v>
      </c>
      <c r="I255" s="1">
        <v>35719</v>
      </c>
      <c r="J255" s="2">
        <v>72806</v>
      </c>
      <c r="K255" s="3">
        <v>0</v>
      </c>
      <c r="L255" t="s">
        <v>32</v>
      </c>
      <c r="M255" t="s">
        <v>67</v>
      </c>
      <c r="N255" s="1" t="s">
        <v>20</v>
      </c>
      <c r="P255" t="str">
        <f t="shared" si="14"/>
        <v>MIDDLE AGE</v>
      </c>
      <c r="AG255" s="11"/>
      <c r="AH255" s="1">
        <v>35719</v>
      </c>
      <c r="AI255" s="2">
        <v>72806</v>
      </c>
      <c r="AJ255" s="13" t="s">
        <v>45</v>
      </c>
      <c r="AK255" s="1">
        <v>35719</v>
      </c>
      <c r="AL255" s="3">
        <v>0</v>
      </c>
      <c r="AO255" s="11"/>
    </row>
    <row r="256" spans="1:41" x14ac:dyDescent="0.25">
      <c r="A256" t="s">
        <v>490</v>
      </c>
      <c r="B256" t="s">
        <v>1351</v>
      </c>
      <c r="C256" t="s">
        <v>13</v>
      </c>
      <c r="D256" t="s">
        <v>45</v>
      </c>
      <c r="E256" t="s">
        <v>1104</v>
      </c>
      <c r="F256" t="s">
        <v>16</v>
      </c>
      <c r="G256" t="s">
        <v>43</v>
      </c>
      <c r="H256">
        <v>42</v>
      </c>
      <c r="I256" s="1">
        <v>43508</v>
      </c>
      <c r="J256" s="2">
        <v>258115</v>
      </c>
      <c r="K256" s="3">
        <v>0.36</v>
      </c>
      <c r="L256" t="s">
        <v>18</v>
      </c>
      <c r="M256" t="s">
        <v>24</v>
      </c>
      <c r="N256" s="1" t="s">
        <v>20</v>
      </c>
      <c r="P256" t="str">
        <f t="shared" si="14"/>
        <v>MIDDLE AGE</v>
      </c>
      <c r="AG256" s="11"/>
      <c r="AH256" s="1">
        <v>43508</v>
      </c>
      <c r="AI256" s="2">
        <v>258115</v>
      </c>
      <c r="AJ256" s="13" t="s">
        <v>26</v>
      </c>
      <c r="AK256" s="1">
        <v>43508</v>
      </c>
      <c r="AL256" s="3">
        <v>0.36</v>
      </c>
      <c r="AO256" s="11"/>
    </row>
    <row r="257" spans="1:41" x14ac:dyDescent="0.25">
      <c r="A257" t="s">
        <v>491</v>
      </c>
      <c r="B257" t="s">
        <v>1352</v>
      </c>
      <c r="C257" t="s">
        <v>36</v>
      </c>
      <c r="D257" t="s">
        <v>26</v>
      </c>
      <c r="E257" t="s">
        <v>35</v>
      </c>
      <c r="F257" t="s">
        <v>27</v>
      </c>
      <c r="G257" t="s">
        <v>46</v>
      </c>
      <c r="H257">
        <v>52</v>
      </c>
      <c r="I257" s="1">
        <v>39569</v>
      </c>
      <c r="J257" s="2">
        <v>63444</v>
      </c>
      <c r="K257" s="3">
        <v>0</v>
      </c>
      <c r="L257" t="s">
        <v>18</v>
      </c>
      <c r="M257" t="s">
        <v>42</v>
      </c>
      <c r="N257" s="1" t="s">
        <v>20</v>
      </c>
      <c r="P257" t="str">
        <f t="shared" si="14"/>
        <v>MIDDLE AGE</v>
      </c>
      <c r="AG257" s="11"/>
      <c r="AH257" s="1">
        <v>39569</v>
      </c>
      <c r="AI257" s="2">
        <v>63444</v>
      </c>
      <c r="AJ257" s="13" t="s">
        <v>30</v>
      </c>
      <c r="AK257" s="1">
        <v>39569</v>
      </c>
      <c r="AL257" s="3">
        <v>0</v>
      </c>
      <c r="AO257" s="11"/>
    </row>
    <row r="258" spans="1:41" x14ac:dyDescent="0.25">
      <c r="A258" t="s">
        <v>112</v>
      </c>
      <c r="B258" t="s">
        <v>1353</v>
      </c>
      <c r="C258" t="s">
        <v>78</v>
      </c>
      <c r="D258" t="s">
        <v>30</v>
      </c>
      <c r="E258" t="s">
        <v>1104</v>
      </c>
      <c r="F258" t="s">
        <v>27</v>
      </c>
      <c r="G258" t="s">
        <v>17</v>
      </c>
      <c r="H258">
        <v>50</v>
      </c>
      <c r="I258" s="1">
        <v>36212</v>
      </c>
      <c r="J258" s="2">
        <v>96099</v>
      </c>
      <c r="K258" s="3">
        <v>0.11</v>
      </c>
      <c r="L258" t="s">
        <v>18</v>
      </c>
      <c r="M258" t="s">
        <v>19</v>
      </c>
      <c r="N258" s="1" t="s">
        <v>20</v>
      </c>
      <c r="P258" t="str">
        <f t="shared" ref="P258:P321" si="15">IF(AND(H258&gt;=20,H258&lt;=40),"YOUNG",IF(AND(H258&gt;40,H258&lt;=60),"MIDDLE AGE",IF(H258&gt;60,"OLD"," ")))</f>
        <v>MIDDLE AGE</v>
      </c>
      <c r="AG258" s="11"/>
      <c r="AH258" s="1">
        <v>36212</v>
      </c>
      <c r="AI258" s="2">
        <v>96099</v>
      </c>
      <c r="AJ258" s="13" t="s">
        <v>26</v>
      </c>
      <c r="AK258" s="1">
        <v>36212</v>
      </c>
      <c r="AL258" s="3">
        <v>0.11</v>
      </c>
      <c r="AO258" s="11"/>
    </row>
    <row r="259" spans="1:41" x14ac:dyDescent="0.25">
      <c r="A259" t="s">
        <v>258</v>
      </c>
      <c r="B259" t="s">
        <v>1354</v>
      </c>
      <c r="C259" t="s">
        <v>75</v>
      </c>
      <c r="D259" t="s">
        <v>26</v>
      </c>
      <c r="E259" t="s">
        <v>35</v>
      </c>
      <c r="F259" t="s">
        <v>16</v>
      </c>
      <c r="G259" t="s">
        <v>46</v>
      </c>
      <c r="H259">
        <v>37</v>
      </c>
      <c r="I259" s="1">
        <v>39873</v>
      </c>
      <c r="J259" s="2">
        <v>92849</v>
      </c>
      <c r="K259" s="3">
        <v>0</v>
      </c>
      <c r="L259" t="s">
        <v>18</v>
      </c>
      <c r="M259" t="s">
        <v>19</v>
      </c>
      <c r="N259" s="1" t="s">
        <v>20</v>
      </c>
      <c r="P259" t="str">
        <f t="shared" si="15"/>
        <v>YOUNG</v>
      </c>
      <c r="AG259" s="11"/>
      <c r="AH259" s="1">
        <v>39873</v>
      </c>
      <c r="AI259" s="2">
        <v>92849</v>
      </c>
      <c r="AJ259" s="13" t="s">
        <v>45</v>
      </c>
      <c r="AK259" s="1">
        <v>39873</v>
      </c>
      <c r="AL259" s="3">
        <v>0</v>
      </c>
      <c r="AO259" s="11"/>
    </row>
    <row r="260" spans="1:41" x14ac:dyDescent="0.25">
      <c r="A260" t="s">
        <v>492</v>
      </c>
      <c r="B260" t="s">
        <v>1355</v>
      </c>
      <c r="C260" t="s">
        <v>44</v>
      </c>
      <c r="D260" t="s">
        <v>45</v>
      </c>
      <c r="E260" t="s">
        <v>35</v>
      </c>
      <c r="F260" t="s">
        <v>27</v>
      </c>
      <c r="G260" t="s">
        <v>23</v>
      </c>
      <c r="H260">
        <v>58</v>
      </c>
      <c r="I260" s="1">
        <v>41940</v>
      </c>
      <c r="J260" s="2">
        <v>85094</v>
      </c>
      <c r="K260" s="3">
        <v>0</v>
      </c>
      <c r="L260" t="s">
        <v>32</v>
      </c>
      <c r="M260" t="s">
        <v>33</v>
      </c>
      <c r="N260" s="1" t="s">
        <v>20</v>
      </c>
      <c r="P260" t="str">
        <f t="shared" si="15"/>
        <v>MIDDLE AGE</v>
      </c>
      <c r="AG260" s="11"/>
      <c r="AH260" s="1">
        <v>41940</v>
      </c>
      <c r="AI260" s="2">
        <v>85094</v>
      </c>
      <c r="AJ260" s="13" t="s">
        <v>41</v>
      </c>
      <c r="AK260" s="1">
        <v>41940</v>
      </c>
      <c r="AL260" s="3">
        <v>0</v>
      </c>
      <c r="AO260" s="11"/>
    </row>
    <row r="261" spans="1:41" x14ac:dyDescent="0.25">
      <c r="A261" t="s">
        <v>493</v>
      </c>
      <c r="B261" t="s">
        <v>1356</v>
      </c>
      <c r="C261" t="s">
        <v>1113</v>
      </c>
      <c r="D261" t="s">
        <v>41</v>
      </c>
      <c r="E261" t="s">
        <v>31</v>
      </c>
      <c r="F261" t="s">
        <v>16</v>
      </c>
      <c r="G261" t="s">
        <v>46</v>
      </c>
      <c r="H261">
        <v>39</v>
      </c>
      <c r="I261" s="1">
        <v>42901</v>
      </c>
      <c r="J261" s="2">
        <v>156224</v>
      </c>
      <c r="K261" s="3">
        <v>0.14000000000000001</v>
      </c>
      <c r="L261" t="s">
        <v>47</v>
      </c>
      <c r="M261" t="s">
        <v>68</v>
      </c>
      <c r="N261" s="1" t="s">
        <v>20</v>
      </c>
      <c r="P261" t="str">
        <f t="shared" si="15"/>
        <v>YOUNG</v>
      </c>
      <c r="AG261" s="11"/>
      <c r="AH261" s="1">
        <v>42901</v>
      </c>
      <c r="AI261" s="2">
        <v>156224</v>
      </c>
      <c r="AJ261" s="13" t="s">
        <v>58</v>
      </c>
      <c r="AK261" s="1">
        <v>42901</v>
      </c>
      <c r="AL261" s="3">
        <v>0.14000000000000001</v>
      </c>
      <c r="AO261" s="11"/>
    </row>
    <row r="262" spans="1:41" x14ac:dyDescent="0.25">
      <c r="A262" t="s">
        <v>494</v>
      </c>
      <c r="B262" t="s">
        <v>1357</v>
      </c>
      <c r="C262" t="s">
        <v>13</v>
      </c>
      <c r="D262" t="s">
        <v>58</v>
      </c>
      <c r="E262" t="s">
        <v>31</v>
      </c>
      <c r="F262" t="s">
        <v>27</v>
      </c>
      <c r="G262" t="s">
        <v>23</v>
      </c>
      <c r="H262">
        <v>50</v>
      </c>
      <c r="I262" s="1">
        <v>35170</v>
      </c>
      <c r="J262" s="2">
        <v>245920</v>
      </c>
      <c r="K262" s="3">
        <v>0.36</v>
      </c>
      <c r="L262" t="s">
        <v>18</v>
      </c>
      <c r="M262" t="s">
        <v>28</v>
      </c>
      <c r="N262" s="1">
        <v>35201</v>
      </c>
      <c r="P262" t="str">
        <f t="shared" si="15"/>
        <v>MIDDLE AGE</v>
      </c>
      <c r="AG262" s="11"/>
      <c r="AH262" s="1">
        <v>35170</v>
      </c>
      <c r="AI262" s="2">
        <v>245920</v>
      </c>
      <c r="AJ262" s="13" t="s">
        <v>41</v>
      </c>
      <c r="AK262" s="1">
        <v>35170</v>
      </c>
      <c r="AL262" s="3">
        <v>0.36</v>
      </c>
      <c r="AO262" s="11"/>
    </row>
    <row r="263" spans="1:41" x14ac:dyDescent="0.25">
      <c r="A263" t="s">
        <v>495</v>
      </c>
      <c r="B263" t="s">
        <v>1114</v>
      </c>
      <c r="C263" t="s">
        <v>57</v>
      </c>
      <c r="D263" t="s">
        <v>41</v>
      </c>
      <c r="E263" t="s">
        <v>15</v>
      </c>
      <c r="F263" t="s">
        <v>16</v>
      </c>
      <c r="G263" t="s">
        <v>23</v>
      </c>
      <c r="H263">
        <v>51</v>
      </c>
      <c r="I263" s="1">
        <v>39147</v>
      </c>
      <c r="J263" s="2">
        <v>50214</v>
      </c>
      <c r="K263" s="3">
        <v>0</v>
      </c>
      <c r="L263" t="s">
        <v>32</v>
      </c>
      <c r="M263" t="s">
        <v>54</v>
      </c>
      <c r="N263" s="1" t="s">
        <v>20</v>
      </c>
      <c r="P263" t="str">
        <f t="shared" si="15"/>
        <v>MIDDLE AGE</v>
      </c>
      <c r="AG263" s="11"/>
      <c r="AH263" s="1">
        <v>39147</v>
      </c>
      <c r="AI263" s="2">
        <v>50214</v>
      </c>
      <c r="AJ263" s="13" t="s">
        <v>41</v>
      </c>
      <c r="AK263" s="1">
        <v>39147</v>
      </c>
      <c r="AL263" s="3">
        <v>0</v>
      </c>
      <c r="AO263" s="11"/>
    </row>
    <row r="264" spans="1:41" x14ac:dyDescent="0.25">
      <c r="A264" t="s">
        <v>496</v>
      </c>
      <c r="B264" t="s">
        <v>1358</v>
      </c>
      <c r="C264" t="s">
        <v>40</v>
      </c>
      <c r="D264" t="s">
        <v>41</v>
      </c>
      <c r="E264" t="s">
        <v>1104</v>
      </c>
      <c r="F264" t="s">
        <v>27</v>
      </c>
      <c r="G264" t="s">
        <v>23</v>
      </c>
      <c r="H264">
        <v>31</v>
      </c>
      <c r="I264" s="1">
        <v>42015</v>
      </c>
      <c r="J264" s="2">
        <v>79713</v>
      </c>
      <c r="K264" s="3">
        <v>0</v>
      </c>
      <c r="L264" t="s">
        <v>32</v>
      </c>
      <c r="M264" t="s">
        <v>54</v>
      </c>
      <c r="N264" s="1" t="s">
        <v>20</v>
      </c>
      <c r="P264" t="str">
        <f t="shared" si="15"/>
        <v>YOUNG</v>
      </c>
      <c r="AG264" s="11"/>
      <c r="AH264" s="1">
        <v>42015</v>
      </c>
      <c r="AI264" s="2">
        <v>79713</v>
      </c>
      <c r="AJ264" s="13" t="s">
        <v>26</v>
      </c>
      <c r="AK264" s="1">
        <v>42015</v>
      </c>
      <c r="AL264" s="3">
        <v>0</v>
      </c>
      <c r="AO264" s="11"/>
    </row>
    <row r="265" spans="1:41" x14ac:dyDescent="0.25">
      <c r="A265" t="s">
        <v>497</v>
      </c>
      <c r="B265" t="s">
        <v>1359</v>
      </c>
      <c r="C265" t="s">
        <v>38</v>
      </c>
      <c r="D265" t="s">
        <v>26</v>
      </c>
      <c r="E265" t="s">
        <v>15</v>
      </c>
      <c r="F265" t="s">
        <v>16</v>
      </c>
      <c r="G265" t="s">
        <v>46</v>
      </c>
      <c r="H265">
        <v>52</v>
      </c>
      <c r="I265" s="1">
        <v>36381</v>
      </c>
      <c r="J265" s="2">
        <v>166699</v>
      </c>
      <c r="K265" s="3">
        <v>0.27</v>
      </c>
      <c r="L265" t="s">
        <v>47</v>
      </c>
      <c r="M265" t="s">
        <v>48</v>
      </c>
      <c r="N265" s="1" t="s">
        <v>20</v>
      </c>
      <c r="P265" t="str">
        <f t="shared" si="15"/>
        <v>MIDDLE AGE</v>
      </c>
      <c r="AG265" s="11"/>
      <c r="AH265" s="1">
        <v>36381</v>
      </c>
      <c r="AI265" s="2">
        <v>166699</v>
      </c>
      <c r="AJ265" s="13" t="s">
        <v>26</v>
      </c>
      <c r="AK265" s="1">
        <v>36381</v>
      </c>
      <c r="AL265" s="3">
        <v>0.27</v>
      </c>
      <c r="AO265" s="11"/>
    </row>
    <row r="266" spans="1:41" x14ac:dyDescent="0.25">
      <c r="A266" t="s">
        <v>498</v>
      </c>
      <c r="B266" t="s">
        <v>1360</v>
      </c>
      <c r="C266" t="s">
        <v>74</v>
      </c>
      <c r="D266" t="s">
        <v>26</v>
      </c>
      <c r="E266" t="s">
        <v>15</v>
      </c>
      <c r="F266" t="s">
        <v>16</v>
      </c>
      <c r="G266" t="s">
        <v>17</v>
      </c>
      <c r="H266">
        <v>63</v>
      </c>
      <c r="I266" s="1">
        <v>40532</v>
      </c>
      <c r="J266" s="2">
        <v>78788</v>
      </c>
      <c r="K266" s="3">
        <v>0</v>
      </c>
      <c r="L266" t="s">
        <v>18</v>
      </c>
      <c r="M266" t="s">
        <v>56</v>
      </c>
      <c r="N266" s="1" t="s">
        <v>20</v>
      </c>
      <c r="P266" t="str">
        <f t="shared" si="15"/>
        <v>OLD</v>
      </c>
      <c r="AG266" s="11"/>
      <c r="AH266" s="1">
        <v>40532</v>
      </c>
      <c r="AI266" s="2">
        <v>78788</v>
      </c>
      <c r="AJ266" s="13" t="s">
        <v>58</v>
      </c>
      <c r="AK266" s="1">
        <v>40532</v>
      </c>
      <c r="AL266" s="3">
        <v>0</v>
      </c>
      <c r="AO266" s="11"/>
    </row>
    <row r="267" spans="1:41" x14ac:dyDescent="0.25">
      <c r="A267" t="s">
        <v>499</v>
      </c>
      <c r="B267" t="s">
        <v>1361</v>
      </c>
      <c r="C267" t="s">
        <v>1113</v>
      </c>
      <c r="D267" t="s">
        <v>58</v>
      </c>
      <c r="E267" t="s">
        <v>15</v>
      </c>
      <c r="F267" t="s">
        <v>27</v>
      </c>
      <c r="G267" t="s">
        <v>43</v>
      </c>
      <c r="H267">
        <v>28</v>
      </c>
      <c r="I267" s="1">
        <v>44914</v>
      </c>
      <c r="J267" s="2">
        <v>142797</v>
      </c>
      <c r="K267" s="3">
        <v>0.1</v>
      </c>
      <c r="L267" t="s">
        <v>18</v>
      </c>
      <c r="M267" t="s">
        <v>56</v>
      </c>
      <c r="N267" s="1" t="s">
        <v>20</v>
      </c>
      <c r="P267" t="str">
        <f t="shared" si="15"/>
        <v>YOUNG</v>
      </c>
      <c r="AG267" s="11"/>
      <c r="AH267" s="1">
        <v>44914</v>
      </c>
      <c r="AI267" s="2">
        <v>142797</v>
      </c>
      <c r="AJ267" s="13" t="s">
        <v>14</v>
      </c>
      <c r="AK267" s="1">
        <v>44914</v>
      </c>
      <c r="AL267" s="3">
        <v>0.1</v>
      </c>
      <c r="AO267" s="11"/>
    </row>
    <row r="268" spans="1:41" x14ac:dyDescent="0.25">
      <c r="A268" t="s">
        <v>500</v>
      </c>
      <c r="B268" t="s">
        <v>1362</v>
      </c>
      <c r="C268" t="s">
        <v>13</v>
      </c>
      <c r="D268" t="s">
        <v>14</v>
      </c>
      <c r="E268" t="s">
        <v>15</v>
      </c>
      <c r="F268" t="s">
        <v>16</v>
      </c>
      <c r="G268" t="s">
        <v>46</v>
      </c>
      <c r="H268">
        <v>39</v>
      </c>
      <c r="I268" s="1">
        <v>41106</v>
      </c>
      <c r="J268" s="2">
        <v>187516</v>
      </c>
      <c r="K268" s="3">
        <v>0.35</v>
      </c>
      <c r="L268" t="s">
        <v>47</v>
      </c>
      <c r="M268" t="s">
        <v>48</v>
      </c>
      <c r="N268" s="1" t="s">
        <v>20</v>
      </c>
      <c r="P268" t="str">
        <f t="shared" si="15"/>
        <v>YOUNG</v>
      </c>
      <c r="AG268" s="11"/>
      <c r="AH268" s="1">
        <v>41106</v>
      </c>
      <c r="AI268" s="2">
        <v>187516</v>
      </c>
      <c r="AJ268" s="13" t="s">
        <v>14</v>
      </c>
      <c r="AK268" s="1">
        <v>41106</v>
      </c>
      <c r="AL268" s="3">
        <v>0.35</v>
      </c>
      <c r="AO268" s="11"/>
    </row>
    <row r="269" spans="1:41" x14ac:dyDescent="0.25">
      <c r="A269" t="s">
        <v>501</v>
      </c>
      <c r="B269" t="s">
        <v>1363</v>
      </c>
      <c r="C269" t="s">
        <v>38</v>
      </c>
      <c r="D269" t="s">
        <v>14</v>
      </c>
      <c r="E269" t="s">
        <v>1104</v>
      </c>
      <c r="F269" t="s">
        <v>16</v>
      </c>
      <c r="G269" t="s">
        <v>46</v>
      </c>
      <c r="H269">
        <v>36</v>
      </c>
      <c r="I269" s="1">
        <v>41538</v>
      </c>
      <c r="J269" s="2">
        <v>156029</v>
      </c>
      <c r="K269" s="3">
        <v>0.15</v>
      </c>
      <c r="L269" t="s">
        <v>18</v>
      </c>
      <c r="M269" t="s">
        <v>28</v>
      </c>
      <c r="N269" s="1" t="s">
        <v>20</v>
      </c>
      <c r="P269" t="str">
        <f t="shared" si="15"/>
        <v>YOUNG</v>
      </c>
      <c r="AG269" s="11"/>
      <c r="AH269" s="1">
        <v>41538</v>
      </c>
      <c r="AI269" s="2">
        <v>156029</v>
      </c>
      <c r="AJ269" s="13" t="s">
        <v>58</v>
      </c>
      <c r="AK269" s="1">
        <v>41538</v>
      </c>
      <c r="AL269" s="3">
        <v>0.15</v>
      </c>
      <c r="AO269" s="11"/>
    </row>
    <row r="270" spans="1:41" x14ac:dyDescent="0.25">
      <c r="A270" t="s">
        <v>502</v>
      </c>
      <c r="B270" t="s">
        <v>1364</v>
      </c>
      <c r="C270" t="s">
        <v>1113</v>
      </c>
      <c r="D270" t="s">
        <v>58</v>
      </c>
      <c r="E270" t="s">
        <v>1104</v>
      </c>
      <c r="F270" t="s">
        <v>16</v>
      </c>
      <c r="G270" t="s">
        <v>46</v>
      </c>
      <c r="H270">
        <v>63</v>
      </c>
      <c r="I270" s="1">
        <v>36161</v>
      </c>
      <c r="J270" s="2">
        <v>149582</v>
      </c>
      <c r="K270" s="3">
        <v>0.14000000000000001</v>
      </c>
      <c r="L270" t="s">
        <v>18</v>
      </c>
      <c r="M270" t="s">
        <v>56</v>
      </c>
      <c r="N270" s="1">
        <v>44258</v>
      </c>
      <c r="P270" t="str">
        <f t="shared" si="15"/>
        <v>OLD</v>
      </c>
      <c r="AG270" s="11"/>
      <c r="AH270" s="1">
        <v>36161</v>
      </c>
      <c r="AI270" s="2">
        <v>149582</v>
      </c>
      <c r="AJ270" s="13" t="s">
        <v>41</v>
      </c>
      <c r="AK270" s="1">
        <v>36161</v>
      </c>
      <c r="AL270" s="3">
        <v>0.14000000000000001</v>
      </c>
      <c r="AO270" s="11"/>
    </row>
    <row r="271" spans="1:41" x14ac:dyDescent="0.25">
      <c r="A271" t="s">
        <v>503</v>
      </c>
      <c r="B271" t="s">
        <v>1365</v>
      </c>
      <c r="C271" t="s">
        <v>38</v>
      </c>
      <c r="D271" t="s">
        <v>41</v>
      </c>
      <c r="E271" t="s">
        <v>31</v>
      </c>
      <c r="F271" t="s">
        <v>16</v>
      </c>
      <c r="G271" t="s">
        <v>23</v>
      </c>
      <c r="H271">
        <v>47</v>
      </c>
      <c r="I271" s="1">
        <v>41936</v>
      </c>
      <c r="J271" s="2">
        <v>163922</v>
      </c>
      <c r="K271" s="3">
        <v>0.21</v>
      </c>
      <c r="L271" t="s">
        <v>18</v>
      </c>
      <c r="M271" t="s">
        <v>37</v>
      </c>
      <c r="N271" s="1" t="s">
        <v>20</v>
      </c>
      <c r="P271" t="str">
        <f t="shared" si="15"/>
        <v>MIDDLE AGE</v>
      </c>
      <c r="AG271" s="11"/>
      <c r="AH271" s="1">
        <v>41936</v>
      </c>
      <c r="AI271" s="2">
        <v>163922</v>
      </c>
      <c r="AJ271" s="13" t="s">
        <v>58</v>
      </c>
      <c r="AK271" s="1">
        <v>41936</v>
      </c>
      <c r="AL271" s="3">
        <v>0.21</v>
      </c>
      <c r="AO271" s="11"/>
    </row>
    <row r="272" spans="1:41" x14ac:dyDescent="0.25">
      <c r="A272" t="s">
        <v>504</v>
      </c>
      <c r="B272" t="s">
        <v>1366</v>
      </c>
      <c r="C272" t="s">
        <v>13</v>
      </c>
      <c r="D272" t="s">
        <v>58</v>
      </c>
      <c r="E272" t="s">
        <v>15</v>
      </c>
      <c r="F272" t="s">
        <v>16</v>
      </c>
      <c r="G272" t="s">
        <v>23</v>
      </c>
      <c r="H272">
        <v>43</v>
      </c>
      <c r="I272" s="1">
        <v>38305</v>
      </c>
      <c r="J272" s="2">
        <v>240860</v>
      </c>
      <c r="K272" s="3">
        <v>0.37</v>
      </c>
      <c r="L272" t="s">
        <v>18</v>
      </c>
      <c r="M272" t="s">
        <v>19</v>
      </c>
      <c r="N272" s="1" t="s">
        <v>20</v>
      </c>
      <c r="P272" t="str">
        <f t="shared" si="15"/>
        <v>MIDDLE AGE</v>
      </c>
      <c r="AG272" s="11"/>
      <c r="AH272" s="1">
        <v>38305</v>
      </c>
      <c r="AI272" s="2">
        <v>240860</v>
      </c>
      <c r="AJ272" s="13" t="s">
        <v>22</v>
      </c>
      <c r="AK272" s="1">
        <v>38305</v>
      </c>
      <c r="AL272" s="3">
        <v>0.37</v>
      </c>
      <c r="AO272" s="11"/>
    </row>
    <row r="273" spans="1:41" x14ac:dyDescent="0.25">
      <c r="A273" t="s">
        <v>505</v>
      </c>
      <c r="B273" t="s">
        <v>1367</v>
      </c>
      <c r="C273" t="s">
        <v>55</v>
      </c>
      <c r="D273" t="s">
        <v>22</v>
      </c>
      <c r="E273" t="s">
        <v>1104</v>
      </c>
      <c r="F273" t="s">
        <v>16</v>
      </c>
      <c r="G273" t="s">
        <v>23</v>
      </c>
      <c r="H273">
        <v>39</v>
      </c>
      <c r="I273" s="1">
        <v>43370</v>
      </c>
      <c r="J273" s="2">
        <v>128497</v>
      </c>
      <c r="K273" s="3">
        <v>7.0000000000000007E-2</v>
      </c>
      <c r="L273" t="s">
        <v>32</v>
      </c>
      <c r="M273" t="s">
        <v>33</v>
      </c>
      <c r="N273" s="1" t="s">
        <v>20</v>
      </c>
      <c r="P273" t="str">
        <f t="shared" si="15"/>
        <v>YOUNG</v>
      </c>
      <c r="AG273" s="11"/>
      <c r="AH273" s="1">
        <v>43370</v>
      </c>
      <c r="AI273" s="2">
        <v>128497</v>
      </c>
      <c r="AJ273" s="13" t="s">
        <v>30</v>
      </c>
      <c r="AK273" s="1">
        <v>43370</v>
      </c>
      <c r="AL273" s="3">
        <v>7.0000000000000007E-2</v>
      </c>
      <c r="AO273" s="11"/>
    </row>
    <row r="274" spans="1:41" x14ac:dyDescent="0.25">
      <c r="A274" t="s">
        <v>39</v>
      </c>
      <c r="B274" t="s">
        <v>1368</v>
      </c>
      <c r="C274" t="s">
        <v>53</v>
      </c>
      <c r="D274" t="s">
        <v>30</v>
      </c>
      <c r="E274" t="s">
        <v>31</v>
      </c>
      <c r="F274" t="s">
        <v>27</v>
      </c>
      <c r="G274" t="s">
        <v>23</v>
      </c>
      <c r="H274">
        <v>55</v>
      </c>
      <c r="I274" s="1">
        <v>42134</v>
      </c>
      <c r="J274" s="2">
        <v>121976</v>
      </c>
      <c r="K274" s="3">
        <v>0</v>
      </c>
      <c r="L274" t="s">
        <v>32</v>
      </c>
      <c r="M274" t="s">
        <v>67</v>
      </c>
      <c r="N274" s="1" t="s">
        <v>20</v>
      </c>
      <c r="P274" t="str">
        <f t="shared" si="15"/>
        <v>MIDDLE AGE</v>
      </c>
      <c r="AG274" s="11"/>
      <c r="AH274" s="1">
        <v>42134</v>
      </c>
      <c r="AI274" s="2">
        <v>121976</v>
      </c>
      <c r="AJ274" s="13" t="s">
        <v>45</v>
      </c>
      <c r="AK274" s="1">
        <v>42134</v>
      </c>
      <c r="AL274" s="3">
        <v>0</v>
      </c>
      <c r="AO274" s="11"/>
    </row>
    <row r="275" spans="1:41" x14ac:dyDescent="0.25">
      <c r="A275" t="s">
        <v>506</v>
      </c>
      <c r="B275" t="s">
        <v>1369</v>
      </c>
      <c r="C275" t="s">
        <v>1113</v>
      </c>
      <c r="D275" t="s">
        <v>45</v>
      </c>
      <c r="E275" t="s">
        <v>31</v>
      </c>
      <c r="F275" t="s">
        <v>16</v>
      </c>
      <c r="G275" t="s">
        <v>23</v>
      </c>
      <c r="H275">
        <v>32</v>
      </c>
      <c r="I275" s="1">
        <v>44754</v>
      </c>
      <c r="J275" s="2">
        <v>126464</v>
      </c>
      <c r="K275" s="3">
        <v>0.15</v>
      </c>
      <c r="L275" t="s">
        <v>18</v>
      </c>
      <c r="M275" t="s">
        <v>42</v>
      </c>
      <c r="N275" s="1" t="s">
        <v>20</v>
      </c>
      <c r="P275" t="str">
        <f t="shared" si="15"/>
        <v>YOUNG</v>
      </c>
      <c r="AG275" s="11"/>
      <c r="AH275" s="1">
        <v>44754</v>
      </c>
      <c r="AI275" s="2">
        <v>126464</v>
      </c>
      <c r="AJ275" s="13" t="s">
        <v>58</v>
      </c>
      <c r="AK275" s="1">
        <v>44754</v>
      </c>
      <c r="AL275" s="3">
        <v>0.15</v>
      </c>
      <c r="AO275" s="11"/>
    </row>
    <row r="276" spans="1:41" x14ac:dyDescent="0.25">
      <c r="A276" t="s">
        <v>252</v>
      </c>
      <c r="B276" t="s">
        <v>1370</v>
      </c>
      <c r="C276" t="s">
        <v>13</v>
      </c>
      <c r="D276" t="s">
        <v>58</v>
      </c>
      <c r="E276" t="s">
        <v>35</v>
      </c>
      <c r="F276" t="s">
        <v>16</v>
      </c>
      <c r="G276" t="s">
        <v>23</v>
      </c>
      <c r="H276">
        <v>53</v>
      </c>
      <c r="I276" s="1">
        <v>38600</v>
      </c>
      <c r="J276" s="2">
        <v>234064</v>
      </c>
      <c r="K276" s="3">
        <v>0.33</v>
      </c>
      <c r="L276" t="s">
        <v>32</v>
      </c>
      <c r="M276" t="s">
        <v>33</v>
      </c>
      <c r="N276" s="1" t="s">
        <v>20</v>
      </c>
      <c r="P276" t="str">
        <f t="shared" si="15"/>
        <v>MIDDLE AGE</v>
      </c>
      <c r="AG276" s="11"/>
      <c r="AH276" s="1">
        <v>38600</v>
      </c>
      <c r="AI276" s="2">
        <v>234064</v>
      </c>
      <c r="AJ276" s="13" t="s">
        <v>14</v>
      </c>
      <c r="AK276" s="1">
        <v>38600</v>
      </c>
      <c r="AL276" s="3">
        <v>0.33</v>
      </c>
      <c r="AO276" s="11"/>
    </row>
    <row r="277" spans="1:41" x14ac:dyDescent="0.25">
      <c r="A277" t="s">
        <v>507</v>
      </c>
      <c r="B277" t="s">
        <v>1371</v>
      </c>
      <c r="C277" t="s">
        <v>40</v>
      </c>
      <c r="D277" t="s">
        <v>14</v>
      </c>
      <c r="E277" t="s">
        <v>35</v>
      </c>
      <c r="F277" t="s">
        <v>27</v>
      </c>
      <c r="G277" t="s">
        <v>23</v>
      </c>
      <c r="H277">
        <v>59</v>
      </c>
      <c r="I277" s="1">
        <v>39463</v>
      </c>
      <c r="J277" s="2">
        <v>81829</v>
      </c>
      <c r="K277" s="3">
        <v>0</v>
      </c>
      <c r="L277" t="s">
        <v>32</v>
      </c>
      <c r="M277" t="s">
        <v>67</v>
      </c>
      <c r="N277" s="1" t="s">
        <v>20</v>
      </c>
      <c r="P277" t="str">
        <f t="shared" si="15"/>
        <v>MIDDLE AGE</v>
      </c>
      <c r="AG277" s="11"/>
      <c r="AH277" s="1">
        <v>39463</v>
      </c>
      <c r="AI277" s="2">
        <v>81829</v>
      </c>
      <c r="AJ277" s="13" t="s">
        <v>22</v>
      </c>
      <c r="AK277" s="1">
        <v>39463</v>
      </c>
      <c r="AL277" s="3">
        <v>0</v>
      </c>
      <c r="AO277" s="11"/>
    </row>
    <row r="278" spans="1:41" x14ac:dyDescent="0.25">
      <c r="A278" t="s">
        <v>508</v>
      </c>
      <c r="B278" t="s">
        <v>1372</v>
      </c>
      <c r="C278" t="s">
        <v>38</v>
      </c>
      <c r="D278" t="s">
        <v>22</v>
      </c>
      <c r="E278" t="s">
        <v>31</v>
      </c>
      <c r="F278" t="s">
        <v>16</v>
      </c>
      <c r="G278" t="s">
        <v>23</v>
      </c>
      <c r="H278">
        <v>26</v>
      </c>
      <c r="I278" s="1">
        <v>44672</v>
      </c>
      <c r="J278" s="2">
        <v>193971</v>
      </c>
      <c r="K278" s="3">
        <v>0.22</v>
      </c>
      <c r="L278" t="s">
        <v>18</v>
      </c>
      <c r="M278" t="s">
        <v>19</v>
      </c>
      <c r="N278" s="1" t="s">
        <v>20</v>
      </c>
      <c r="P278" t="str">
        <f t="shared" si="15"/>
        <v>YOUNG</v>
      </c>
      <c r="AG278" s="11"/>
      <c r="AH278" s="1">
        <v>44672</v>
      </c>
      <c r="AI278" s="2">
        <v>193971</v>
      </c>
      <c r="AJ278" s="13" t="s">
        <v>22</v>
      </c>
      <c r="AK278" s="1">
        <v>44672</v>
      </c>
      <c r="AL278" s="3">
        <v>0.22</v>
      </c>
      <c r="AO278" s="11"/>
    </row>
    <row r="279" spans="1:41" x14ac:dyDescent="0.25">
      <c r="A279" t="s">
        <v>509</v>
      </c>
      <c r="B279" t="s">
        <v>1373</v>
      </c>
      <c r="C279" t="s">
        <v>70</v>
      </c>
      <c r="D279" t="s">
        <v>22</v>
      </c>
      <c r="E279" t="s">
        <v>31</v>
      </c>
      <c r="F279" t="s">
        <v>27</v>
      </c>
      <c r="G279" t="s">
        <v>23</v>
      </c>
      <c r="H279">
        <v>55</v>
      </c>
      <c r="I279" s="1">
        <v>37120</v>
      </c>
      <c r="J279" s="2">
        <v>47696</v>
      </c>
      <c r="K279" s="3">
        <v>0</v>
      </c>
      <c r="L279" t="s">
        <v>18</v>
      </c>
      <c r="M279" t="s">
        <v>56</v>
      </c>
      <c r="N279" s="1" t="s">
        <v>20</v>
      </c>
      <c r="P279" t="str">
        <f t="shared" si="15"/>
        <v>MIDDLE AGE</v>
      </c>
      <c r="AG279" s="11"/>
      <c r="AH279" s="1">
        <v>37120</v>
      </c>
      <c r="AI279" s="2">
        <v>47696</v>
      </c>
      <c r="AJ279" s="13" t="s">
        <v>58</v>
      </c>
      <c r="AK279" s="1">
        <v>37120</v>
      </c>
      <c r="AL279" s="3">
        <v>0</v>
      </c>
      <c r="AO279" s="11"/>
    </row>
    <row r="280" spans="1:41" x14ac:dyDescent="0.25">
      <c r="A280" t="s">
        <v>510</v>
      </c>
      <c r="B280" t="s">
        <v>1374</v>
      </c>
      <c r="C280" t="s">
        <v>55</v>
      </c>
      <c r="D280" t="s">
        <v>58</v>
      </c>
      <c r="E280" t="s">
        <v>1104</v>
      </c>
      <c r="F280" t="s">
        <v>27</v>
      </c>
      <c r="G280" t="s">
        <v>23</v>
      </c>
      <c r="H280">
        <v>34</v>
      </c>
      <c r="I280" s="1">
        <v>41472</v>
      </c>
      <c r="J280" s="2">
        <v>116676</v>
      </c>
      <c r="K280" s="3">
        <v>0.1</v>
      </c>
      <c r="L280" t="s">
        <v>32</v>
      </c>
      <c r="M280" t="s">
        <v>33</v>
      </c>
      <c r="N280" s="1" t="s">
        <v>20</v>
      </c>
      <c r="P280" t="str">
        <f t="shared" si="15"/>
        <v>YOUNG</v>
      </c>
      <c r="AG280" s="11"/>
      <c r="AH280" s="1">
        <v>41472</v>
      </c>
      <c r="AI280" s="2">
        <v>116676</v>
      </c>
      <c r="AJ280" s="13" t="s">
        <v>41</v>
      </c>
      <c r="AK280" s="1">
        <v>41472</v>
      </c>
      <c r="AL280" s="3">
        <v>0.1</v>
      </c>
      <c r="AO280" s="11"/>
    </row>
    <row r="281" spans="1:41" x14ac:dyDescent="0.25">
      <c r="A281" t="s">
        <v>511</v>
      </c>
      <c r="B281" t="s">
        <v>1375</v>
      </c>
      <c r="C281" t="s">
        <v>55</v>
      </c>
      <c r="D281" t="s">
        <v>41</v>
      </c>
      <c r="E281" t="s">
        <v>31</v>
      </c>
      <c r="F281" t="s">
        <v>27</v>
      </c>
      <c r="G281" t="s">
        <v>17</v>
      </c>
      <c r="H281">
        <v>45</v>
      </c>
      <c r="I281" s="1">
        <v>41004</v>
      </c>
      <c r="J281" s="2">
        <v>104162</v>
      </c>
      <c r="K281" s="3">
        <v>0.09</v>
      </c>
      <c r="L281" t="s">
        <v>18</v>
      </c>
      <c r="M281" t="s">
        <v>24</v>
      </c>
      <c r="N281" s="1" t="s">
        <v>20</v>
      </c>
      <c r="P281" t="str">
        <f t="shared" si="15"/>
        <v>MIDDLE AGE</v>
      </c>
      <c r="AG281" s="11"/>
      <c r="AH281" s="1">
        <v>41004</v>
      </c>
      <c r="AI281" s="2">
        <v>104162</v>
      </c>
      <c r="AJ281" s="13" t="s">
        <v>22</v>
      </c>
      <c r="AK281" s="1">
        <v>41004</v>
      </c>
      <c r="AL281" s="3">
        <v>0.09</v>
      </c>
      <c r="AO281" s="11"/>
    </row>
    <row r="282" spans="1:41" x14ac:dyDescent="0.25">
      <c r="A282" t="s">
        <v>512</v>
      </c>
      <c r="B282" t="s">
        <v>1376</v>
      </c>
      <c r="C282" t="s">
        <v>65</v>
      </c>
      <c r="D282" t="s">
        <v>22</v>
      </c>
      <c r="E282" t="s">
        <v>1104</v>
      </c>
      <c r="F282" t="s">
        <v>27</v>
      </c>
      <c r="G282" t="s">
        <v>23</v>
      </c>
      <c r="H282">
        <v>29</v>
      </c>
      <c r="I282" s="1">
        <v>44665</v>
      </c>
      <c r="J282" s="2">
        <v>86226</v>
      </c>
      <c r="K282" s="3">
        <v>0</v>
      </c>
      <c r="L282" t="s">
        <v>18</v>
      </c>
      <c r="M282" t="s">
        <v>56</v>
      </c>
      <c r="N282" s="1" t="s">
        <v>20</v>
      </c>
      <c r="P282" t="str">
        <f t="shared" si="15"/>
        <v>YOUNG</v>
      </c>
      <c r="AG282" s="11"/>
      <c r="AH282" s="1">
        <v>44665</v>
      </c>
      <c r="AI282" s="2">
        <v>86226</v>
      </c>
      <c r="AJ282" s="13" t="s">
        <v>41</v>
      </c>
      <c r="AK282" s="1">
        <v>44665</v>
      </c>
      <c r="AL282" s="3">
        <v>0</v>
      </c>
      <c r="AO282" s="11"/>
    </row>
    <row r="283" spans="1:41" x14ac:dyDescent="0.25">
      <c r="A283" t="s">
        <v>157</v>
      </c>
      <c r="B283" t="s">
        <v>1377</v>
      </c>
      <c r="C283" t="s">
        <v>38</v>
      </c>
      <c r="D283" t="s">
        <v>41</v>
      </c>
      <c r="E283" t="s">
        <v>1104</v>
      </c>
      <c r="F283" t="s">
        <v>16</v>
      </c>
      <c r="G283" t="s">
        <v>46</v>
      </c>
      <c r="H283">
        <v>45</v>
      </c>
      <c r="I283" s="1">
        <v>40693</v>
      </c>
      <c r="J283" s="2">
        <v>172206</v>
      </c>
      <c r="K283" s="3">
        <v>0.28999999999999998</v>
      </c>
      <c r="L283" t="s">
        <v>47</v>
      </c>
      <c r="M283" t="s">
        <v>48</v>
      </c>
      <c r="N283" s="1" t="s">
        <v>20</v>
      </c>
      <c r="P283" t="str">
        <f t="shared" si="15"/>
        <v>MIDDLE AGE</v>
      </c>
      <c r="AG283" s="11"/>
      <c r="AH283" s="1">
        <v>40693</v>
      </c>
      <c r="AI283" s="2">
        <v>172206</v>
      </c>
      <c r="AJ283" s="13" t="s">
        <v>22</v>
      </c>
      <c r="AK283" s="1">
        <v>40693</v>
      </c>
      <c r="AL283" s="3">
        <v>0.28999999999999998</v>
      </c>
      <c r="AO283" s="11"/>
    </row>
    <row r="284" spans="1:41" x14ac:dyDescent="0.25">
      <c r="A284" t="s">
        <v>190</v>
      </c>
      <c r="B284" t="s">
        <v>1378</v>
      </c>
      <c r="C284" t="s">
        <v>21</v>
      </c>
      <c r="D284" t="s">
        <v>22</v>
      </c>
      <c r="E284" t="s">
        <v>1104</v>
      </c>
      <c r="F284" t="s">
        <v>27</v>
      </c>
      <c r="G284" t="s">
        <v>46</v>
      </c>
      <c r="H284">
        <v>34</v>
      </c>
      <c r="I284" s="1">
        <v>41005</v>
      </c>
      <c r="J284" s="2">
        <v>55985</v>
      </c>
      <c r="K284" s="3">
        <v>0</v>
      </c>
      <c r="L284" t="s">
        <v>18</v>
      </c>
      <c r="M284" t="s">
        <v>56</v>
      </c>
      <c r="N284" s="1" t="s">
        <v>20</v>
      </c>
      <c r="P284" t="str">
        <f t="shared" si="15"/>
        <v>YOUNG</v>
      </c>
      <c r="AG284" s="11"/>
      <c r="AH284" s="1">
        <v>41005</v>
      </c>
      <c r="AI284" s="2">
        <v>55985</v>
      </c>
      <c r="AJ284" s="13" t="s">
        <v>26</v>
      </c>
      <c r="AK284" s="1">
        <v>41005</v>
      </c>
      <c r="AL284" s="3">
        <v>0</v>
      </c>
      <c r="AO284" s="11"/>
    </row>
    <row r="285" spans="1:41" x14ac:dyDescent="0.25">
      <c r="A285" t="s">
        <v>172</v>
      </c>
      <c r="B285" t="s">
        <v>1379</v>
      </c>
      <c r="C285" t="s">
        <v>49</v>
      </c>
      <c r="D285" t="s">
        <v>26</v>
      </c>
      <c r="E285" t="s">
        <v>31</v>
      </c>
      <c r="F285" t="s">
        <v>27</v>
      </c>
      <c r="G285" t="s">
        <v>46</v>
      </c>
      <c r="H285">
        <v>26</v>
      </c>
      <c r="I285" s="1">
        <v>44353</v>
      </c>
      <c r="J285" s="2">
        <v>61481</v>
      </c>
      <c r="K285" s="3">
        <v>0</v>
      </c>
      <c r="L285" t="s">
        <v>18</v>
      </c>
      <c r="M285" t="s">
        <v>42</v>
      </c>
      <c r="N285" s="1" t="s">
        <v>20</v>
      </c>
      <c r="P285" t="str">
        <f t="shared" si="15"/>
        <v>YOUNG</v>
      </c>
      <c r="AG285" s="11"/>
      <c r="AH285" s="1">
        <v>44353</v>
      </c>
      <c r="AI285" s="2">
        <v>61481</v>
      </c>
      <c r="AJ285" s="13" t="s">
        <v>45</v>
      </c>
      <c r="AK285" s="1">
        <v>44353</v>
      </c>
      <c r="AL285" s="3">
        <v>0</v>
      </c>
      <c r="AO285" s="11"/>
    </row>
    <row r="286" spans="1:41" x14ac:dyDescent="0.25">
      <c r="A286" t="s">
        <v>513</v>
      </c>
      <c r="B286" t="s">
        <v>1380</v>
      </c>
      <c r="C286" t="s">
        <v>55</v>
      </c>
      <c r="D286" t="s">
        <v>45</v>
      </c>
      <c r="E286" t="s">
        <v>15</v>
      </c>
      <c r="F286" t="s">
        <v>16</v>
      </c>
      <c r="G286" t="s">
        <v>46</v>
      </c>
      <c r="H286">
        <v>30</v>
      </c>
      <c r="I286" s="1">
        <v>43065</v>
      </c>
      <c r="J286" s="2">
        <v>124295</v>
      </c>
      <c r="K286" s="3">
        <v>7.0000000000000007E-2</v>
      </c>
      <c r="L286" t="s">
        <v>47</v>
      </c>
      <c r="M286" t="s">
        <v>68</v>
      </c>
      <c r="N286" s="1" t="s">
        <v>20</v>
      </c>
      <c r="P286" t="str">
        <f t="shared" si="15"/>
        <v>YOUNG</v>
      </c>
      <c r="AG286" s="11"/>
      <c r="AH286" s="1">
        <v>43065</v>
      </c>
      <c r="AI286" s="2">
        <v>124295</v>
      </c>
      <c r="AJ286" s="13" t="s">
        <v>45</v>
      </c>
      <c r="AK286" s="1">
        <v>43065</v>
      </c>
      <c r="AL286" s="3">
        <v>7.0000000000000007E-2</v>
      </c>
      <c r="AO286" s="11"/>
    </row>
    <row r="287" spans="1:41" x14ac:dyDescent="0.25">
      <c r="A287" t="s">
        <v>514</v>
      </c>
      <c r="B287" t="s">
        <v>1381</v>
      </c>
      <c r="C287" t="s">
        <v>1113</v>
      </c>
      <c r="D287" t="s">
        <v>45</v>
      </c>
      <c r="E287" t="s">
        <v>15</v>
      </c>
      <c r="F287" t="s">
        <v>16</v>
      </c>
      <c r="G287" t="s">
        <v>23</v>
      </c>
      <c r="H287">
        <v>55</v>
      </c>
      <c r="I287" s="1">
        <v>36199</v>
      </c>
      <c r="J287" s="2">
        <v>132894</v>
      </c>
      <c r="K287" s="3">
        <v>0.15</v>
      </c>
      <c r="L287" t="s">
        <v>18</v>
      </c>
      <c r="M287" t="s">
        <v>19</v>
      </c>
      <c r="N287" s="1" t="s">
        <v>20</v>
      </c>
      <c r="P287" t="str">
        <f t="shared" si="15"/>
        <v>MIDDLE AGE</v>
      </c>
      <c r="AG287" s="11"/>
      <c r="AH287" s="1">
        <v>36199</v>
      </c>
      <c r="AI287" s="2">
        <v>132894</v>
      </c>
      <c r="AJ287" s="13" t="s">
        <v>26</v>
      </c>
      <c r="AK287" s="1">
        <v>36199</v>
      </c>
      <c r="AL287" s="3">
        <v>0.15</v>
      </c>
      <c r="AO287" s="11"/>
    </row>
    <row r="288" spans="1:41" x14ac:dyDescent="0.25">
      <c r="A288" t="s">
        <v>515</v>
      </c>
      <c r="B288" t="s">
        <v>1382</v>
      </c>
      <c r="C288" t="s">
        <v>50</v>
      </c>
      <c r="D288" t="s">
        <v>26</v>
      </c>
      <c r="E288" t="s">
        <v>31</v>
      </c>
      <c r="F288" t="s">
        <v>27</v>
      </c>
      <c r="G288" t="s">
        <v>23</v>
      </c>
      <c r="H288">
        <v>47</v>
      </c>
      <c r="I288" s="1">
        <v>37331</v>
      </c>
      <c r="J288" s="2">
        <v>88839</v>
      </c>
      <c r="K288" s="3">
        <v>0.05</v>
      </c>
      <c r="L288" t="s">
        <v>18</v>
      </c>
      <c r="M288" t="s">
        <v>37</v>
      </c>
      <c r="N288" s="1">
        <v>41940</v>
      </c>
      <c r="P288" t="str">
        <f t="shared" si="15"/>
        <v>MIDDLE AGE</v>
      </c>
      <c r="AG288" s="11"/>
      <c r="AH288" s="1">
        <v>37331</v>
      </c>
      <c r="AI288" s="2">
        <v>88839</v>
      </c>
      <c r="AJ288" s="13" t="s">
        <v>30</v>
      </c>
      <c r="AK288" s="1">
        <v>37331</v>
      </c>
      <c r="AL288" s="3">
        <v>0.05</v>
      </c>
      <c r="AO288" s="11"/>
    </row>
    <row r="289" spans="1:41" x14ac:dyDescent="0.25">
      <c r="A289" t="s">
        <v>516</v>
      </c>
      <c r="B289" t="s">
        <v>1383</v>
      </c>
      <c r="C289" t="s">
        <v>53</v>
      </c>
      <c r="D289" t="s">
        <v>30</v>
      </c>
      <c r="E289" t="s">
        <v>35</v>
      </c>
      <c r="F289" t="s">
        <v>27</v>
      </c>
      <c r="G289" t="s">
        <v>46</v>
      </c>
      <c r="H289">
        <v>51</v>
      </c>
      <c r="I289" s="1">
        <v>38519</v>
      </c>
      <c r="J289" s="2">
        <v>78107</v>
      </c>
      <c r="K289" s="3">
        <v>0</v>
      </c>
      <c r="L289" t="s">
        <v>47</v>
      </c>
      <c r="M289" t="s">
        <v>68</v>
      </c>
      <c r="N289" s="1" t="s">
        <v>20</v>
      </c>
      <c r="P289" t="str">
        <f t="shared" si="15"/>
        <v>MIDDLE AGE</v>
      </c>
      <c r="AG289" s="11"/>
      <c r="AH289" s="1">
        <v>38519</v>
      </c>
      <c r="AI289" s="2">
        <v>78107</v>
      </c>
      <c r="AJ289" s="13" t="s">
        <v>26</v>
      </c>
      <c r="AK289" s="1">
        <v>38519</v>
      </c>
      <c r="AL289" s="3">
        <v>0</v>
      </c>
      <c r="AO289" s="11"/>
    </row>
    <row r="290" spans="1:41" x14ac:dyDescent="0.25">
      <c r="A290" t="s">
        <v>517</v>
      </c>
      <c r="B290" t="s">
        <v>1384</v>
      </c>
      <c r="C290" t="s">
        <v>1113</v>
      </c>
      <c r="D290" t="s">
        <v>26</v>
      </c>
      <c r="E290" t="s">
        <v>31</v>
      </c>
      <c r="F290" t="s">
        <v>16</v>
      </c>
      <c r="G290" t="s">
        <v>23</v>
      </c>
      <c r="H290">
        <v>54</v>
      </c>
      <c r="I290" s="1">
        <v>34160</v>
      </c>
      <c r="J290" s="2">
        <v>135642</v>
      </c>
      <c r="K290" s="3">
        <v>0.1</v>
      </c>
      <c r="L290" t="s">
        <v>32</v>
      </c>
      <c r="M290" t="s">
        <v>54</v>
      </c>
      <c r="N290" s="1" t="s">
        <v>20</v>
      </c>
      <c r="P290" t="str">
        <f t="shared" si="15"/>
        <v>MIDDLE AGE</v>
      </c>
      <c r="AG290" s="11"/>
      <c r="AH290" s="1">
        <v>34160</v>
      </c>
      <c r="AI290" s="2">
        <v>135642</v>
      </c>
      <c r="AJ290" s="13" t="s">
        <v>45</v>
      </c>
      <c r="AK290" s="1">
        <v>34160</v>
      </c>
      <c r="AL290" s="3">
        <v>0.1</v>
      </c>
      <c r="AO290" s="11"/>
    </row>
    <row r="291" spans="1:41" x14ac:dyDescent="0.25">
      <c r="A291" t="s">
        <v>518</v>
      </c>
      <c r="B291" t="s">
        <v>1385</v>
      </c>
      <c r="C291" t="s">
        <v>1113</v>
      </c>
      <c r="D291" t="s">
        <v>45</v>
      </c>
      <c r="E291" t="s">
        <v>31</v>
      </c>
      <c r="F291" t="s">
        <v>16</v>
      </c>
      <c r="G291" t="s">
        <v>23</v>
      </c>
      <c r="H291">
        <v>64</v>
      </c>
      <c r="I291" s="1">
        <v>35440</v>
      </c>
      <c r="J291" s="2">
        <v>147853</v>
      </c>
      <c r="K291" s="3">
        <v>0.11</v>
      </c>
      <c r="L291" t="s">
        <v>18</v>
      </c>
      <c r="M291" t="s">
        <v>24</v>
      </c>
      <c r="N291" s="1" t="s">
        <v>20</v>
      </c>
      <c r="P291" t="str">
        <f t="shared" si="15"/>
        <v>OLD</v>
      </c>
      <c r="AG291" s="11"/>
      <c r="AH291" s="1">
        <v>35440</v>
      </c>
      <c r="AI291" s="2">
        <v>147853</v>
      </c>
      <c r="AJ291" s="13" t="s">
        <v>26</v>
      </c>
      <c r="AK291" s="1">
        <v>35440</v>
      </c>
      <c r="AL291" s="3">
        <v>0.11</v>
      </c>
      <c r="AO291" s="11"/>
    </row>
    <row r="292" spans="1:41" x14ac:dyDescent="0.25">
      <c r="A292" t="s">
        <v>519</v>
      </c>
      <c r="B292" t="s">
        <v>1386</v>
      </c>
      <c r="C292" t="s">
        <v>55</v>
      </c>
      <c r="D292" t="s">
        <v>26</v>
      </c>
      <c r="E292" t="s">
        <v>35</v>
      </c>
      <c r="F292" t="s">
        <v>16</v>
      </c>
      <c r="G292" t="s">
        <v>46</v>
      </c>
      <c r="H292">
        <v>40</v>
      </c>
      <c r="I292" s="1">
        <v>40071</v>
      </c>
      <c r="J292" s="2">
        <v>125900</v>
      </c>
      <c r="K292" s="3">
        <v>7.0000000000000007E-2</v>
      </c>
      <c r="L292" t="s">
        <v>18</v>
      </c>
      <c r="M292" t="s">
        <v>56</v>
      </c>
      <c r="N292" s="1">
        <v>43206</v>
      </c>
      <c r="P292" t="str">
        <f t="shared" si="15"/>
        <v>YOUNG</v>
      </c>
      <c r="AG292" s="11"/>
      <c r="AH292" s="1">
        <v>40071</v>
      </c>
      <c r="AI292" s="2">
        <v>125900</v>
      </c>
      <c r="AJ292" s="13" t="s">
        <v>26</v>
      </c>
      <c r="AK292" s="1">
        <v>40071</v>
      </c>
      <c r="AL292" s="3">
        <v>7.0000000000000007E-2</v>
      </c>
      <c r="AO292" s="11"/>
    </row>
    <row r="293" spans="1:41" x14ac:dyDescent="0.25">
      <c r="A293" t="s">
        <v>520</v>
      </c>
      <c r="B293" t="s">
        <v>1387</v>
      </c>
      <c r="C293" t="s">
        <v>62</v>
      </c>
      <c r="D293" t="s">
        <v>26</v>
      </c>
      <c r="E293" t="s">
        <v>35</v>
      </c>
      <c r="F293" t="s">
        <v>27</v>
      </c>
      <c r="G293" t="s">
        <v>46</v>
      </c>
      <c r="H293">
        <v>27</v>
      </c>
      <c r="I293" s="1">
        <v>43871</v>
      </c>
      <c r="J293" s="2">
        <v>42969</v>
      </c>
      <c r="K293" s="3">
        <v>0</v>
      </c>
      <c r="L293" t="s">
        <v>18</v>
      </c>
      <c r="M293" t="s">
        <v>37</v>
      </c>
      <c r="N293" s="1" t="s">
        <v>20</v>
      </c>
      <c r="P293" t="str">
        <f t="shared" si="15"/>
        <v>YOUNG</v>
      </c>
      <c r="AG293" s="11"/>
      <c r="AH293" s="1">
        <v>43871</v>
      </c>
      <c r="AI293" s="2">
        <v>42969</v>
      </c>
      <c r="AJ293" s="13" t="s">
        <v>41</v>
      </c>
      <c r="AK293" s="1">
        <v>43871</v>
      </c>
      <c r="AL293" s="3">
        <v>0</v>
      </c>
      <c r="AO293" s="11"/>
    </row>
    <row r="294" spans="1:41" x14ac:dyDescent="0.25">
      <c r="A294" t="s">
        <v>521</v>
      </c>
      <c r="B294" t="s">
        <v>1388</v>
      </c>
      <c r="C294" t="s">
        <v>13</v>
      </c>
      <c r="D294" t="s">
        <v>41</v>
      </c>
      <c r="E294" t="s">
        <v>35</v>
      </c>
      <c r="F294" t="s">
        <v>27</v>
      </c>
      <c r="G294" t="s">
        <v>17</v>
      </c>
      <c r="H294">
        <v>47</v>
      </c>
      <c r="I294" s="1">
        <v>44605</v>
      </c>
      <c r="J294" s="2">
        <v>214303</v>
      </c>
      <c r="K294" s="3">
        <v>0.4</v>
      </c>
      <c r="L294" t="s">
        <v>18</v>
      </c>
      <c r="M294" t="s">
        <v>56</v>
      </c>
      <c r="N294" s="1" t="s">
        <v>20</v>
      </c>
      <c r="P294" t="str">
        <f t="shared" si="15"/>
        <v>MIDDLE AGE</v>
      </c>
      <c r="AG294" s="11"/>
      <c r="AH294" s="1">
        <v>44605</v>
      </c>
      <c r="AI294" s="2">
        <v>214303</v>
      </c>
      <c r="AJ294" s="13" t="s">
        <v>58</v>
      </c>
      <c r="AK294" s="1">
        <v>44605</v>
      </c>
      <c r="AL294" s="3">
        <v>0.4</v>
      </c>
      <c r="AO294" s="11"/>
    </row>
    <row r="295" spans="1:41" x14ac:dyDescent="0.25">
      <c r="A295" t="s">
        <v>199</v>
      </c>
      <c r="B295" t="s">
        <v>1389</v>
      </c>
      <c r="C295" t="s">
        <v>13</v>
      </c>
      <c r="D295" t="s">
        <v>58</v>
      </c>
      <c r="E295" t="s">
        <v>1104</v>
      </c>
      <c r="F295" t="s">
        <v>16</v>
      </c>
      <c r="G295" t="s">
        <v>23</v>
      </c>
      <c r="H295">
        <v>28</v>
      </c>
      <c r="I295" s="1">
        <v>44184</v>
      </c>
      <c r="J295" s="2">
        <v>199406</v>
      </c>
      <c r="K295" s="3">
        <v>0.38</v>
      </c>
      <c r="L295" t="s">
        <v>32</v>
      </c>
      <c r="M295" t="s">
        <v>33</v>
      </c>
      <c r="N295" s="1" t="s">
        <v>20</v>
      </c>
      <c r="P295" t="str">
        <f t="shared" si="15"/>
        <v>YOUNG</v>
      </c>
      <c r="AG295" s="11"/>
      <c r="AH295" s="1">
        <v>44184</v>
      </c>
      <c r="AI295" s="2">
        <v>199406</v>
      </c>
      <c r="AJ295" s="13" t="s">
        <v>22</v>
      </c>
      <c r="AK295" s="1">
        <v>44184</v>
      </c>
      <c r="AL295" s="3">
        <v>0.38</v>
      </c>
      <c r="AO295" s="11"/>
    </row>
    <row r="296" spans="1:41" x14ac:dyDescent="0.25">
      <c r="A296" t="s">
        <v>522</v>
      </c>
      <c r="B296" t="s">
        <v>1390</v>
      </c>
      <c r="C296" t="s">
        <v>13</v>
      </c>
      <c r="D296" t="s">
        <v>22</v>
      </c>
      <c r="E296" t="s">
        <v>15</v>
      </c>
      <c r="F296" t="s">
        <v>16</v>
      </c>
      <c r="G296" t="s">
        <v>23</v>
      </c>
      <c r="H296">
        <v>35</v>
      </c>
      <c r="I296" s="1">
        <v>42083</v>
      </c>
      <c r="J296" s="2">
        <v>182436</v>
      </c>
      <c r="K296" s="3">
        <v>0.37</v>
      </c>
      <c r="L296" t="s">
        <v>18</v>
      </c>
      <c r="M296" t="s">
        <v>24</v>
      </c>
      <c r="N296" s="1" t="s">
        <v>20</v>
      </c>
      <c r="P296" t="str">
        <f t="shared" si="15"/>
        <v>YOUNG</v>
      </c>
      <c r="AG296" s="11"/>
      <c r="AH296" s="1">
        <v>42083</v>
      </c>
      <c r="AI296" s="2">
        <v>182436</v>
      </c>
      <c r="AJ296" s="13" t="s">
        <v>26</v>
      </c>
      <c r="AK296" s="1">
        <v>42083</v>
      </c>
      <c r="AL296" s="3">
        <v>0.37</v>
      </c>
      <c r="AO296" s="11"/>
    </row>
    <row r="297" spans="1:41" x14ac:dyDescent="0.25">
      <c r="A297" t="s">
        <v>523</v>
      </c>
      <c r="B297" t="s">
        <v>1391</v>
      </c>
      <c r="C297" t="s">
        <v>50</v>
      </c>
      <c r="D297" t="s">
        <v>26</v>
      </c>
      <c r="E297" t="s">
        <v>31</v>
      </c>
      <c r="F297" t="s">
        <v>16</v>
      </c>
      <c r="G297" t="s">
        <v>46</v>
      </c>
      <c r="H297">
        <v>59</v>
      </c>
      <c r="I297" s="1">
        <v>35339</v>
      </c>
      <c r="J297" s="2">
        <v>96507</v>
      </c>
      <c r="K297" s="3">
        <v>0.09</v>
      </c>
      <c r="L297" t="s">
        <v>18</v>
      </c>
      <c r="M297" t="s">
        <v>56</v>
      </c>
      <c r="N297" s="1" t="s">
        <v>20</v>
      </c>
      <c r="P297" t="str">
        <f t="shared" si="15"/>
        <v>MIDDLE AGE</v>
      </c>
      <c r="AG297" s="11"/>
      <c r="AH297" s="1">
        <v>35339</v>
      </c>
      <c r="AI297" s="2">
        <v>96507</v>
      </c>
      <c r="AJ297" s="13" t="s">
        <v>30</v>
      </c>
      <c r="AK297" s="1">
        <v>35339</v>
      </c>
      <c r="AL297" s="3">
        <v>0.09</v>
      </c>
      <c r="AO297" s="11"/>
    </row>
    <row r="298" spans="1:41" x14ac:dyDescent="0.25">
      <c r="A298" t="s">
        <v>243</v>
      </c>
      <c r="B298" t="s">
        <v>142</v>
      </c>
      <c r="C298" t="s">
        <v>85</v>
      </c>
      <c r="D298" t="s">
        <v>30</v>
      </c>
      <c r="E298" t="s">
        <v>35</v>
      </c>
      <c r="F298" t="s">
        <v>27</v>
      </c>
      <c r="G298" t="s">
        <v>23</v>
      </c>
      <c r="H298">
        <v>33</v>
      </c>
      <c r="I298" s="1">
        <v>42327</v>
      </c>
      <c r="J298" s="2">
        <v>82906</v>
      </c>
      <c r="K298" s="3">
        <v>0</v>
      </c>
      <c r="L298" t="s">
        <v>32</v>
      </c>
      <c r="M298" t="s">
        <v>33</v>
      </c>
      <c r="N298" s="1">
        <v>42654</v>
      </c>
      <c r="P298" t="str">
        <f t="shared" si="15"/>
        <v>YOUNG</v>
      </c>
      <c r="AG298" s="11"/>
      <c r="AH298" s="1">
        <v>42327</v>
      </c>
      <c r="AI298" s="2">
        <v>82906</v>
      </c>
      <c r="AJ298" s="13" t="s">
        <v>22</v>
      </c>
      <c r="AK298" s="1">
        <v>42327</v>
      </c>
      <c r="AL298" s="3">
        <v>0</v>
      </c>
      <c r="AO298" s="11"/>
    </row>
    <row r="299" spans="1:41" x14ac:dyDescent="0.25">
      <c r="A299" t="s">
        <v>524</v>
      </c>
      <c r="B299" t="s">
        <v>1392</v>
      </c>
      <c r="C299" t="s">
        <v>70</v>
      </c>
      <c r="D299" t="s">
        <v>22</v>
      </c>
      <c r="E299" t="s">
        <v>35</v>
      </c>
      <c r="F299" t="s">
        <v>16</v>
      </c>
      <c r="G299" t="s">
        <v>23</v>
      </c>
      <c r="H299">
        <v>62</v>
      </c>
      <c r="I299" s="1">
        <v>38691</v>
      </c>
      <c r="J299" s="2">
        <v>41616</v>
      </c>
      <c r="K299" s="3">
        <v>0</v>
      </c>
      <c r="L299" t="s">
        <v>18</v>
      </c>
      <c r="M299" t="s">
        <v>56</v>
      </c>
      <c r="N299" s="1" t="s">
        <v>20</v>
      </c>
      <c r="P299" t="str">
        <f t="shared" si="15"/>
        <v>OLD</v>
      </c>
      <c r="AG299" s="11"/>
      <c r="AH299" s="1">
        <v>38691</v>
      </c>
      <c r="AI299" s="2">
        <v>41616</v>
      </c>
      <c r="AJ299" s="13" t="s">
        <v>26</v>
      </c>
      <c r="AK299" s="1">
        <v>38691</v>
      </c>
      <c r="AL299" s="3">
        <v>0</v>
      </c>
      <c r="AO299" s="11"/>
    </row>
    <row r="300" spans="1:41" x14ac:dyDescent="0.25">
      <c r="A300" t="s">
        <v>525</v>
      </c>
      <c r="B300" t="s">
        <v>1393</v>
      </c>
      <c r="C300" t="s">
        <v>34</v>
      </c>
      <c r="D300" t="s">
        <v>26</v>
      </c>
      <c r="E300" t="s">
        <v>31</v>
      </c>
      <c r="F300" t="s">
        <v>16</v>
      </c>
      <c r="G300" t="s">
        <v>17</v>
      </c>
      <c r="H300">
        <v>50</v>
      </c>
      <c r="I300" s="1">
        <v>37802</v>
      </c>
      <c r="J300" s="2">
        <v>92344</v>
      </c>
      <c r="K300" s="3">
        <v>0</v>
      </c>
      <c r="L300" t="s">
        <v>18</v>
      </c>
      <c r="M300" t="s">
        <v>37</v>
      </c>
      <c r="N300" s="1">
        <v>44587</v>
      </c>
      <c r="P300" t="str">
        <f t="shared" si="15"/>
        <v>MIDDLE AGE</v>
      </c>
      <c r="AG300" s="11"/>
      <c r="AH300" s="1">
        <v>37802</v>
      </c>
      <c r="AI300" s="2">
        <v>92344</v>
      </c>
      <c r="AJ300" s="13" t="s">
        <v>58</v>
      </c>
      <c r="AK300" s="1">
        <v>37802</v>
      </c>
      <c r="AL300" s="3">
        <v>0</v>
      </c>
      <c r="AO300" s="11"/>
    </row>
    <row r="301" spans="1:41" x14ac:dyDescent="0.25">
      <c r="A301" t="s">
        <v>526</v>
      </c>
      <c r="B301" t="s">
        <v>1394</v>
      </c>
      <c r="C301" t="s">
        <v>13</v>
      </c>
      <c r="D301" t="s">
        <v>58</v>
      </c>
      <c r="E301" t="s">
        <v>35</v>
      </c>
      <c r="F301" t="s">
        <v>16</v>
      </c>
      <c r="G301" t="s">
        <v>23</v>
      </c>
      <c r="H301">
        <v>55</v>
      </c>
      <c r="I301" s="1">
        <v>38895</v>
      </c>
      <c r="J301" s="2">
        <v>196614</v>
      </c>
      <c r="K301" s="3">
        <v>0.37</v>
      </c>
      <c r="L301" t="s">
        <v>18</v>
      </c>
      <c r="M301" t="s">
        <v>19</v>
      </c>
      <c r="N301" s="1" t="s">
        <v>20</v>
      </c>
      <c r="P301" t="str">
        <f t="shared" si="15"/>
        <v>MIDDLE AGE</v>
      </c>
      <c r="AG301" s="11"/>
      <c r="AH301" s="1">
        <v>38895</v>
      </c>
      <c r="AI301" s="2">
        <v>196614</v>
      </c>
      <c r="AJ301" s="13" t="s">
        <v>26</v>
      </c>
      <c r="AK301" s="1">
        <v>38895</v>
      </c>
      <c r="AL301" s="3">
        <v>0.37</v>
      </c>
      <c r="AO301" s="11"/>
    </row>
    <row r="302" spans="1:41" x14ac:dyDescent="0.25">
      <c r="A302" t="s">
        <v>527</v>
      </c>
      <c r="B302" t="s">
        <v>1395</v>
      </c>
      <c r="C302" t="s">
        <v>55</v>
      </c>
      <c r="D302" t="s">
        <v>26</v>
      </c>
      <c r="E302" t="s">
        <v>15</v>
      </c>
      <c r="F302" t="s">
        <v>16</v>
      </c>
      <c r="G302" t="s">
        <v>46</v>
      </c>
      <c r="H302">
        <v>47</v>
      </c>
      <c r="I302" s="1">
        <v>44598</v>
      </c>
      <c r="J302" s="2">
        <v>104253</v>
      </c>
      <c r="K302" s="3">
        <v>0.09</v>
      </c>
      <c r="L302" t="s">
        <v>18</v>
      </c>
      <c r="M302" t="s">
        <v>56</v>
      </c>
      <c r="N302" s="1" t="s">
        <v>20</v>
      </c>
      <c r="P302" t="str">
        <f t="shared" si="15"/>
        <v>MIDDLE AGE</v>
      </c>
      <c r="AG302" s="11"/>
      <c r="AH302" s="1">
        <v>44598</v>
      </c>
      <c r="AI302" s="2">
        <v>104253</v>
      </c>
      <c r="AJ302" s="13" t="s">
        <v>26</v>
      </c>
      <c r="AK302" s="1">
        <v>44598</v>
      </c>
      <c r="AL302" s="3">
        <v>0.09</v>
      </c>
      <c r="AO302" s="11"/>
    </row>
    <row r="303" spans="1:41" x14ac:dyDescent="0.25">
      <c r="A303" t="s">
        <v>528</v>
      </c>
      <c r="B303" t="s">
        <v>1396</v>
      </c>
      <c r="C303" t="s">
        <v>62</v>
      </c>
      <c r="D303" t="s">
        <v>26</v>
      </c>
      <c r="E303" t="s">
        <v>1104</v>
      </c>
      <c r="F303" t="s">
        <v>16</v>
      </c>
      <c r="G303" t="s">
        <v>23</v>
      </c>
      <c r="H303">
        <v>34</v>
      </c>
      <c r="I303" s="1">
        <v>44218</v>
      </c>
      <c r="J303" s="2">
        <v>44677</v>
      </c>
      <c r="K303" s="3">
        <v>0</v>
      </c>
      <c r="L303" t="s">
        <v>32</v>
      </c>
      <c r="M303" t="s">
        <v>67</v>
      </c>
      <c r="N303" s="1" t="s">
        <v>20</v>
      </c>
      <c r="P303" t="str">
        <f t="shared" si="15"/>
        <v>YOUNG</v>
      </c>
      <c r="AG303" s="11"/>
      <c r="AH303" s="1">
        <v>44218</v>
      </c>
      <c r="AI303" s="2">
        <v>44677</v>
      </c>
      <c r="AJ303" s="13" t="s">
        <v>26</v>
      </c>
      <c r="AK303" s="1">
        <v>44218</v>
      </c>
      <c r="AL303" s="3">
        <v>0</v>
      </c>
      <c r="AO303" s="11"/>
    </row>
    <row r="304" spans="1:41" x14ac:dyDescent="0.25">
      <c r="A304" t="s">
        <v>529</v>
      </c>
      <c r="B304" t="s">
        <v>1397</v>
      </c>
      <c r="C304" t="s">
        <v>34</v>
      </c>
      <c r="D304" t="s">
        <v>26</v>
      </c>
      <c r="E304" t="s">
        <v>15</v>
      </c>
      <c r="F304" t="s">
        <v>16</v>
      </c>
      <c r="G304" t="s">
        <v>23</v>
      </c>
      <c r="H304">
        <v>39</v>
      </c>
      <c r="I304" s="1">
        <v>43082</v>
      </c>
      <c r="J304" s="2">
        <v>66463</v>
      </c>
      <c r="K304" s="3">
        <v>0</v>
      </c>
      <c r="L304" t="s">
        <v>32</v>
      </c>
      <c r="M304" t="s">
        <v>67</v>
      </c>
      <c r="N304" s="1" t="s">
        <v>20</v>
      </c>
      <c r="P304" t="str">
        <f t="shared" si="15"/>
        <v>YOUNG</v>
      </c>
      <c r="AG304" s="11"/>
      <c r="AH304" s="1">
        <v>43082</v>
      </c>
      <c r="AI304" s="2">
        <v>66463</v>
      </c>
      <c r="AJ304" s="13" t="s">
        <v>22</v>
      </c>
      <c r="AK304" s="1">
        <v>43082</v>
      </c>
      <c r="AL304" s="3">
        <v>0</v>
      </c>
      <c r="AO304" s="11"/>
    </row>
    <row r="305" spans="1:41" x14ac:dyDescent="0.25">
      <c r="A305" t="s">
        <v>530</v>
      </c>
      <c r="B305" t="s">
        <v>1398</v>
      </c>
      <c r="C305" t="s">
        <v>70</v>
      </c>
      <c r="D305" t="s">
        <v>22</v>
      </c>
      <c r="E305" t="s">
        <v>31</v>
      </c>
      <c r="F305" t="s">
        <v>16</v>
      </c>
      <c r="G305" t="s">
        <v>46</v>
      </c>
      <c r="H305">
        <v>35</v>
      </c>
      <c r="I305" s="1">
        <v>42355</v>
      </c>
      <c r="J305" s="2">
        <v>53285</v>
      </c>
      <c r="K305" s="3">
        <v>0</v>
      </c>
      <c r="L305" t="s">
        <v>18</v>
      </c>
      <c r="M305" t="s">
        <v>28</v>
      </c>
      <c r="N305" s="1" t="s">
        <v>20</v>
      </c>
      <c r="P305" t="str">
        <f t="shared" si="15"/>
        <v>YOUNG</v>
      </c>
      <c r="AG305" s="11"/>
      <c r="AH305" s="1">
        <v>42355</v>
      </c>
      <c r="AI305" s="2">
        <v>53285</v>
      </c>
      <c r="AJ305" s="13" t="s">
        <v>30</v>
      </c>
      <c r="AK305" s="1">
        <v>42355</v>
      </c>
      <c r="AL305" s="3">
        <v>0</v>
      </c>
      <c r="AO305" s="11"/>
    </row>
    <row r="306" spans="1:41" x14ac:dyDescent="0.25">
      <c r="A306" t="s">
        <v>531</v>
      </c>
      <c r="B306" t="s">
        <v>1399</v>
      </c>
      <c r="C306" t="s">
        <v>72</v>
      </c>
      <c r="D306" t="s">
        <v>30</v>
      </c>
      <c r="E306" t="s">
        <v>15</v>
      </c>
      <c r="F306" t="s">
        <v>27</v>
      </c>
      <c r="G306" t="s">
        <v>23</v>
      </c>
      <c r="H306">
        <v>54</v>
      </c>
      <c r="I306" s="1">
        <v>35511</v>
      </c>
      <c r="J306" s="2">
        <v>67683</v>
      </c>
      <c r="K306" s="3">
        <v>0</v>
      </c>
      <c r="L306" t="s">
        <v>32</v>
      </c>
      <c r="M306" t="s">
        <v>54</v>
      </c>
      <c r="N306" s="1" t="s">
        <v>20</v>
      </c>
      <c r="P306" t="str">
        <f t="shared" si="15"/>
        <v>MIDDLE AGE</v>
      </c>
      <c r="AG306" s="11"/>
      <c r="AH306" s="1">
        <v>35511</v>
      </c>
      <c r="AI306" s="2">
        <v>67683</v>
      </c>
      <c r="AJ306" s="13" t="s">
        <v>14</v>
      </c>
      <c r="AK306" s="1">
        <v>35511</v>
      </c>
      <c r="AL306" s="3">
        <v>0</v>
      </c>
      <c r="AO306" s="11"/>
    </row>
    <row r="307" spans="1:41" x14ac:dyDescent="0.25">
      <c r="A307" t="s">
        <v>89</v>
      </c>
      <c r="B307" t="s">
        <v>1400</v>
      </c>
      <c r="C307" t="s">
        <v>13</v>
      </c>
      <c r="D307" t="s">
        <v>14</v>
      </c>
      <c r="E307" t="s">
        <v>35</v>
      </c>
      <c r="F307" t="s">
        <v>16</v>
      </c>
      <c r="G307" t="s">
        <v>23</v>
      </c>
      <c r="H307">
        <v>41</v>
      </c>
      <c r="I307" s="1">
        <v>43402</v>
      </c>
      <c r="J307" s="2">
        <v>238155</v>
      </c>
      <c r="K307" s="3">
        <v>0.38</v>
      </c>
      <c r="L307" t="s">
        <v>32</v>
      </c>
      <c r="M307" t="s">
        <v>63</v>
      </c>
      <c r="N307" s="1" t="s">
        <v>20</v>
      </c>
      <c r="P307" t="str">
        <f t="shared" si="15"/>
        <v>MIDDLE AGE</v>
      </c>
      <c r="AG307" s="11"/>
      <c r="AH307" s="1">
        <v>43402</v>
      </c>
      <c r="AI307" s="2">
        <v>238155</v>
      </c>
      <c r="AJ307" s="13" t="s">
        <v>45</v>
      </c>
      <c r="AK307" s="1">
        <v>43402</v>
      </c>
      <c r="AL307" s="3">
        <v>0.38</v>
      </c>
      <c r="AO307" s="11"/>
    </row>
    <row r="308" spans="1:41" x14ac:dyDescent="0.25">
      <c r="A308" t="s">
        <v>532</v>
      </c>
      <c r="B308" t="s">
        <v>1401</v>
      </c>
      <c r="C308" t="s">
        <v>38</v>
      </c>
      <c r="D308" t="s">
        <v>45</v>
      </c>
      <c r="E308" t="s">
        <v>31</v>
      </c>
      <c r="F308" t="s">
        <v>27</v>
      </c>
      <c r="G308" t="s">
        <v>23</v>
      </c>
      <c r="H308">
        <v>37</v>
      </c>
      <c r="I308" s="1">
        <v>43637</v>
      </c>
      <c r="J308" s="2">
        <v>173630</v>
      </c>
      <c r="K308" s="3">
        <v>0.24</v>
      </c>
      <c r="L308" t="s">
        <v>32</v>
      </c>
      <c r="M308" t="s">
        <v>67</v>
      </c>
      <c r="N308" s="1" t="s">
        <v>20</v>
      </c>
      <c r="P308" t="str">
        <f t="shared" si="15"/>
        <v>YOUNG</v>
      </c>
      <c r="AG308" s="11"/>
      <c r="AH308" s="1">
        <v>43637</v>
      </c>
      <c r="AI308" s="2">
        <v>173630</v>
      </c>
      <c r="AJ308" s="13" t="s">
        <v>14</v>
      </c>
      <c r="AK308" s="1">
        <v>43637</v>
      </c>
      <c r="AL308" s="3">
        <v>0.24</v>
      </c>
      <c r="AO308" s="11"/>
    </row>
    <row r="309" spans="1:41" x14ac:dyDescent="0.25">
      <c r="A309" t="s">
        <v>533</v>
      </c>
      <c r="B309" t="s">
        <v>232</v>
      </c>
      <c r="C309" t="s">
        <v>40</v>
      </c>
      <c r="D309" t="s">
        <v>14</v>
      </c>
      <c r="E309" t="s">
        <v>15</v>
      </c>
      <c r="F309" t="s">
        <v>16</v>
      </c>
      <c r="G309" t="s">
        <v>43</v>
      </c>
      <c r="H309">
        <v>29</v>
      </c>
      <c r="I309" s="1">
        <v>43857</v>
      </c>
      <c r="J309" s="2">
        <v>98992</v>
      </c>
      <c r="K309" s="3">
        <v>0</v>
      </c>
      <c r="L309" t="s">
        <v>18</v>
      </c>
      <c r="M309" t="s">
        <v>42</v>
      </c>
      <c r="N309" s="1" t="s">
        <v>20</v>
      </c>
      <c r="P309" t="str">
        <f t="shared" si="15"/>
        <v>YOUNG</v>
      </c>
      <c r="AG309" s="11"/>
      <c r="AH309" s="1">
        <v>43857</v>
      </c>
      <c r="AI309" s="2">
        <v>98992</v>
      </c>
      <c r="AJ309" s="13" t="s">
        <v>26</v>
      </c>
      <c r="AK309" s="1">
        <v>43857</v>
      </c>
      <c r="AL309" s="3">
        <v>0</v>
      </c>
      <c r="AO309" s="11"/>
    </row>
    <row r="310" spans="1:41" x14ac:dyDescent="0.25">
      <c r="A310" t="s">
        <v>280</v>
      </c>
      <c r="B310" t="s">
        <v>1402</v>
      </c>
      <c r="C310" t="s">
        <v>13</v>
      </c>
      <c r="D310" t="s">
        <v>26</v>
      </c>
      <c r="E310" t="s">
        <v>31</v>
      </c>
      <c r="F310" t="s">
        <v>16</v>
      </c>
      <c r="G310" t="s">
        <v>23</v>
      </c>
      <c r="H310">
        <v>64</v>
      </c>
      <c r="I310" s="1">
        <v>42836</v>
      </c>
      <c r="J310" s="2">
        <v>253330</v>
      </c>
      <c r="K310" s="3">
        <v>0.39</v>
      </c>
      <c r="L310" t="s">
        <v>18</v>
      </c>
      <c r="M310" t="s">
        <v>24</v>
      </c>
      <c r="N310" s="1" t="s">
        <v>20</v>
      </c>
      <c r="P310" t="str">
        <f t="shared" si="15"/>
        <v>OLD</v>
      </c>
      <c r="AG310" s="11"/>
      <c r="AH310" s="1">
        <v>42836</v>
      </c>
      <c r="AI310" s="2">
        <v>253330</v>
      </c>
      <c r="AJ310" s="13" t="s">
        <v>45</v>
      </c>
      <c r="AK310" s="1">
        <v>42836</v>
      </c>
      <c r="AL310" s="3">
        <v>0.39</v>
      </c>
      <c r="AO310" s="11"/>
    </row>
    <row r="311" spans="1:41" x14ac:dyDescent="0.25">
      <c r="A311" t="s">
        <v>534</v>
      </c>
      <c r="B311" t="s">
        <v>185</v>
      </c>
      <c r="C311" t="s">
        <v>1113</v>
      </c>
      <c r="D311" t="s">
        <v>45</v>
      </c>
      <c r="E311" t="s">
        <v>31</v>
      </c>
      <c r="F311" t="s">
        <v>16</v>
      </c>
      <c r="G311" t="s">
        <v>17</v>
      </c>
      <c r="H311">
        <v>54</v>
      </c>
      <c r="I311" s="1">
        <v>40769</v>
      </c>
      <c r="J311" s="2">
        <v>158403</v>
      </c>
      <c r="K311" s="3">
        <v>0.14000000000000001</v>
      </c>
      <c r="L311" t="s">
        <v>18</v>
      </c>
      <c r="M311" t="s">
        <v>56</v>
      </c>
      <c r="N311" s="1">
        <v>43679</v>
      </c>
      <c r="P311" t="str">
        <f t="shared" si="15"/>
        <v>MIDDLE AGE</v>
      </c>
      <c r="AG311" s="11"/>
      <c r="AH311" s="1">
        <v>40769</v>
      </c>
      <c r="AI311" s="2">
        <v>158403</v>
      </c>
      <c r="AJ311" s="13" t="s">
        <v>58</v>
      </c>
      <c r="AK311" s="1">
        <v>40769</v>
      </c>
      <c r="AL311" s="3">
        <v>0.14000000000000001</v>
      </c>
      <c r="AO311" s="11"/>
    </row>
    <row r="312" spans="1:41" x14ac:dyDescent="0.25">
      <c r="A312" t="s">
        <v>535</v>
      </c>
      <c r="B312" t="s">
        <v>1403</v>
      </c>
      <c r="C312" t="s">
        <v>1113</v>
      </c>
      <c r="D312" t="s">
        <v>58</v>
      </c>
      <c r="E312" t="s">
        <v>31</v>
      </c>
      <c r="F312" t="s">
        <v>27</v>
      </c>
      <c r="G312" t="s">
        <v>17</v>
      </c>
      <c r="H312">
        <v>36</v>
      </c>
      <c r="I312" s="1">
        <v>44282</v>
      </c>
      <c r="J312" s="2">
        <v>156085</v>
      </c>
      <c r="K312" s="3">
        <v>0.12</v>
      </c>
      <c r="L312" t="s">
        <v>18</v>
      </c>
      <c r="M312" t="s">
        <v>42</v>
      </c>
      <c r="N312" s="1" t="s">
        <v>20</v>
      </c>
      <c r="P312" t="str">
        <f t="shared" si="15"/>
        <v>YOUNG</v>
      </c>
      <c r="AG312" s="11"/>
      <c r="AH312" s="1">
        <v>44282</v>
      </c>
      <c r="AI312" s="2">
        <v>156085</v>
      </c>
      <c r="AJ312" s="13" t="s">
        <v>26</v>
      </c>
      <c r="AK312" s="1">
        <v>44282</v>
      </c>
      <c r="AL312" s="3">
        <v>0.12</v>
      </c>
      <c r="AO312" s="11"/>
    </row>
    <row r="313" spans="1:41" x14ac:dyDescent="0.25">
      <c r="A313" t="s">
        <v>131</v>
      </c>
      <c r="B313" t="s">
        <v>1404</v>
      </c>
      <c r="C313" t="s">
        <v>25</v>
      </c>
      <c r="D313" t="s">
        <v>26</v>
      </c>
      <c r="E313" t="s">
        <v>1104</v>
      </c>
      <c r="F313" t="s">
        <v>16</v>
      </c>
      <c r="G313" t="s">
        <v>43</v>
      </c>
      <c r="H313">
        <v>54</v>
      </c>
      <c r="I313" s="1">
        <v>41382</v>
      </c>
      <c r="J313" s="2">
        <v>80129</v>
      </c>
      <c r="K313" s="3">
        <v>0</v>
      </c>
      <c r="L313" t="s">
        <v>18</v>
      </c>
      <c r="M313" t="s">
        <v>42</v>
      </c>
      <c r="N313" s="1" t="s">
        <v>20</v>
      </c>
      <c r="P313" t="str">
        <f t="shared" si="15"/>
        <v>MIDDLE AGE</v>
      </c>
      <c r="AG313" s="11"/>
      <c r="AH313" s="1">
        <v>41382</v>
      </c>
      <c r="AI313" s="2">
        <v>80129</v>
      </c>
      <c r="AJ313" s="13" t="s">
        <v>45</v>
      </c>
      <c r="AK313" s="1">
        <v>41382</v>
      </c>
      <c r="AL313" s="3">
        <v>0</v>
      </c>
      <c r="AO313" s="11"/>
    </row>
    <row r="314" spans="1:41" x14ac:dyDescent="0.25">
      <c r="A314" t="s">
        <v>536</v>
      </c>
      <c r="B314" t="s">
        <v>1405</v>
      </c>
      <c r="C314" t="s">
        <v>76</v>
      </c>
      <c r="D314" t="s">
        <v>45</v>
      </c>
      <c r="E314" t="s">
        <v>15</v>
      </c>
      <c r="F314" t="s">
        <v>16</v>
      </c>
      <c r="G314" t="s">
        <v>17</v>
      </c>
      <c r="H314">
        <v>56</v>
      </c>
      <c r="I314" s="1">
        <v>42744</v>
      </c>
      <c r="J314" s="2">
        <v>60517</v>
      </c>
      <c r="K314" s="3">
        <v>0</v>
      </c>
      <c r="L314" t="s">
        <v>18</v>
      </c>
      <c r="M314" t="s">
        <v>28</v>
      </c>
      <c r="N314" s="1" t="s">
        <v>20</v>
      </c>
      <c r="P314" t="str">
        <f t="shared" si="15"/>
        <v>MIDDLE AGE</v>
      </c>
      <c r="AG314" s="11"/>
      <c r="AH314" s="1">
        <v>42744</v>
      </c>
      <c r="AI314" s="2">
        <v>60517</v>
      </c>
      <c r="AJ314" s="13" t="s">
        <v>30</v>
      </c>
      <c r="AK314" s="1">
        <v>42744</v>
      </c>
      <c r="AL314" s="3">
        <v>0</v>
      </c>
      <c r="AO314" s="11"/>
    </row>
    <row r="315" spans="1:41" x14ac:dyDescent="0.25">
      <c r="A315" t="s">
        <v>537</v>
      </c>
      <c r="B315" t="s">
        <v>1406</v>
      </c>
      <c r="C315" t="s">
        <v>52</v>
      </c>
      <c r="D315" t="s">
        <v>30</v>
      </c>
      <c r="E315" t="s">
        <v>15</v>
      </c>
      <c r="F315" t="s">
        <v>27</v>
      </c>
      <c r="G315" t="s">
        <v>17</v>
      </c>
      <c r="H315">
        <v>48</v>
      </c>
      <c r="I315" s="1">
        <v>42717</v>
      </c>
      <c r="J315" s="2">
        <v>72315</v>
      </c>
      <c r="K315" s="3">
        <v>0</v>
      </c>
      <c r="L315" t="s">
        <v>18</v>
      </c>
      <c r="M315" t="s">
        <v>24</v>
      </c>
      <c r="N315" s="1">
        <v>42875</v>
      </c>
      <c r="P315" t="str">
        <f t="shared" si="15"/>
        <v>MIDDLE AGE</v>
      </c>
      <c r="AG315" s="11"/>
      <c r="AH315" s="1">
        <v>42717</v>
      </c>
      <c r="AI315" s="2">
        <v>72315</v>
      </c>
      <c r="AJ315" s="13" t="s">
        <v>22</v>
      </c>
      <c r="AK315" s="1">
        <v>42717</v>
      </c>
      <c r="AL315" s="3">
        <v>0</v>
      </c>
      <c r="AO315" s="11"/>
    </row>
    <row r="316" spans="1:41" x14ac:dyDescent="0.25">
      <c r="A316" t="s">
        <v>538</v>
      </c>
      <c r="B316" t="s">
        <v>1407</v>
      </c>
      <c r="C316" t="s">
        <v>38</v>
      </c>
      <c r="D316" t="s">
        <v>22</v>
      </c>
      <c r="E316" t="s">
        <v>35</v>
      </c>
      <c r="F316" t="s">
        <v>27</v>
      </c>
      <c r="G316" t="s">
        <v>23</v>
      </c>
      <c r="H316">
        <v>35</v>
      </c>
      <c r="I316" s="1">
        <v>42196</v>
      </c>
      <c r="J316" s="2">
        <v>153815</v>
      </c>
      <c r="K316" s="3">
        <v>0.19</v>
      </c>
      <c r="L316" t="s">
        <v>18</v>
      </c>
      <c r="M316" t="s">
        <v>42</v>
      </c>
      <c r="N316" s="1">
        <v>42521</v>
      </c>
      <c r="P316" t="str">
        <f t="shared" si="15"/>
        <v>YOUNG</v>
      </c>
      <c r="AG316" s="11"/>
      <c r="AH316" s="1">
        <v>42196</v>
      </c>
      <c r="AI316" s="2">
        <v>153815</v>
      </c>
      <c r="AJ316" s="13" t="s">
        <v>41</v>
      </c>
      <c r="AK316" s="1">
        <v>42196</v>
      </c>
      <c r="AL316" s="3">
        <v>0.19</v>
      </c>
      <c r="AO316" s="11"/>
    </row>
    <row r="317" spans="1:41" x14ac:dyDescent="0.25">
      <c r="A317" t="s">
        <v>539</v>
      </c>
      <c r="B317" t="s">
        <v>1408</v>
      </c>
      <c r="C317" t="s">
        <v>1113</v>
      </c>
      <c r="D317" t="s">
        <v>41</v>
      </c>
      <c r="E317" t="s">
        <v>1104</v>
      </c>
      <c r="F317" t="s">
        <v>16</v>
      </c>
      <c r="G317" t="s">
        <v>43</v>
      </c>
      <c r="H317">
        <v>32</v>
      </c>
      <c r="I317" s="1">
        <v>43328</v>
      </c>
      <c r="J317" s="2">
        <v>139552</v>
      </c>
      <c r="K317" s="3">
        <v>0.15</v>
      </c>
      <c r="L317" t="s">
        <v>18</v>
      </c>
      <c r="M317" t="s">
        <v>42</v>
      </c>
      <c r="N317" s="1" t="s">
        <v>20</v>
      </c>
      <c r="P317" t="str">
        <f t="shared" si="15"/>
        <v>YOUNG</v>
      </c>
      <c r="AG317" s="11"/>
      <c r="AH317" s="1">
        <v>43328</v>
      </c>
      <c r="AI317" s="2">
        <v>139552</v>
      </c>
      <c r="AJ317" s="13" t="s">
        <v>41</v>
      </c>
      <c r="AK317" s="1">
        <v>43328</v>
      </c>
      <c r="AL317" s="3">
        <v>0.15</v>
      </c>
      <c r="AO317" s="11"/>
    </row>
    <row r="318" spans="1:41" x14ac:dyDescent="0.25">
      <c r="A318" t="s">
        <v>540</v>
      </c>
      <c r="B318" t="s">
        <v>1409</v>
      </c>
      <c r="C318" t="s">
        <v>13</v>
      </c>
      <c r="D318" t="s">
        <v>41</v>
      </c>
      <c r="E318" t="s">
        <v>31</v>
      </c>
      <c r="F318" t="s">
        <v>27</v>
      </c>
      <c r="G318" t="s">
        <v>23</v>
      </c>
      <c r="H318">
        <v>25</v>
      </c>
      <c r="I318" s="1">
        <v>44854</v>
      </c>
      <c r="J318" s="2">
        <v>257296</v>
      </c>
      <c r="K318" s="3">
        <v>0.35</v>
      </c>
      <c r="L318" t="s">
        <v>18</v>
      </c>
      <c r="M318" t="s">
        <v>24</v>
      </c>
      <c r="N318" s="1" t="s">
        <v>20</v>
      </c>
      <c r="P318" t="str">
        <f t="shared" si="15"/>
        <v>YOUNG</v>
      </c>
      <c r="AG318" s="11"/>
      <c r="AH318" s="1">
        <v>44854</v>
      </c>
      <c r="AI318" s="2">
        <v>257296</v>
      </c>
      <c r="AJ318" s="13" t="s">
        <v>14</v>
      </c>
      <c r="AK318" s="1">
        <v>44854</v>
      </c>
      <c r="AL318" s="3">
        <v>0.35</v>
      </c>
      <c r="AO318" s="11"/>
    </row>
    <row r="319" spans="1:41" x14ac:dyDescent="0.25">
      <c r="A319" t="s">
        <v>541</v>
      </c>
      <c r="B319" t="s">
        <v>1410</v>
      </c>
      <c r="C319" t="s">
        <v>40</v>
      </c>
      <c r="D319" t="s">
        <v>14</v>
      </c>
      <c r="E319" t="s">
        <v>35</v>
      </c>
      <c r="F319" t="s">
        <v>27</v>
      </c>
      <c r="G319" t="s">
        <v>23</v>
      </c>
      <c r="H319">
        <v>26</v>
      </c>
      <c r="I319" s="1">
        <v>43955</v>
      </c>
      <c r="J319" s="2">
        <v>91372</v>
      </c>
      <c r="K319" s="3">
        <v>0</v>
      </c>
      <c r="L319" t="s">
        <v>18</v>
      </c>
      <c r="M319" t="s">
        <v>42</v>
      </c>
      <c r="N319" s="1" t="s">
        <v>20</v>
      </c>
      <c r="P319" t="str">
        <f t="shared" si="15"/>
        <v>YOUNG</v>
      </c>
      <c r="AG319" s="11"/>
      <c r="AH319" s="1">
        <v>43955</v>
      </c>
      <c r="AI319" s="2">
        <v>91372</v>
      </c>
      <c r="AJ319" s="13" t="s">
        <v>22</v>
      </c>
      <c r="AK319" s="1">
        <v>43955</v>
      </c>
      <c r="AL319" s="3">
        <v>0</v>
      </c>
      <c r="AO319" s="11"/>
    </row>
    <row r="320" spans="1:41" x14ac:dyDescent="0.25">
      <c r="A320" t="s">
        <v>542</v>
      </c>
      <c r="B320" t="s">
        <v>1411</v>
      </c>
      <c r="C320" t="s">
        <v>65</v>
      </c>
      <c r="D320" t="s">
        <v>22</v>
      </c>
      <c r="E320" t="s">
        <v>31</v>
      </c>
      <c r="F320" t="s">
        <v>27</v>
      </c>
      <c r="G320" t="s">
        <v>23</v>
      </c>
      <c r="H320">
        <v>53</v>
      </c>
      <c r="I320" s="1">
        <v>42891</v>
      </c>
      <c r="J320" s="2">
        <v>73601</v>
      </c>
      <c r="K320" s="3">
        <v>0</v>
      </c>
      <c r="L320" t="s">
        <v>32</v>
      </c>
      <c r="M320" t="s">
        <v>33</v>
      </c>
      <c r="N320" s="1" t="s">
        <v>20</v>
      </c>
      <c r="P320" t="str">
        <f t="shared" si="15"/>
        <v>MIDDLE AGE</v>
      </c>
      <c r="AG320" s="11"/>
      <c r="AH320" s="1">
        <v>42891</v>
      </c>
      <c r="AI320" s="2">
        <v>73601</v>
      </c>
      <c r="AJ320" s="13" t="s">
        <v>26</v>
      </c>
      <c r="AK320" s="1">
        <v>42891</v>
      </c>
      <c r="AL320" s="3">
        <v>0</v>
      </c>
      <c r="AO320" s="11"/>
    </row>
    <row r="321" spans="1:41" x14ac:dyDescent="0.25">
      <c r="A321" t="s">
        <v>543</v>
      </c>
      <c r="B321" t="s">
        <v>1412</v>
      </c>
      <c r="C321" t="s">
        <v>75</v>
      </c>
      <c r="D321" t="s">
        <v>26</v>
      </c>
      <c r="E321" t="s">
        <v>31</v>
      </c>
      <c r="F321" t="s">
        <v>16</v>
      </c>
      <c r="G321" t="s">
        <v>23</v>
      </c>
      <c r="H321">
        <v>37</v>
      </c>
      <c r="I321" s="1">
        <v>41393</v>
      </c>
      <c r="J321" s="2">
        <v>71871</v>
      </c>
      <c r="K321" s="3">
        <v>0</v>
      </c>
      <c r="L321" t="s">
        <v>32</v>
      </c>
      <c r="M321" t="s">
        <v>33</v>
      </c>
      <c r="N321" s="1" t="s">
        <v>20</v>
      </c>
      <c r="P321" t="str">
        <f t="shared" si="15"/>
        <v>YOUNG</v>
      </c>
      <c r="AG321" s="11"/>
      <c r="AH321" s="1">
        <v>41393</v>
      </c>
      <c r="AI321" s="2">
        <v>71871</v>
      </c>
      <c r="AJ321" s="13" t="s">
        <v>45</v>
      </c>
      <c r="AK321" s="1">
        <v>41393</v>
      </c>
      <c r="AL321" s="3">
        <v>0</v>
      </c>
      <c r="AO321" s="11"/>
    </row>
    <row r="322" spans="1:41" x14ac:dyDescent="0.25">
      <c r="A322" t="s">
        <v>544</v>
      </c>
      <c r="B322" t="s">
        <v>1413</v>
      </c>
      <c r="C322" t="s">
        <v>44</v>
      </c>
      <c r="D322" t="s">
        <v>45</v>
      </c>
      <c r="E322" t="s">
        <v>1104</v>
      </c>
      <c r="F322" t="s">
        <v>16</v>
      </c>
      <c r="G322" t="s">
        <v>17</v>
      </c>
      <c r="H322">
        <v>31</v>
      </c>
      <c r="I322" s="1">
        <v>42407</v>
      </c>
      <c r="J322" s="2">
        <v>84925</v>
      </c>
      <c r="K322" s="3">
        <v>0</v>
      </c>
      <c r="L322" t="s">
        <v>18</v>
      </c>
      <c r="M322" t="s">
        <v>24</v>
      </c>
      <c r="N322" s="1" t="s">
        <v>20</v>
      </c>
      <c r="P322" t="str">
        <f t="shared" ref="P322:P385" si="16">IF(AND(H322&gt;=20,H322&lt;=40),"YOUNG",IF(AND(H322&gt;40,H322&lt;=60),"MIDDLE AGE",IF(H322&gt;60,"OLD"," ")))</f>
        <v>YOUNG</v>
      </c>
      <c r="AG322" s="11"/>
      <c r="AH322" s="1">
        <v>42407</v>
      </c>
      <c r="AI322" s="2">
        <v>84925</v>
      </c>
      <c r="AJ322" s="13" t="s">
        <v>26</v>
      </c>
      <c r="AK322" s="1">
        <v>42407</v>
      </c>
      <c r="AL322" s="3">
        <v>0</v>
      </c>
      <c r="AO322" s="11"/>
    </row>
    <row r="323" spans="1:41" x14ac:dyDescent="0.25">
      <c r="A323" t="s">
        <v>545</v>
      </c>
      <c r="B323" t="s">
        <v>1414</v>
      </c>
      <c r="C323" t="s">
        <v>1113</v>
      </c>
      <c r="D323" t="s">
        <v>26</v>
      </c>
      <c r="E323" t="s">
        <v>35</v>
      </c>
      <c r="F323" t="s">
        <v>16</v>
      </c>
      <c r="G323" t="s">
        <v>23</v>
      </c>
      <c r="H323">
        <v>47</v>
      </c>
      <c r="I323" s="1">
        <v>40185</v>
      </c>
      <c r="J323" s="2">
        <v>155600</v>
      </c>
      <c r="K323" s="3">
        <v>0.14000000000000001</v>
      </c>
      <c r="L323" t="s">
        <v>32</v>
      </c>
      <c r="M323" t="s">
        <v>67</v>
      </c>
      <c r="N323" s="1" t="s">
        <v>20</v>
      </c>
      <c r="P323" t="str">
        <f t="shared" si="16"/>
        <v>MIDDLE AGE</v>
      </c>
      <c r="AG323" s="11"/>
      <c r="AH323" s="1">
        <v>40185</v>
      </c>
      <c r="AI323" s="2">
        <v>155600</v>
      </c>
      <c r="AJ323" s="13" t="s">
        <v>45</v>
      </c>
      <c r="AK323" s="1">
        <v>40185</v>
      </c>
      <c r="AL323" s="3">
        <v>0.14000000000000001</v>
      </c>
      <c r="AO323" s="11"/>
    </row>
    <row r="324" spans="1:41" x14ac:dyDescent="0.25">
      <c r="A324" t="s">
        <v>546</v>
      </c>
      <c r="B324" t="s">
        <v>1415</v>
      </c>
      <c r="C324" t="s">
        <v>55</v>
      </c>
      <c r="D324" t="s">
        <v>45</v>
      </c>
      <c r="E324" t="s">
        <v>15</v>
      </c>
      <c r="F324" t="s">
        <v>27</v>
      </c>
      <c r="G324" t="s">
        <v>43</v>
      </c>
      <c r="H324">
        <v>32</v>
      </c>
      <c r="I324" s="1">
        <v>43449</v>
      </c>
      <c r="J324" s="2">
        <v>101564</v>
      </c>
      <c r="K324" s="3">
        <v>0.06</v>
      </c>
      <c r="L324" t="s">
        <v>18</v>
      </c>
      <c r="M324" t="s">
        <v>24</v>
      </c>
      <c r="N324" s="1" t="s">
        <v>20</v>
      </c>
      <c r="P324" t="str">
        <f t="shared" si="16"/>
        <v>YOUNG</v>
      </c>
      <c r="AG324" s="11"/>
      <c r="AH324" s="1">
        <v>43449</v>
      </c>
      <c r="AI324" s="2">
        <v>101564</v>
      </c>
      <c r="AJ324" s="13" t="s">
        <v>30</v>
      </c>
      <c r="AK324" s="1">
        <v>43449</v>
      </c>
      <c r="AL324" s="3">
        <v>0.06</v>
      </c>
      <c r="AO324" s="11"/>
    </row>
    <row r="325" spans="1:41" x14ac:dyDescent="0.25">
      <c r="A325" t="s">
        <v>547</v>
      </c>
      <c r="B325" t="s">
        <v>1416</v>
      </c>
      <c r="C325" t="s">
        <v>71</v>
      </c>
      <c r="D325" t="s">
        <v>30</v>
      </c>
      <c r="E325" t="s">
        <v>15</v>
      </c>
      <c r="F325" t="s">
        <v>27</v>
      </c>
      <c r="G325" t="s">
        <v>23</v>
      </c>
      <c r="H325">
        <v>40</v>
      </c>
      <c r="I325" s="1">
        <v>40098</v>
      </c>
      <c r="J325" s="2">
        <v>80150</v>
      </c>
      <c r="K325" s="3">
        <v>0</v>
      </c>
      <c r="L325" t="s">
        <v>18</v>
      </c>
      <c r="M325" t="s">
        <v>37</v>
      </c>
      <c r="N325" s="1" t="s">
        <v>20</v>
      </c>
      <c r="P325" t="str">
        <f t="shared" si="16"/>
        <v>YOUNG</v>
      </c>
      <c r="AG325" s="11"/>
      <c r="AH325" s="1">
        <v>40098</v>
      </c>
      <c r="AI325" s="2">
        <v>80150</v>
      </c>
      <c r="AJ325" s="13" t="s">
        <v>22</v>
      </c>
      <c r="AK325" s="1">
        <v>40098</v>
      </c>
      <c r="AL325" s="3">
        <v>0</v>
      </c>
      <c r="AO325" s="11"/>
    </row>
    <row r="326" spans="1:41" x14ac:dyDescent="0.25">
      <c r="A326" t="s">
        <v>548</v>
      </c>
      <c r="B326" t="s">
        <v>1417</v>
      </c>
      <c r="C326" t="s">
        <v>21</v>
      </c>
      <c r="D326" t="s">
        <v>22</v>
      </c>
      <c r="E326" t="s">
        <v>31</v>
      </c>
      <c r="F326" t="s">
        <v>27</v>
      </c>
      <c r="G326" t="s">
        <v>23</v>
      </c>
      <c r="H326">
        <v>65</v>
      </c>
      <c r="I326" s="1">
        <v>44478</v>
      </c>
      <c r="J326" s="2">
        <v>73996</v>
      </c>
      <c r="K326" s="3">
        <v>0</v>
      </c>
      <c r="L326" t="s">
        <v>32</v>
      </c>
      <c r="M326" t="s">
        <v>33</v>
      </c>
      <c r="N326" s="1">
        <v>44808</v>
      </c>
      <c r="P326" t="str">
        <f t="shared" si="16"/>
        <v>OLD</v>
      </c>
      <c r="AG326" s="11"/>
      <c r="AH326" s="1">
        <v>44478</v>
      </c>
      <c r="AI326" s="2">
        <v>73996</v>
      </c>
      <c r="AJ326" s="13" t="s">
        <v>26</v>
      </c>
      <c r="AK326" s="1">
        <v>44478</v>
      </c>
      <c r="AL326" s="3">
        <v>0</v>
      </c>
      <c r="AO326" s="11"/>
    </row>
    <row r="327" spans="1:41" x14ac:dyDescent="0.25">
      <c r="A327" t="s">
        <v>549</v>
      </c>
      <c r="B327" t="s">
        <v>1418</v>
      </c>
      <c r="C327" t="s">
        <v>61</v>
      </c>
      <c r="D327" t="s">
        <v>26</v>
      </c>
      <c r="E327" t="s">
        <v>35</v>
      </c>
      <c r="F327" t="s">
        <v>16</v>
      </c>
      <c r="G327" t="s">
        <v>46</v>
      </c>
      <c r="H327">
        <v>25</v>
      </c>
      <c r="I327" s="1">
        <v>44579</v>
      </c>
      <c r="J327" s="2">
        <v>90109</v>
      </c>
      <c r="K327" s="3">
        <v>0</v>
      </c>
      <c r="L327" t="s">
        <v>18</v>
      </c>
      <c r="M327" t="s">
        <v>56</v>
      </c>
      <c r="N327" s="1" t="s">
        <v>20</v>
      </c>
      <c r="P327" t="str">
        <f t="shared" si="16"/>
        <v>YOUNG</v>
      </c>
      <c r="AG327" s="11"/>
      <c r="AH327" s="1">
        <v>44579</v>
      </c>
      <c r="AI327" s="2">
        <v>90109</v>
      </c>
      <c r="AJ327" s="13" t="s">
        <v>30</v>
      </c>
      <c r="AK327" s="1">
        <v>44579</v>
      </c>
      <c r="AL327" s="3">
        <v>0</v>
      </c>
      <c r="AO327" s="11"/>
    </row>
    <row r="328" spans="1:41" x14ac:dyDescent="0.25">
      <c r="A328" t="s">
        <v>550</v>
      </c>
      <c r="B328" t="s">
        <v>1419</v>
      </c>
      <c r="C328" t="s">
        <v>85</v>
      </c>
      <c r="D328" t="s">
        <v>30</v>
      </c>
      <c r="E328" t="s">
        <v>31</v>
      </c>
      <c r="F328" t="s">
        <v>27</v>
      </c>
      <c r="G328" t="s">
        <v>17</v>
      </c>
      <c r="H328">
        <v>39</v>
      </c>
      <c r="I328" s="1">
        <v>44739</v>
      </c>
      <c r="J328" s="2">
        <v>67216</v>
      </c>
      <c r="K328" s="3">
        <v>0</v>
      </c>
      <c r="L328" t="s">
        <v>18</v>
      </c>
      <c r="M328" t="s">
        <v>37</v>
      </c>
      <c r="N328" s="1" t="s">
        <v>20</v>
      </c>
      <c r="P328" t="str">
        <f t="shared" si="16"/>
        <v>YOUNG</v>
      </c>
      <c r="AG328" s="11"/>
      <c r="AH328" s="1">
        <v>44739</v>
      </c>
      <c r="AI328" s="2">
        <v>67216</v>
      </c>
      <c r="AJ328" s="13" t="s">
        <v>26</v>
      </c>
      <c r="AK328" s="1">
        <v>44739</v>
      </c>
      <c r="AL328" s="3">
        <v>0</v>
      </c>
      <c r="AO328" s="11"/>
    </row>
    <row r="329" spans="1:41" x14ac:dyDescent="0.25">
      <c r="A329" t="s">
        <v>551</v>
      </c>
      <c r="B329" t="s">
        <v>1420</v>
      </c>
      <c r="C329" t="s">
        <v>34</v>
      </c>
      <c r="D329" t="s">
        <v>26</v>
      </c>
      <c r="E329" t="s">
        <v>15</v>
      </c>
      <c r="F329" t="s">
        <v>16</v>
      </c>
      <c r="G329" t="s">
        <v>17</v>
      </c>
      <c r="H329">
        <v>52</v>
      </c>
      <c r="I329" s="1">
        <v>35953</v>
      </c>
      <c r="J329" s="2">
        <v>75402</v>
      </c>
      <c r="K329" s="3">
        <v>0</v>
      </c>
      <c r="L329" t="s">
        <v>18</v>
      </c>
      <c r="M329" t="s">
        <v>37</v>
      </c>
      <c r="N329" s="1" t="s">
        <v>20</v>
      </c>
      <c r="P329" t="str">
        <f t="shared" si="16"/>
        <v>MIDDLE AGE</v>
      </c>
      <c r="AG329" s="11"/>
      <c r="AH329" s="1">
        <v>35953</v>
      </c>
      <c r="AI329" s="2">
        <v>75402</v>
      </c>
      <c r="AJ329" s="13" t="s">
        <v>30</v>
      </c>
      <c r="AK329" s="1">
        <v>35953</v>
      </c>
      <c r="AL329" s="3">
        <v>0</v>
      </c>
      <c r="AO329" s="11"/>
    </row>
    <row r="330" spans="1:41" x14ac:dyDescent="0.25">
      <c r="A330" t="s">
        <v>552</v>
      </c>
      <c r="B330" t="s">
        <v>1421</v>
      </c>
      <c r="C330" t="s">
        <v>53</v>
      </c>
      <c r="D330" t="s">
        <v>30</v>
      </c>
      <c r="E330" t="s">
        <v>35</v>
      </c>
      <c r="F330" t="s">
        <v>16</v>
      </c>
      <c r="G330" t="s">
        <v>46</v>
      </c>
      <c r="H330">
        <v>38</v>
      </c>
      <c r="I330" s="1">
        <v>44725</v>
      </c>
      <c r="J330" s="2">
        <v>120795</v>
      </c>
      <c r="K330" s="3">
        <v>0</v>
      </c>
      <c r="L330" t="s">
        <v>47</v>
      </c>
      <c r="M330" t="s">
        <v>48</v>
      </c>
      <c r="N330" s="1" t="s">
        <v>20</v>
      </c>
      <c r="P330" t="str">
        <f t="shared" si="16"/>
        <v>YOUNG</v>
      </c>
      <c r="AG330" s="11"/>
      <c r="AH330" s="1">
        <v>44725</v>
      </c>
      <c r="AI330" s="2">
        <v>120795</v>
      </c>
      <c r="AJ330" s="13" t="s">
        <v>26</v>
      </c>
      <c r="AK330" s="1">
        <v>44725</v>
      </c>
      <c r="AL330" s="3">
        <v>0</v>
      </c>
      <c r="AO330" s="11"/>
    </row>
    <row r="331" spans="1:41" x14ac:dyDescent="0.25">
      <c r="A331" t="s">
        <v>153</v>
      </c>
      <c r="B331" t="s">
        <v>1422</v>
      </c>
      <c r="C331" t="s">
        <v>64</v>
      </c>
      <c r="D331" t="s">
        <v>26</v>
      </c>
      <c r="E331" t="s">
        <v>1104</v>
      </c>
      <c r="F331" t="s">
        <v>27</v>
      </c>
      <c r="G331" t="s">
        <v>46</v>
      </c>
      <c r="H331">
        <v>33</v>
      </c>
      <c r="I331" s="1">
        <v>42212</v>
      </c>
      <c r="J331" s="2">
        <v>44012</v>
      </c>
      <c r="K331" s="3">
        <v>0</v>
      </c>
      <c r="L331" t="s">
        <v>47</v>
      </c>
      <c r="M331" t="s">
        <v>68</v>
      </c>
      <c r="N331" s="1" t="s">
        <v>20</v>
      </c>
      <c r="P331" t="str">
        <f t="shared" si="16"/>
        <v>YOUNG</v>
      </c>
      <c r="AG331" s="11"/>
      <c r="AH331" s="1">
        <v>42212</v>
      </c>
      <c r="AI331" s="2">
        <v>44012</v>
      </c>
      <c r="AJ331" s="13" t="s">
        <v>14</v>
      </c>
      <c r="AK331" s="1">
        <v>42212</v>
      </c>
      <c r="AL331" s="3">
        <v>0</v>
      </c>
      <c r="AO331" s="11"/>
    </row>
    <row r="332" spans="1:41" x14ac:dyDescent="0.25">
      <c r="A332" t="s">
        <v>553</v>
      </c>
      <c r="B332" t="s">
        <v>1423</v>
      </c>
      <c r="C332" t="s">
        <v>13</v>
      </c>
      <c r="D332" t="s">
        <v>14</v>
      </c>
      <c r="E332" t="s">
        <v>15</v>
      </c>
      <c r="F332" t="s">
        <v>16</v>
      </c>
      <c r="G332" t="s">
        <v>23</v>
      </c>
      <c r="H332">
        <v>28</v>
      </c>
      <c r="I332" s="1">
        <v>44289</v>
      </c>
      <c r="J332" s="2">
        <v>219180</v>
      </c>
      <c r="K332" s="3">
        <v>0.33</v>
      </c>
      <c r="L332" t="s">
        <v>32</v>
      </c>
      <c r="M332" t="s">
        <v>67</v>
      </c>
      <c r="N332" s="1" t="s">
        <v>20</v>
      </c>
      <c r="P332" t="str">
        <f t="shared" si="16"/>
        <v>YOUNG</v>
      </c>
      <c r="AG332" s="11"/>
      <c r="AH332" s="1">
        <v>44289</v>
      </c>
      <c r="AI332" s="2">
        <v>219180</v>
      </c>
      <c r="AJ332" s="13" t="s">
        <v>30</v>
      </c>
      <c r="AK332" s="1">
        <v>44289</v>
      </c>
      <c r="AL332" s="3">
        <v>0.33</v>
      </c>
      <c r="AO332" s="11"/>
    </row>
    <row r="333" spans="1:41" x14ac:dyDescent="0.25">
      <c r="A333" t="s">
        <v>161</v>
      </c>
      <c r="B333" t="s">
        <v>1424</v>
      </c>
      <c r="C333" t="s">
        <v>13</v>
      </c>
      <c r="D333" t="s">
        <v>30</v>
      </c>
      <c r="E333" t="s">
        <v>15</v>
      </c>
      <c r="F333" t="s">
        <v>27</v>
      </c>
      <c r="G333" t="s">
        <v>23</v>
      </c>
      <c r="H333">
        <v>61</v>
      </c>
      <c r="I333" s="1">
        <v>38652</v>
      </c>
      <c r="J333" s="2">
        <v>258700</v>
      </c>
      <c r="K333" s="3">
        <v>0.32</v>
      </c>
      <c r="L333" t="s">
        <v>18</v>
      </c>
      <c r="M333" t="s">
        <v>24</v>
      </c>
      <c r="N333" s="1" t="s">
        <v>20</v>
      </c>
      <c r="P333" t="str">
        <f t="shared" si="16"/>
        <v>OLD</v>
      </c>
      <c r="AG333" s="11"/>
      <c r="AH333" s="1">
        <v>38652</v>
      </c>
      <c r="AI333" s="2">
        <v>258700</v>
      </c>
      <c r="AJ333" s="13" t="s">
        <v>30</v>
      </c>
      <c r="AK333" s="1">
        <v>38652</v>
      </c>
      <c r="AL333" s="3">
        <v>0.32</v>
      </c>
      <c r="AO333" s="11"/>
    </row>
    <row r="334" spans="1:41" x14ac:dyDescent="0.25">
      <c r="A334" t="s">
        <v>554</v>
      </c>
      <c r="B334" t="s">
        <v>1425</v>
      </c>
      <c r="C334" t="s">
        <v>52</v>
      </c>
      <c r="D334" t="s">
        <v>30</v>
      </c>
      <c r="E334" t="s">
        <v>1104</v>
      </c>
      <c r="F334" t="s">
        <v>27</v>
      </c>
      <c r="G334" t="s">
        <v>23</v>
      </c>
      <c r="H334">
        <v>32</v>
      </c>
      <c r="I334" s="1">
        <v>43107</v>
      </c>
      <c r="J334" s="2">
        <v>97496</v>
      </c>
      <c r="K334" s="3">
        <v>0</v>
      </c>
      <c r="L334" t="s">
        <v>18</v>
      </c>
      <c r="M334" t="s">
        <v>42</v>
      </c>
      <c r="N334" s="1" t="s">
        <v>20</v>
      </c>
      <c r="P334" t="str">
        <f t="shared" si="16"/>
        <v>YOUNG</v>
      </c>
      <c r="AG334" s="11"/>
      <c r="AH334" s="1">
        <v>43107</v>
      </c>
      <c r="AI334" s="2">
        <v>97496</v>
      </c>
      <c r="AJ334" s="13" t="s">
        <v>22</v>
      </c>
      <c r="AK334" s="1">
        <v>43107</v>
      </c>
      <c r="AL334" s="3">
        <v>0</v>
      </c>
      <c r="AO334" s="11"/>
    </row>
    <row r="335" spans="1:41" x14ac:dyDescent="0.25">
      <c r="A335" t="s">
        <v>555</v>
      </c>
      <c r="B335" t="s">
        <v>1426</v>
      </c>
      <c r="C335" t="s">
        <v>13</v>
      </c>
      <c r="D335" t="s">
        <v>22</v>
      </c>
      <c r="E335" t="s">
        <v>15</v>
      </c>
      <c r="F335" t="s">
        <v>27</v>
      </c>
      <c r="G335" t="s">
        <v>46</v>
      </c>
      <c r="H335">
        <v>28</v>
      </c>
      <c r="I335" s="1">
        <v>44044</v>
      </c>
      <c r="J335" s="2">
        <v>239270</v>
      </c>
      <c r="K335" s="3">
        <v>0.38</v>
      </c>
      <c r="L335" t="s">
        <v>47</v>
      </c>
      <c r="M335" t="s">
        <v>68</v>
      </c>
      <c r="N335" s="1" t="s">
        <v>20</v>
      </c>
      <c r="P335" t="str">
        <f t="shared" si="16"/>
        <v>YOUNG</v>
      </c>
      <c r="AG335" s="11"/>
      <c r="AH335" s="1">
        <v>44044</v>
      </c>
      <c r="AI335" s="2">
        <v>239270</v>
      </c>
      <c r="AJ335" s="13" t="s">
        <v>26</v>
      </c>
      <c r="AK335" s="1">
        <v>44044</v>
      </c>
      <c r="AL335" s="3">
        <v>0.38</v>
      </c>
      <c r="AO335" s="11"/>
    </row>
    <row r="336" spans="1:41" x14ac:dyDescent="0.25">
      <c r="A336" t="s">
        <v>556</v>
      </c>
      <c r="B336" t="s">
        <v>1427</v>
      </c>
      <c r="C336" t="s">
        <v>55</v>
      </c>
      <c r="D336" t="s">
        <v>26</v>
      </c>
      <c r="E336" t="s">
        <v>1104</v>
      </c>
      <c r="F336" t="s">
        <v>27</v>
      </c>
      <c r="G336" t="s">
        <v>17</v>
      </c>
      <c r="H336">
        <v>39</v>
      </c>
      <c r="I336" s="1">
        <v>40970</v>
      </c>
      <c r="J336" s="2">
        <v>103466</v>
      </c>
      <c r="K336" s="3">
        <v>0.05</v>
      </c>
      <c r="L336" t="s">
        <v>18</v>
      </c>
      <c r="M336" t="s">
        <v>19</v>
      </c>
      <c r="N336" s="1" t="s">
        <v>20</v>
      </c>
      <c r="P336" t="str">
        <f t="shared" si="16"/>
        <v>YOUNG</v>
      </c>
      <c r="AG336" s="11"/>
      <c r="AH336" s="1">
        <v>40970</v>
      </c>
      <c r="AI336" s="2">
        <v>103466</v>
      </c>
      <c r="AJ336" s="13" t="s">
        <v>58</v>
      </c>
      <c r="AK336" s="1">
        <v>40970</v>
      </c>
      <c r="AL336" s="3">
        <v>0.05</v>
      </c>
      <c r="AO336" s="11"/>
    </row>
    <row r="337" spans="1:41" x14ac:dyDescent="0.25">
      <c r="A337" t="s">
        <v>201</v>
      </c>
      <c r="B337" t="s">
        <v>1428</v>
      </c>
      <c r="C337" t="s">
        <v>40</v>
      </c>
      <c r="D337" t="s">
        <v>58</v>
      </c>
      <c r="E337" t="s">
        <v>31</v>
      </c>
      <c r="F337" t="s">
        <v>27</v>
      </c>
      <c r="G337" t="s">
        <v>46</v>
      </c>
      <c r="H337">
        <v>57</v>
      </c>
      <c r="I337" s="1">
        <v>37069</v>
      </c>
      <c r="J337" s="2">
        <v>74662</v>
      </c>
      <c r="K337" s="3">
        <v>0</v>
      </c>
      <c r="L337" t="s">
        <v>47</v>
      </c>
      <c r="M337" t="s">
        <v>48</v>
      </c>
      <c r="N337" s="1" t="s">
        <v>20</v>
      </c>
      <c r="P337" t="str">
        <f t="shared" si="16"/>
        <v>MIDDLE AGE</v>
      </c>
      <c r="AG337" s="11"/>
      <c r="AH337" s="1">
        <v>37069</v>
      </c>
      <c r="AI337" s="2">
        <v>74662</v>
      </c>
      <c r="AJ337" s="13" t="s">
        <v>22</v>
      </c>
      <c r="AK337" s="1">
        <v>37069</v>
      </c>
      <c r="AL337" s="3">
        <v>0</v>
      </c>
      <c r="AO337" s="11"/>
    </row>
    <row r="338" spans="1:41" x14ac:dyDescent="0.25">
      <c r="A338" t="s">
        <v>557</v>
      </c>
      <c r="B338" t="s">
        <v>1429</v>
      </c>
      <c r="C338" t="s">
        <v>13</v>
      </c>
      <c r="D338" t="s">
        <v>22</v>
      </c>
      <c r="E338" t="s">
        <v>15</v>
      </c>
      <c r="F338" t="s">
        <v>27</v>
      </c>
      <c r="G338" t="s">
        <v>23</v>
      </c>
      <c r="H338">
        <v>40</v>
      </c>
      <c r="I338" s="1">
        <v>42114</v>
      </c>
      <c r="J338" s="2">
        <v>227816</v>
      </c>
      <c r="K338" s="3">
        <v>0.33</v>
      </c>
      <c r="L338" t="s">
        <v>18</v>
      </c>
      <c r="M338" t="s">
        <v>19</v>
      </c>
      <c r="N338" s="1" t="s">
        <v>20</v>
      </c>
      <c r="P338" t="str">
        <f t="shared" si="16"/>
        <v>YOUNG</v>
      </c>
      <c r="AG338" s="11"/>
      <c r="AH338" s="1">
        <v>42114</v>
      </c>
      <c r="AI338" s="2">
        <v>227816</v>
      </c>
      <c r="AJ338" s="13" t="s">
        <v>45</v>
      </c>
      <c r="AK338" s="1">
        <v>42114</v>
      </c>
      <c r="AL338" s="3">
        <v>0.33</v>
      </c>
      <c r="AO338" s="11"/>
    </row>
    <row r="339" spans="1:41" x14ac:dyDescent="0.25">
      <c r="A339" t="s">
        <v>558</v>
      </c>
      <c r="B339" t="s">
        <v>1430</v>
      </c>
      <c r="C339" t="s">
        <v>13</v>
      </c>
      <c r="D339" t="s">
        <v>45</v>
      </c>
      <c r="E339" t="s">
        <v>35</v>
      </c>
      <c r="F339" t="s">
        <v>27</v>
      </c>
      <c r="G339" t="s">
        <v>23</v>
      </c>
      <c r="H339">
        <v>47</v>
      </c>
      <c r="I339" s="1">
        <v>41616</v>
      </c>
      <c r="J339" s="2">
        <v>246680</v>
      </c>
      <c r="K339" s="3">
        <v>0.39</v>
      </c>
      <c r="L339" t="s">
        <v>32</v>
      </c>
      <c r="M339" t="s">
        <v>54</v>
      </c>
      <c r="N339" s="1" t="s">
        <v>20</v>
      </c>
      <c r="P339" t="str">
        <f t="shared" si="16"/>
        <v>MIDDLE AGE</v>
      </c>
      <c r="AG339" s="11"/>
      <c r="AH339" s="1">
        <v>41616</v>
      </c>
      <c r="AI339" s="2">
        <v>246680</v>
      </c>
      <c r="AJ339" s="13" t="s">
        <v>26</v>
      </c>
      <c r="AK339" s="1">
        <v>41616</v>
      </c>
      <c r="AL339" s="3">
        <v>0.39</v>
      </c>
      <c r="AO339" s="11"/>
    </row>
    <row r="340" spans="1:41" x14ac:dyDescent="0.25">
      <c r="A340" t="s">
        <v>559</v>
      </c>
      <c r="B340" t="s">
        <v>1431</v>
      </c>
      <c r="C340" t="s">
        <v>25</v>
      </c>
      <c r="D340" t="s">
        <v>26</v>
      </c>
      <c r="E340" t="s">
        <v>35</v>
      </c>
      <c r="F340" t="s">
        <v>16</v>
      </c>
      <c r="G340" t="s">
        <v>46</v>
      </c>
      <c r="H340">
        <v>43</v>
      </c>
      <c r="I340" s="1">
        <v>40355</v>
      </c>
      <c r="J340" s="2">
        <v>85164</v>
      </c>
      <c r="K340" s="3">
        <v>0</v>
      </c>
      <c r="L340" t="s">
        <v>47</v>
      </c>
      <c r="M340" t="s">
        <v>48</v>
      </c>
      <c r="N340" s="1" t="s">
        <v>20</v>
      </c>
      <c r="P340" t="str">
        <f t="shared" si="16"/>
        <v>MIDDLE AGE</v>
      </c>
      <c r="AG340" s="11"/>
      <c r="AH340" s="1">
        <v>40355</v>
      </c>
      <c r="AI340" s="2">
        <v>85164</v>
      </c>
      <c r="AJ340" s="13" t="s">
        <v>14</v>
      </c>
      <c r="AK340" s="1">
        <v>40355</v>
      </c>
      <c r="AL340" s="3">
        <v>0</v>
      </c>
      <c r="AO340" s="11"/>
    </row>
    <row r="341" spans="1:41" x14ac:dyDescent="0.25">
      <c r="A341" t="s">
        <v>560</v>
      </c>
      <c r="B341" t="s">
        <v>1432</v>
      </c>
      <c r="C341" t="s">
        <v>1113</v>
      </c>
      <c r="D341" t="s">
        <v>14</v>
      </c>
      <c r="E341" t="s">
        <v>35</v>
      </c>
      <c r="F341" t="s">
        <v>16</v>
      </c>
      <c r="G341" t="s">
        <v>43</v>
      </c>
      <c r="H341">
        <v>33</v>
      </c>
      <c r="I341" s="1">
        <v>41869</v>
      </c>
      <c r="J341" s="2">
        <v>135215</v>
      </c>
      <c r="K341" s="3">
        <v>0.12</v>
      </c>
      <c r="L341" t="s">
        <v>18</v>
      </c>
      <c r="M341" t="s">
        <v>42</v>
      </c>
      <c r="N341" s="1" t="s">
        <v>20</v>
      </c>
      <c r="P341" t="str">
        <f t="shared" si="16"/>
        <v>YOUNG</v>
      </c>
      <c r="AG341" s="11"/>
      <c r="AH341" s="1">
        <v>41869</v>
      </c>
      <c r="AI341" s="2">
        <v>135215</v>
      </c>
      <c r="AJ341" s="13" t="s">
        <v>22</v>
      </c>
      <c r="AK341" s="1">
        <v>41869</v>
      </c>
      <c r="AL341" s="3">
        <v>0.12</v>
      </c>
      <c r="AO341" s="11"/>
    </row>
    <row r="342" spans="1:41" x14ac:dyDescent="0.25">
      <c r="A342" t="s">
        <v>561</v>
      </c>
      <c r="B342" t="s">
        <v>1433</v>
      </c>
      <c r="C342" t="s">
        <v>21</v>
      </c>
      <c r="D342" t="s">
        <v>22</v>
      </c>
      <c r="E342" t="s">
        <v>31</v>
      </c>
      <c r="F342" t="s">
        <v>27</v>
      </c>
      <c r="G342" t="s">
        <v>46</v>
      </c>
      <c r="H342">
        <v>31</v>
      </c>
      <c r="I342" s="1">
        <v>43479</v>
      </c>
      <c r="J342" s="2">
        <v>72542</v>
      </c>
      <c r="K342" s="3">
        <v>0</v>
      </c>
      <c r="L342" t="s">
        <v>18</v>
      </c>
      <c r="M342" t="s">
        <v>19</v>
      </c>
      <c r="N342" s="1" t="s">
        <v>20</v>
      </c>
      <c r="P342" t="str">
        <f t="shared" si="16"/>
        <v>YOUNG</v>
      </c>
      <c r="AG342" s="11"/>
      <c r="AH342" s="1">
        <v>43479</v>
      </c>
      <c r="AI342" s="2">
        <v>72542</v>
      </c>
      <c r="AJ342" s="13" t="s">
        <v>26</v>
      </c>
      <c r="AK342" s="1">
        <v>43479</v>
      </c>
      <c r="AL342" s="3">
        <v>0</v>
      </c>
      <c r="AO342" s="11"/>
    </row>
    <row r="343" spans="1:41" x14ac:dyDescent="0.25">
      <c r="A343" t="s">
        <v>562</v>
      </c>
      <c r="B343" t="s">
        <v>1434</v>
      </c>
      <c r="C343" t="s">
        <v>13</v>
      </c>
      <c r="D343" t="s">
        <v>26</v>
      </c>
      <c r="E343" t="s">
        <v>15</v>
      </c>
      <c r="F343" t="s">
        <v>16</v>
      </c>
      <c r="G343" t="s">
        <v>17</v>
      </c>
      <c r="H343">
        <v>47</v>
      </c>
      <c r="I343" s="1">
        <v>43138</v>
      </c>
      <c r="J343" s="2">
        <v>246303</v>
      </c>
      <c r="K343" s="3">
        <v>0.34</v>
      </c>
      <c r="L343" t="s">
        <v>18</v>
      </c>
      <c r="M343" t="s">
        <v>28</v>
      </c>
      <c r="N343" s="1" t="s">
        <v>20</v>
      </c>
      <c r="P343" t="str">
        <f t="shared" si="16"/>
        <v>MIDDLE AGE</v>
      </c>
      <c r="AG343" s="11"/>
      <c r="AH343" s="1">
        <v>43138</v>
      </c>
      <c r="AI343" s="2">
        <v>246303</v>
      </c>
      <c r="AJ343" s="13" t="s">
        <v>30</v>
      </c>
      <c r="AK343" s="1">
        <v>43138</v>
      </c>
      <c r="AL343" s="3">
        <v>0.34</v>
      </c>
      <c r="AO343" s="11"/>
    </row>
    <row r="344" spans="1:41" x14ac:dyDescent="0.25">
      <c r="A344" t="s">
        <v>563</v>
      </c>
      <c r="B344" t="s">
        <v>1435</v>
      </c>
      <c r="C344" t="s">
        <v>13</v>
      </c>
      <c r="D344" t="s">
        <v>30</v>
      </c>
      <c r="E344" t="s">
        <v>31</v>
      </c>
      <c r="F344" t="s">
        <v>16</v>
      </c>
      <c r="G344" t="s">
        <v>17</v>
      </c>
      <c r="H344">
        <v>60</v>
      </c>
      <c r="I344" s="1">
        <v>44327</v>
      </c>
      <c r="J344" s="2">
        <v>186400</v>
      </c>
      <c r="K344" s="3">
        <v>0.4</v>
      </c>
      <c r="L344" t="s">
        <v>18</v>
      </c>
      <c r="M344" t="s">
        <v>19</v>
      </c>
      <c r="N344" s="1" t="s">
        <v>20</v>
      </c>
      <c r="P344" t="str">
        <f t="shared" si="16"/>
        <v>MIDDLE AGE</v>
      </c>
      <c r="AG344" s="11"/>
      <c r="AH344" s="1">
        <v>44327</v>
      </c>
      <c r="AI344" s="2">
        <v>186400</v>
      </c>
      <c r="AJ344" s="13" t="s">
        <v>26</v>
      </c>
      <c r="AK344" s="1">
        <v>44327</v>
      </c>
      <c r="AL344" s="3">
        <v>0.4</v>
      </c>
      <c r="AO344" s="11"/>
    </row>
    <row r="345" spans="1:41" x14ac:dyDescent="0.25">
      <c r="A345" t="s">
        <v>564</v>
      </c>
      <c r="B345" t="s">
        <v>1436</v>
      </c>
      <c r="C345" t="s">
        <v>73</v>
      </c>
      <c r="D345" t="s">
        <v>26</v>
      </c>
      <c r="E345" t="s">
        <v>31</v>
      </c>
      <c r="F345" t="s">
        <v>16</v>
      </c>
      <c r="G345" t="s">
        <v>23</v>
      </c>
      <c r="H345">
        <v>50</v>
      </c>
      <c r="I345" s="1">
        <v>44901</v>
      </c>
      <c r="J345" s="2">
        <v>91004</v>
      </c>
      <c r="K345" s="3">
        <v>0</v>
      </c>
      <c r="L345" t="s">
        <v>32</v>
      </c>
      <c r="M345" t="s">
        <v>63</v>
      </c>
      <c r="N345" s="1" t="s">
        <v>20</v>
      </c>
      <c r="P345" t="str">
        <f t="shared" si="16"/>
        <v>MIDDLE AGE</v>
      </c>
      <c r="AG345" s="11"/>
      <c r="AH345" s="1">
        <v>44901</v>
      </c>
      <c r="AI345" s="2">
        <v>91004</v>
      </c>
      <c r="AJ345" s="13" t="s">
        <v>45</v>
      </c>
      <c r="AK345" s="1">
        <v>44901</v>
      </c>
      <c r="AL345" s="3">
        <v>0</v>
      </c>
      <c r="AO345" s="11"/>
    </row>
    <row r="346" spans="1:41" x14ac:dyDescent="0.25">
      <c r="A346" t="s">
        <v>565</v>
      </c>
      <c r="B346" t="s">
        <v>1437</v>
      </c>
      <c r="C346" t="s">
        <v>55</v>
      </c>
      <c r="D346" t="s">
        <v>45</v>
      </c>
      <c r="E346" t="s">
        <v>15</v>
      </c>
      <c r="F346" t="s">
        <v>27</v>
      </c>
      <c r="G346" t="s">
        <v>17</v>
      </c>
      <c r="H346">
        <v>41</v>
      </c>
      <c r="I346" s="1">
        <v>42718</v>
      </c>
      <c r="J346" s="2">
        <v>101411</v>
      </c>
      <c r="K346" s="3">
        <v>0.08</v>
      </c>
      <c r="L346" t="s">
        <v>18</v>
      </c>
      <c r="M346" t="s">
        <v>56</v>
      </c>
      <c r="N346" s="1" t="s">
        <v>20</v>
      </c>
      <c r="P346" t="str">
        <f t="shared" si="16"/>
        <v>MIDDLE AGE</v>
      </c>
      <c r="AG346" s="11"/>
      <c r="AH346" s="1">
        <v>42718</v>
      </c>
      <c r="AI346" s="2">
        <v>101411</v>
      </c>
      <c r="AJ346" s="13" t="s">
        <v>30</v>
      </c>
      <c r="AK346" s="1">
        <v>42718</v>
      </c>
      <c r="AL346" s="3">
        <v>0.08</v>
      </c>
      <c r="AO346" s="11"/>
    </row>
    <row r="347" spans="1:41" x14ac:dyDescent="0.25">
      <c r="A347" t="s">
        <v>566</v>
      </c>
      <c r="B347" t="s">
        <v>1438</v>
      </c>
      <c r="C347" t="s">
        <v>71</v>
      </c>
      <c r="D347" t="s">
        <v>30</v>
      </c>
      <c r="E347" t="s">
        <v>1104</v>
      </c>
      <c r="F347" t="s">
        <v>16</v>
      </c>
      <c r="G347" t="s">
        <v>46</v>
      </c>
      <c r="H347">
        <v>28</v>
      </c>
      <c r="I347" s="1">
        <v>44052</v>
      </c>
      <c r="J347" s="2">
        <v>111779</v>
      </c>
      <c r="K347" s="3">
        <v>0</v>
      </c>
      <c r="L347" t="s">
        <v>18</v>
      </c>
      <c r="M347" t="s">
        <v>19</v>
      </c>
      <c r="N347" s="1" t="s">
        <v>20</v>
      </c>
      <c r="P347" t="str">
        <f t="shared" si="16"/>
        <v>YOUNG</v>
      </c>
      <c r="AG347" s="11"/>
      <c r="AH347" s="1">
        <v>44052</v>
      </c>
      <c r="AI347" s="2">
        <v>111779</v>
      </c>
      <c r="AJ347" s="13" t="s">
        <v>26</v>
      </c>
      <c r="AK347" s="1">
        <v>44052</v>
      </c>
      <c r="AL347" s="3">
        <v>0</v>
      </c>
      <c r="AO347" s="11"/>
    </row>
    <row r="348" spans="1:41" x14ac:dyDescent="0.25">
      <c r="A348" t="s">
        <v>567</v>
      </c>
      <c r="B348" t="s">
        <v>1439</v>
      </c>
      <c r="C348" t="s">
        <v>49</v>
      </c>
      <c r="D348" t="s">
        <v>26</v>
      </c>
      <c r="E348" t="s">
        <v>35</v>
      </c>
      <c r="F348" t="s">
        <v>16</v>
      </c>
      <c r="G348" t="s">
        <v>17</v>
      </c>
      <c r="H348">
        <v>25</v>
      </c>
      <c r="I348" s="1">
        <v>44580</v>
      </c>
      <c r="J348" s="2">
        <v>86075</v>
      </c>
      <c r="K348" s="3">
        <v>0</v>
      </c>
      <c r="L348" t="s">
        <v>18</v>
      </c>
      <c r="M348" t="s">
        <v>42</v>
      </c>
      <c r="N348" s="1" t="s">
        <v>20</v>
      </c>
      <c r="P348" t="str">
        <f t="shared" si="16"/>
        <v>YOUNG</v>
      </c>
      <c r="AG348" s="11"/>
      <c r="AH348" s="1">
        <v>44580</v>
      </c>
      <c r="AI348" s="2">
        <v>86075</v>
      </c>
      <c r="AJ348" s="13" t="s">
        <v>14</v>
      </c>
      <c r="AK348" s="1">
        <v>44580</v>
      </c>
      <c r="AL348" s="3">
        <v>0</v>
      </c>
      <c r="AO348" s="11"/>
    </row>
    <row r="349" spans="1:41" x14ac:dyDescent="0.25">
      <c r="A349" t="s">
        <v>568</v>
      </c>
      <c r="B349" t="s">
        <v>1440</v>
      </c>
      <c r="C349" t="s">
        <v>59</v>
      </c>
      <c r="D349" t="s">
        <v>14</v>
      </c>
      <c r="E349" t="s">
        <v>1104</v>
      </c>
      <c r="F349" t="s">
        <v>27</v>
      </c>
      <c r="G349" t="s">
        <v>46</v>
      </c>
      <c r="H349">
        <v>45</v>
      </c>
      <c r="I349" s="1">
        <v>42229</v>
      </c>
      <c r="J349" s="2">
        <v>52798</v>
      </c>
      <c r="K349" s="3">
        <v>0</v>
      </c>
      <c r="L349" t="s">
        <v>18</v>
      </c>
      <c r="M349" t="s">
        <v>42</v>
      </c>
      <c r="N349" s="1">
        <v>43130</v>
      </c>
      <c r="P349" t="str">
        <f t="shared" si="16"/>
        <v>MIDDLE AGE</v>
      </c>
      <c r="AG349" s="11"/>
      <c r="AH349" s="1">
        <v>42229</v>
      </c>
      <c r="AI349" s="2">
        <v>52798</v>
      </c>
      <c r="AJ349" s="13" t="s">
        <v>26</v>
      </c>
      <c r="AK349" s="1">
        <v>42229</v>
      </c>
      <c r="AL349" s="3">
        <v>0</v>
      </c>
      <c r="AO349" s="11"/>
    </row>
    <row r="350" spans="1:41" x14ac:dyDescent="0.25">
      <c r="A350" t="s">
        <v>569</v>
      </c>
      <c r="B350" t="s">
        <v>1441</v>
      </c>
      <c r="C350" t="s">
        <v>61</v>
      </c>
      <c r="D350" t="s">
        <v>26</v>
      </c>
      <c r="E350" t="s">
        <v>1104</v>
      </c>
      <c r="F350" t="s">
        <v>16</v>
      </c>
      <c r="G350" t="s">
        <v>23</v>
      </c>
      <c r="H350">
        <v>63</v>
      </c>
      <c r="I350" s="1">
        <v>44182</v>
      </c>
      <c r="J350" s="2">
        <v>96136</v>
      </c>
      <c r="K350" s="3">
        <v>0</v>
      </c>
      <c r="L350" t="s">
        <v>32</v>
      </c>
      <c r="M350" t="s">
        <v>63</v>
      </c>
      <c r="N350" s="1" t="s">
        <v>20</v>
      </c>
      <c r="P350" t="str">
        <f t="shared" si="16"/>
        <v>OLD</v>
      </c>
      <c r="AG350" s="11"/>
      <c r="AH350" s="1">
        <v>44182</v>
      </c>
      <c r="AI350" s="2">
        <v>96136</v>
      </c>
      <c r="AJ350" s="13" t="s">
        <v>41</v>
      </c>
      <c r="AK350" s="1">
        <v>44182</v>
      </c>
      <c r="AL350" s="3">
        <v>0</v>
      </c>
      <c r="AO350" s="11"/>
    </row>
    <row r="351" spans="1:41" x14ac:dyDescent="0.25">
      <c r="A351" t="s">
        <v>570</v>
      </c>
      <c r="B351" t="s">
        <v>1442</v>
      </c>
      <c r="C351" t="s">
        <v>40</v>
      </c>
      <c r="D351" t="s">
        <v>41</v>
      </c>
      <c r="E351" t="s">
        <v>15</v>
      </c>
      <c r="F351" t="s">
        <v>27</v>
      </c>
      <c r="G351" t="s">
        <v>46</v>
      </c>
      <c r="H351">
        <v>52</v>
      </c>
      <c r="I351" s="1">
        <v>37479</v>
      </c>
      <c r="J351" s="2">
        <v>95682</v>
      </c>
      <c r="K351" s="3">
        <v>0</v>
      </c>
      <c r="L351" t="s">
        <v>18</v>
      </c>
      <c r="M351" t="s">
        <v>56</v>
      </c>
      <c r="N351" s="1">
        <v>41046</v>
      </c>
      <c r="P351" t="str">
        <f t="shared" si="16"/>
        <v>MIDDLE AGE</v>
      </c>
      <c r="AG351" s="11"/>
      <c r="AH351" s="1">
        <v>37479</v>
      </c>
      <c r="AI351" s="2">
        <v>95682</v>
      </c>
      <c r="AJ351" s="13" t="s">
        <v>41</v>
      </c>
      <c r="AK351" s="1">
        <v>37479</v>
      </c>
      <c r="AL351" s="3">
        <v>0</v>
      </c>
      <c r="AO351" s="11"/>
    </row>
    <row r="352" spans="1:41" x14ac:dyDescent="0.25">
      <c r="A352" t="s">
        <v>571</v>
      </c>
      <c r="B352" t="s">
        <v>1443</v>
      </c>
      <c r="C352" t="s">
        <v>57</v>
      </c>
      <c r="D352" t="s">
        <v>41</v>
      </c>
      <c r="E352" t="s">
        <v>35</v>
      </c>
      <c r="F352" t="s">
        <v>16</v>
      </c>
      <c r="G352" t="s">
        <v>23</v>
      </c>
      <c r="H352">
        <v>59</v>
      </c>
      <c r="I352" s="1">
        <v>34118</v>
      </c>
      <c r="J352" s="2">
        <v>55476</v>
      </c>
      <c r="K352" s="3">
        <v>0</v>
      </c>
      <c r="L352" t="s">
        <v>32</v>
      </c>
      <c r="M352" t="s">
        <v>67</v>
      </c>
      <c r="N352" s="1" t="s">
        <v>20</v>
      </c>
      <c r="P352" t="str">
        <f t="shared" si="16"/>
        <v>MIDDLE AGE</v>
      </c>
      <c r="AG352" s="11"/>
      <c r="AH352" s="1">
        <v>34118</v>
      </c>
      <c r="AI352" s="2">
        <v>55476</v>
      </c>
      <c r="AJ352" s="13" t="s">
        <v>14</v>
      </c>
      <c r="AK352" s="1">
        <v>34118</v>
      </c>
      <c r="AL352" s="3">
        <v>0</v>
      </c>
      <c r="AO352" s="11"/>
    </row>
    <row r="353" spans="1:41" x14ac:dyDescent="0.25">
      <c r="A353" t="s">
        <v>572</v>
      </c>
      <c r="B353" t="s">
        <v>1444</v>
      </c>
      <c r="C353" t="s">
        <v>13</v>
      </c>
      <c r="D353" t="s">
        <v>14</v>
      </c>
      <c r="E353" t="s">
        <v>35</v>
      </c>
      <c r="F353" t="s">
        <v>27</v>
      </c>
      <c r="G353" t="s">
        <v>17</v>
      </c>
      <c r="H353">
        <v>30</v>
      </c>
      <c r="I353" s="1">
        <v>43114</v>
      </c>
      <c r="J353" s="2">
        <v>197792</v>
      </c>
      <c r="K353" s="3">
        <v>0.34</v>
      </c>
      <c r="L353" t="s">
        <v>18</v>
      </c>
      <c r="M353" t="s">
        <v>24</v>
      </c>
      <c r="N353" s="1" t="s">
        <v>20</v>
      </c>
      <c r="P353" t="str">
        <f t="shared" si="16"/>
        <v>YOUNG</v>
      </c>
      <c r="AG353" s="11"/>
      <c r="AH353" s="1">
        <v>43114</v>
      </c>
      <c r="AI353" s="2">
        <v>197792</v>
      </c>
      <c r="AJ353" s="13" t="s">
        <v>30</v>
      </c>
      <c r="AK353" s="1">
        <v>43114</v>
      </c>
      <c r="AL353" s="3">
        <v>0.34</v>
      </c>
      <c r="AO353" s="11"/>
    </row>
    <row r="354" spans="1:41" x14ac:dyDescent="0.25">
      <c r="A354" t="s">
        <v>573</v>
      </c>
      <c r="B354" t="s">
        <v>1445</v>
      </c>
      <c r="C354" t="s">
        <v>85</v>
      </c>
      <c r="D354" t="s">
        <v>30</v>
      </c>
      <c r="E354" t="s">
        <v>15</v>
      </c>
      <c r="F354" t="s">
        <v>16</v>
      </c>
      <c r="G354" t="s">
        <v>17</v>
      </c>
      <c r="H354">
        <v>55</v>
      </c>
      <c r="I354" s="1">
        <v>40004</v>
      </c>
      <c r="J354" s="2">
        <v>82271</v>
      </c>
      <c r="K354" s="3">
        <v>0</v>
      </c>
      <c r="L354" t="s">
        <v>18</v>
      </c>
      <c r="M354" t="s">
        <v>19</v>
      </c>
      <c r="N354" s="1" t="s">
        <v>20</v>
      </c>
      <c r="P354" t="str">
        <f t="shared" si="16"/>
        <v>MIDDLE AGE</v>
      </c>
      <c r="AG354" s="11"/>
      <c r="AH354" s="1">
        <v>40004</v>
      </c>
      <c r="AI354" s="2">
        <v>82271</v>
      </c>
      <c r="AJ354" s="13" t="s">
        <v>58</v>
      </c>
      <c r="AK354" s="1">
        <v>40004</v>
      </c>
      <c r="AL354" s="3">
        <v>0</v>
      </c>
      <c r="AO354" s="11"/>
    </row>
    <row r="355" spans="1:41" x14ac:dyDescent="0.25">
      <c r="A355" t="s">
        <v>574</v>
      </c>
      <c r="B355" t="s">
        <v>1446</v>
      </c>
      <c r="C355" t="s">
        <v>1113</v>
      </c>
      <c r="D355" t="s">
        <v>58</v>
      </c>
      <c r="E355" t="s">
        <v>1104</v>
      </c>
      <c r="F355" t="s">
        <v>27</v>
      </c>
      <c r="G355" t="s">
        <v>23</v>
      </c>
      <c r="H355">
        <v>65</v>
      </c>
      <c r="I355" s="1">
        <v>39926</v>
      </c>
      <c r="J355" s="2">
        <v>155716</v>
      </c>
      <c r="K355" s="3">
        <v>0.12</v>
      </c>
      <c r="L355" t="s">
        <v>18</v>
      </c>
      <c r="M355" t="s">
        <v>56</v>
      </c>
      <c r="N355" s="1" t="s">
        <v>20</v>
      </c>
      <c r="P355" t="str">
        <f t="shared" si="16"/>
        <v>OLD</v>
      </c>
      <c r="AG355" s="11"/>
      <c r="AH355" s="1">
        <v>39926</v>
      </c>
      <c r="AI355" s="2">
        <v>155716</v>
      </c>
      <c r="AJ355" s="13" t="s">
        <v>22</v>
      </c>
      <c r="AK355" s="1">
        <v>39926</v>
      </c>
      <c r="AL355" s="3">
        <v>0.12</v>
      </c>
      <c r="AO355" s="11"/>
    </row>
    <row r="356" spans="1:41" x14ac:dyDescent="0.25">
      <c r="A356" t="s">
        <v>575</v>
      </c>
      <c r="B356" t="s">
        <v>1447</v>
      </c>
      <c r="C356" t="s">
        <v>21</v>
      </c>
      <c r="D356" t="s">
        <v>22</v>
      </c>
      <c r="E356" t="s">
        <v>31</v>
      </c>
      <c r="F356" t="s">
        <v>16</v>
      </c>
      <c r="G356" t="s">
        <v>17</v>
      </c>
      <c r="H356">
        <v>34</v>
      </c>
      <c r="I356" s="1">
        <v>41809</v>
      </c>
      <c r="J356" s="2">
        <v>71699</v>
      </c>
      <c r="K356" s="3">
        <v>0</v>
      </c>
      <c r="L356" t="s">
        <v>18</v>
      </c>
      <c r="M356" t="s">
        <v>37</v>
      </c>
      <c r="N356" s="1" t="s">
        <v>20</v>
      </c>
      <c r="P356" t="str">
        <f t="shared" si="16"/>
        <v>YOUNG</v>
      </c>
      <c r="AG356" s="11"/>
      <c r="AH356" s="1">
        <v>41809</v>
      </c>
      <c r="AI356" s="2">
        <v>71699</v>
      </c>
      <c r="AJ356" s="13" t="s">
        <v>22</v>
      </c>
      <c r="AK356" s="1">
        <v>41809</v>
      </c>
      <c r="AL356" s="3">
        <v>0</v>
      </c>
      <c r="AO356" s="11"/>
    </row>
    <row r="357" spans="1:41" x14ac:dyDescent="0.25">
      <c r="A357" t="s">
        <v>576</v>
      </c>
      <c r="B357" t="s">
        <v>1448</v>
      </c>
      <c r="C357" t="s">
        <v>1113</v>
      </c>
      <c r="D357" t="s">
        <v>22</v>
      </c>
      <c r="E357" t="s">
        <v>35</v>
      </c>
      <c r="F357" t="s">
        <v>16</v>
      </c>
      <c r="G357" t="s">
        <v>23</v>
      </c>
      <c r="H357">
        <v>51</v>
      </c>
      <c r="I357" s="1">
        <v>38824</v>
      </c>
      <c r="J357" s="2">
        <v>147436</v>
      </c>
      <c r="K357" s="3">
        <v>0.11</v>
      </c>
      <c r="L357" t="s">
        <v>18</v>
      </c>
      <c r="M357" t="s">
        <v>24</v>
      </c>
      <c r="N357" s="1" t="s">
        <v>20</v>
      </c>
      <c r="P357" t="str">
        <f t="shared" si="16"/>
        <v>MIDDLE AGE</v>
      </c>
      <c r="AG357" s="11"/>
      <c r="AH357" s="1">
        <v>38824</v>
      </c>
      <c r="AI357" s="2">
        <v>147436</v>
      </c>
      <c r="AJ357" s="13" t="s">
        <v>22</v>
      </c>
      <c r="AK357" s="1">
        <v>38824</v>
      </c>
      <c r="AL357" s="3">
        <v>0.11</v>
      </c>
      <c r="AO357" s="11"/>
    </row>
    <row r="358" spans="1:41" x14ac:dyDescent="0.25">
      <c r="A358" t="s">
        <v>577</v>
      </c>
      <c r="B358" t="s">
        <v>1449</v>
      </c>
      <c r="C358" t="s">
        <v>65</v>
      </c>
      <c r="D358" t="s">
        <v>22</v>
      </c>
      <c r="E358" t="s">
        <v>35</v>
      </c>
      <c r="F358" t="s">
        <v>16</v>
      </c>
      <c r="G358" t="s">
        <v>23</v>
      </c>
      <c r="H358">
        <v>52</v>
      </c>
      <c r="I358" s="1">
        <v>43667</v>
      </c>
      <c r="J358" s="2">
        <v>88220</v>
      </c>
      <c r="K358" s="3">
        <v>0</v>
      </c>
      <c r="L358" t="s">
        <v>32</v>
      </c>
      <c r="M358" t="s">
        <v>63</v>
      </c>
      <c r="N358" s="1" t="s">
        <v>20</v>
      </c>
      <c r="P358" t="str">
        <f t="shared" si="16"/>
        <v>MIDDLE AGE</v>
      </c>
      <c r="AG358" s="11"/>
      <c r="AH358" s="1">
        <v>43667</v>
      </c>
      <c r="AI358" s="2">
        <v>88220</v>
      </c>
      <c r="AJ358" s="13" t="s">
        <v>45</v>
      </c>
      <c r="AK358" s="1">
        <v>43667</v>
      </c>
      <c r="AL358" s="3">
        <v>0</v>
      </c>
      <c r="AO358" s="11"/>
    </row>
    <row r="359" spans="1:41" x14ac:dyDescent="0.25">
      <c r="A359" t="s">
        <v>578</v>
      </c>
      <c r="B359" t="s">
        <v>1450</v>
      </c>
      <c r="C359" t="s">
        <v>76</v>
      </c>
      <c r="D359" t="s">
        <v>45</v>
      </c>
      <c r="E359" t="s">
        <v>1104</v>
      </c>
      <c r="F359" t="s">
        <v>16</v>
      </c>
      <c r="G359" t="s">
        <v>46</v>
      </c>
      <c r="H359">
        <v>44</v>
      </c>
      <c r="I359" s="1">
        <v>43927</v>
      </c>
      <c r="J359" s="2">
        <v>54295</v>
      </c>
      <c r="K359" s="3">
        <v>0</v>
      </c>
      <c r="L359" t="s">
        <v>18</v>
      </c>
      <c r="M359" t="s">
        <v>28</v>
      </c>
      <c r="N359" s="1" t="s">
        <v>20</v>
      </c>
      <c r="P359" t="str">
        <f t="shared" si="16"/>
        <v>MIDDLE AGE</v>
      </c>
      <c r="AG359" s="11"/>
      <c r="AH359" s="1">
        <v>43927</v>
      </c>
      <c r="AI359" s="2">
        <v>54295</v>
      </c>
      <c r="AJ359" s="13" t="s">
        <v>22</v>
      </c>
      <c r="AK359" s="1">
        <v>43927</v>
      </c>
      <c r="AL359" s="3">
        <v>0</v>
      </c>
      <c r="AO359" s="11"/>
    </row>
    <row r="360" spans="1:41" x14ac:dyDescent="0.25">
      <c r="A360" t="s">
        <v>579</v>
      </c>
      <c r="B360" t="s">
        <v>1451</v>
      </c>
      <c r="C360" t="s">
        <v>13</v>
      </c>
      <c r="D360" t="s">
        <v>22</v>
      </c>
      <c r="E360" t="s">
        <v>31</v>
      </c>
      <c r="F360" t="s">
        <v>16</v>
      </c>
      <c r="G360" t="s">
        <v>46</v>
      </c>
      <c r="H360">
        <v>44</v>
      </c>
      <c r="I360" s="1">
        <v>38150</v>
      </c>
      <c r="J360" s="2">
        <v>246538</v>
      </c>
      <c r="K360" s="3">
        <v>0.35</v>
      </c>
      <c r="L360" t="s">
        <v>18</v>
      </c>
      <c r="M360" t="s">
        <v>42</v>
      </c>
      <c r="N360" s="1" t="s">
        <v>20</v>
      </c>
      <c r="P360" t="str">
        <f t="shared" si="16"/>
        <v>MIDDLE AGE</v>
      </c>
      <c r="AG360" s="11"/>
      <c r="AH360" s="1">
        <v>38150</v>
      </c>
      <c r="AI360" s="2">
        <v>246538</v>
      </c>
      <c r="AJ360" s="13" t="s">
        <v>26</v>
      </c>
      <c r="AK360" s="1">
        <v>38150</v>
      </c>
      <c r="AL360" s="3">
        <v>0.35</v>
      </c>
      <c r="AO360" s="11"/>
    </row>
    <row r="361" spans="1:41" x14ac:dyDescent="0.25">
      <c r="A361" t="s">
        <v>580</v>
      </c>
      <c r="B361" t="s">
        <v>1452</v>
      </c>
      <c r="C361" t="s">
        <v>62</v>
      </c>
      <c r="D361" t="s">
        <v>26</v>
      </c>
      <c r="E361" t="s">
        <v>1104</v>
      </c>
      <c r="F361" t="s">
        <v>27</v>
      </c>
      <c r="G361" t="s">
        <v>46</v>
      </c>
      <c r="H361">
        <v>40</v>
      </c>
      <c r="I361" s="1">
        <v>38822</v>
      </c>
      <c r="J361" s="2">
        <v>43645</v>
      </c>
      <c r="K361" s="3">
        <v>0</v>
      </c>
      <c r="L361" t="s">
        <v>18</v>
      </c>
      <c r="M361" t="s">
        <v>24</v>
      </c>
      <c r="N361" s="1">
        <v>39577</v>
      </c>
      <c r="P361" t="str">
        <f t="shared" si="16"/>
        <v>YOUNG</v>
      </c>
      <c r="AG361" s="11"/>
      <c r="AH361" s="1">
        <v>38822</v>
      </c>
      <c r="AI361" s="2">
        <v>43645</v>
      </c>
      <c r="AJ361" s="13" t="s">
        <v>22</v>
      </c>
      <c r="AK361" s="1">
        <v>38822</v>
      </c>
      <c r="AL361" s="3">
        <v>0</v>
      </c>
      <c r="AO361" s="11"/>
    </row>
    <row r="362" spans="1:41" x14ac:dyDescent="0.25">
      <c r="A362" t="s">
        <v>581</v>
      </c>
      <c r="B362" t="s">
        <v>1453</v>
      </c>
      <c r="C362" t="s">
        <v>55</v>
      </c>
      <c r="D362" t="s">
        <v>22</v>
      </c>
      <c r="E362" t="s">
        <v>35</v>
      </c>
      <c r="F362" t="s">
        <v>27</v>
      </c>
      <c r="G362" t="s">
        <v>23</v>
      </c>
      <c r="H362">
        <v>25</v>
      </c>
      <c r="I362" s="1">
        <v>44662</v>
      </c>
      <c r="J362" s="2">
        <v>125644</v>
      </c>
      <c r="K362" s="3">
        <v>7.0000000000000007E-2</v>
      </c>
      <c r="L362" t="s">
        <v>18</v>
      </c>
      <c r="M362" t="s">
        <v>56</v>
      </c>
      <c r="N362" s="1" t="s">
        <v>20</v>
      </c>
      <c r="P362" t="str">
        <f t="shared" si="16"/>
        <v>YOUNG</v>
      </c>
      <c r="AG362" s="11"/>
      <c r="AH362" s="1">
        <v>44662</v>
      </c>
      <c r="AI362" s="2">
        <v>125644</v>
      </c>
      <c r="AJ362" s="13" t="s">
        <v>26</v>
      </c>
      <c r="AK362" s="1">
        <v>44662</v>
      </c>
      <c r="AL362" s="3">
        <v>7.0000000000000007E-2</v>
      </c>
      <c r="AO362" s="11"/>
    </row>
    <row r="363" spans="1:41" x14ac:dyDescent="0.25">
      <c r="A363" t="s">
        <v>137</v>
      </c>
      <c r="B363" t="s">
        <v>1454</v>
      </c>
      <c r="C363" t="s">
        <v>69</v>
      </c>
      <c r="D363" t="s">
        <v>26</v>
      </c>
      <c r="E363" t="s">
        <v>15</v>
      </c>
      <c r="F363" t="s">
        <v>16</v>
      </c>
      <c r="G363" t="s">
        <v>46</v>
      </c>
      <c r="H363">
        <v>32</v>
      </c>
      <c r="I363" s="1">
        <v>43114</v>
      </c>
      <c r="J363" s="2">
        <v>78414</v>
      </c>
      <c r="K363" s="3">
        <v>0</v>
      </c>
      <c r="L363" t="s">
        <v>18</v>
      </c>
      <c r="M363" t="s">
        <v>56</v>
      </c>
      <c r="N363" s="1" t="s">
        <v>20</v>
      </c>
      <c r="P363" t="str">
        <f t="shared" si="16"/>
        <v>YOUNG</v>
      </c>
      <c r="AG363" s="11"/>
      <c r="AH363" s="1">
        <v>43114</v>
      </c>
      <c r="AI363" s="2">
        <v>78414</v>
      </c>
      <c r="AJ363" s="13" t="s">
        <v>41</v>
      </c>
      <c r="AK363" s="1">
        <v>43114</v>
      </c>
      <c r="AL363" s="3">
        <v>0</v>
      </c>
      <c r="AO363" s="11"/>
    </row>
    <row r="364" spans="1:41" x14ac:dyDescent="0.25">
      <c r="A364" t="s">
        <v>582</v>
      </c>
      <c r="B364" t="s">
        <v>1455</v>
      </c>
      <c r="C364" t="s">
        <v>40</v>
      </c>
      <c r="D364" t="s">
        <v>41</v>
      </c>
      <c r="E364" t="s">
        <v>1104</v>
      </c>
      <c r="F364" t="s">
        <v>16</v>
      </c>
      <c r="G364" t="s">
        <v>46</v>
      </c>
      <c r="H364">
        <v>45</v>
      </c>
      <c r="I364" s="1">
        <v>41299</v>
      </c>
      <c r="J364" s="2">
        <v>88016</v>
      </c>
      <c r="K364" s="3">
        <v>0</v>
      </c>
      <c r="L364" t="s">
        <v>47</v>
      </c>
      <c r="M364" t="s">
        <v>1136</v>
      </c>
      <c r="N364" s="1" t="s">
        <v>20</v>
      </c>
      <c r="P364" t="str">
        <f t="shared" si="16"/>
        <v>MIDDLE AGE</v>
      </c>
      <c r="AG364" s="11"/>
      <c r="AH364" s="1">
        <v>41299</v>
      </c>
      <c r="AI364" s="2">
        <v>88016</v>
      </c>
      <c r="AJ364" s="13" t="s">
        <v>26</v>
      </c>
      <c r="AK364" s="1">
        <v>41299</v>
      </c>
      <c r="AL364" s="3">
        <v>0</v>
      </c>
      <c r="AO364" s="11"/>
    </row>
    <row r="365" spans="1:41" x14ac:dyDescent="0.25">
      <c r="A365" t="s">
        <v>583</v>
      </c>
      <c r="B365" t="s">
        <v>1456</v>
      </c>
      <c r="C365" t="s">
        <v>50</v>
      </c>
      <c r="D365" t="s">
        <v>26</v>
      </c>
      <c r="E365" t="s">
        <v>31</v>
      </c>
      <c r="F365" t="s">
        <v>16</v>
      </c>
      <c r="G365" t="s">
        <v>17</v>
      </c>
      <c r="H365">
        <v>56</v>
      </c>
      <c r="I365" s="1">
        <v>44446</v>
      </c>
      <c r="J365" s="2">
        <v>66561</v>
      </c>
      <c r="K365" s="3">
        <v>0.06</v>
      </c>
      <c r="L365" t="s">
        <v>18</v>
      </c>
      <c r="M365" t="s">
        <v>19</v>
      </c>
      <c r="N365" s="1" t="s">
        <v>20</v>
      </c>
      <c r="P365" t="str">
        <f t="shared" si="16"/>
        <v>MIDDLE AGE</v>
      </c>
      <c r="AG365" s="11"/>
      <c r="AH365" s="1">
        <v>44446</v>
      </c>
      <c r="AI365" s="2">
        <v>66561</v>
      </c>
      <c r="AJ365" s="13" t="s">
        <v>30</v>
      </c>
      <c r="AK365" s="1">
        <v>44446</v>
      </c>
      <c r="AL365" s="3">
        <v>0.06</v>
      </c>
      <c r="AO365" s="11"/>
    </row>
    <row r="366" spans="1:41" x14ac:dyDescent="0.25">
      <c r="A366" t="s">
        <v>584</v>
      </c>
      <c r="B366" t="s">
        <v>1457</v>
      </c>
      <c r="C366" t="s">
        <v>72</v>
      </c>
      <c r="D366" t="s">
        <v>30</v>
      </c>
      <c r="E366" t="s">
        <v>15</v>
      </c>
      <c r="F366" t="s">
        <v>16</v>
      </c>
      <c r="G366" t="s">
        <v>46</v>
      </c>
      <c r="H366">
        <v>52</v>
      </c>
      <c r="I366" s="1">
        <v>37188</v>
      </c>
      <c r="J366" s="2">
        <v>89811</v>
      </c>
      <c r="K366" s="3">
        <v>0</v>
      </c>
      <c r="L366" t="s">
        <v>47</v>
      </c>
      <c r="M366" t="s">
        <v>1136</v>
      </c>
      <c r="N366" s="1">
        <v>44793</v>
      </c>
      <c r="P366" t="str">
        <f t="shared" si="16"/>
        <v>MIDDLE AGE</v>
      </c>
      <c r="AG366" s="11"/>
      <c r="AH366" s="1">
        <v>37188</v>
      </c>
      <c r="AI366" s="2">
        <v>89811</v>
      </c>
      <c r="AJ366" s="13" t="s">
        <v>26</v>
      </c>
      <c r="AK366" s="1">
        <v>37188</v>
      </c>
      <c r="AL366" s="3">
        <v>0</v>
      </c>
      <c r="AO366" s="11"/>
    </row>
    <row r="367" spans="1:41" x14ac:dyDescent="0.25">
      <c r="A367" t="s">
        <v>585</v>
      </c>
      <c r="B367" t="s">
        <v>1458</v>
      </c>
      <c r="C367" t="s">
        <v>55</v>
      </c>
      <c r="D367" t="s">
        <v>26</v>
      </c>
      <c r="E367" t="s">
        <v>35</v>
      </c>
      <c r="F367" t="s">
        <v>27</v>
      </c>
      <c r="G367" t="s">
        <v>23</v>
      </c>
      <c r="H367">
        <v>49</v>
      </c>
      <c r="I367" s="1">
        <v>40324</v>
      </c>
      <c r="J367" s="2">
        <v>125506</v>
      </c>
      <c r="K367" s="3">
        <v>0.09</v>
      </c>
      <c r="L367" t="s">
        <v>18</v>
      </c>
      <c r="M367" t="s">
        <v>56</v>
      </c>
      <c r="N367" s="1" t="s">
        <v>20</v>
      </c>
      <c r="P367" t="str">
        <f t="shared" si="16"/>
        <v>MIDDLE AGE</v>
      </c>
      <c r="AG367" s="11"/>
      <c r="AH367" s="1">
        <v>40324</v>
      </c>
      <c r="AI367" s="2">
        <v>125506</v>
      </c>
      <c r="AJ367" s="13" t="s">
        <v>14</v>
      </c>
      <c r="AK367" s="1">
        <v>40324</v>
      </c>
      <c r="AL367" s="3">
        <v>0.09</v>
      </c>
      <c r="AO367" s="11"/>
    </row>
    <row r="368" spans="1:41" x14ac:dyDescent="0.25">
      <c r="A368" t="s">
        <v>586</v>
      </c>
      <c r="B368" t="s">
        <v>1459</v>
      </c>
      <c r="C368" t="s">
        <v>57</v>
      </c>
      <c r="D368" t="s">
        <v>14</v>
      </c>
      <c r="E368" t="s">
        <v>35</v>
      </c>
      <c r="F368" t="s">
        <v>16</v>
      </c>
      <c r="G368" t="s">
        <v>23</v>
      </c>
      <c r="H368">
        <v>46</v>
      </c>
      <c r="I368" s="1">
        <v>40050</v>
      </c>
      <c r="J368" s="2">
        <v>56409</v>
      </c>
      <c r="K368" s="3">
        <v>0</v>
      </c>
      <c r="L368" t="s">
        <v>18</v>
      </c>
      <c r="M368" t="s">
        <v>28</v>
      </c>
      <c r="N368" s="1" t="s">
        <v>20</v>
      </c>
      <c r="P368" t="str">
        <f t="shared" si="16"/>
        <v>MIDDLE AGE</v>
      </c>
      <c r="AG368" s="11"/>
      <c r="AH368" s="1">
        <v>40050</v>
      </c>
      <c r="AI368" s="2">
        <v>56409</v>
      </c>
      <c r="AJ368" s="13" t="s">
        <v>45</v>
      </c>
      <c r="AK368" s="1">
        <v>40050</v>
      </c>
      <c r="AL368" s="3">
        <v>0</v>
      </c>
      <c r="AO368" s="11"/>
    </row>
    <row r="369" spans="1:41" x14ac:dyDescent="0.25">
      <c r="A369" t="s">
        <v>587</v>
      </c>
      <c r="B369" t="s">
        <v>1460</v>
      </c>
      <c r="C369" t="s">
        <v>1113</v>
      </c>
      <c r="D369" t="s">
        <v>45</v>
      </c>
      <c r="E369" t="s">
        <v>15</v>
      </c>
      <c r="F369" t="s">
        <v>16</v>
      </c>
      <c r="G369" t="s">
        <v>23</v>
      </c>
      <c r="H369">
        <v>39</v>
      </c>
      <c r="I369" s="1">
        <v>40961</v>
      </c>
      <c r="J369" s="2">
        <v>122058</v>
      </c>
      <c r="K369" s="3">
        <v>0.14000000000000001</v>
      </c>
      <c r="L369" t="s">
        <v>32</v>
      </c>
      <c r="M369" t="s">
        <v>54</v>
      </c>
      <c r="N369" s="1" t="s">
        <v>20</v>
      </c>
      <c r="P369" t="str">
        <f t="shared" si="16"/>
        <v>YOUNG</v>
      </c>
      <c r="AG369" s="11"/>
      <c r="AH369" s="1">
        <v>40961</v>
      </c>
      <c r="AI369" s="2">
        <v>122058</v>
      </c>
      <c r="AJ369" s="13" t="s">
        <v>45</v>
      </c>
      <c r="AK369" s="1">
        <v>40961</v>
      </c>
      <c r="AL369" s="3">
        <v>0.14000000000000001</v>
      </c>
      <c r="AO369" s="11"/>
    </row>
    <row r="370" spans="1:41" x14ac:dyDescent="0.25">
      <c r="A370" t="s">
        <v>588</v>
      </c>
      <c r="B370" t="s">
        <v>1461</v>
      </c>
      <c r="C370" t="s">
        <v>40</v>
      </c>
      <c r="D370" t="s">
        <v>45</v>
      </c>
      <c r="E370" t="s">
        <v>35</v>
      </c>
      <c r="F370" t="s">
        <v>16</v>
      </c>
      <c r="G370" t="s">
        <v>46</v>
      </c>
      <c r="H370">
        <v>55</v>
      </c>
      <c r="I370" s="1">
        <v>35883</v>
      </c>
      <c r="J370" s="2">
        <v>82550</v>
      </c>
      <c r="K370" s="3">
        <v>0</v>
      </c>
      <c r="L370" t="s">
        <v>18</v>
      </c>
      <c r="M370" t="s">
        <v>19</v>
      </c>
      <c r="N370" s="1" t="s">
        <v>20</v>
      </c>
      <c r="P370" t="str">
        <f t="shared" si="16"/>
        <v>MIDDLE AGE</v>
      </c>
      <c r="AG370" s="11"/>
      <c r="AH370" s="1">
        <v>35883</v>
      </c>
      <c r="AI370" s="2">
        <v>82550</v>
      </c>
      <c r="AJ370" s="13" t="s">
        <v>26</v>
      </c>
      <c r="AK370" s="1">
        <v>35883</v>
      </c>
      <c r="AL370" s="3">
        <v>0</v>
      </c>
      <c r="AO370" s="11"/>
    </row>
    <row r="371" spans="1:41" x14ac:dyDescent="0.25">
      <c r="A371" t="s">
        <v>589</v>
      </c>
      <c r="B371" t="s">
        <v>1462</v>
      </c>
      <c r="C371" t="s">
        <v>79</v>
      </c>
      <c r="D371" t="s">
        <v>26</v>
      </c>
      <c r="E371" t="s">
        <v>35</v>
      </c>
      <c r="F371" t="s">
        <v>27</v>
      </c>
      <c r="G371" t="s">
        <v>23</v>
      </c>
      <c r="H371">
        <v>34</v>
      </c>
      <c r="I371" s="1">
        <v>41167</v>
      </c>
      <c r="J371" s="2">
        <v>93760</v>
      </c>
      <c r="K371" s="3">
        <v>0</v>
      </c>
      <c r="L371" t="s">
        <v>18</v>
      </c>
      <c r="M371" t="s">
        <v>42</v>
      </c>
      <c r="N371" s="1" t="s">
        <v>20</v>
      </c>
      <c r="P371" t="str">
        <f t="shared" si="16"/>
        <v>YOUNG</v>
      </c>
      <c r="AG371" s="11"/>
      <c r="AH371" s="1">
        <v>41167</v>
      </c>
      <c r="AI371" s="2">
        <v>93760</v>
      </c>
      <c r="AJ371" s="13" t="s">
        <v>45</v>
      </c>
      <c r="AK371" s="1">
        <v>41167</v>
      </c>
      <c r="AL371" s="3">
        <v>0</v>
      </c>
      <c r="AO371" s="11"/>
    </row>
    <row r="372" spans="1:41" x14ac:dyDescent="0.25">
      <c r="A372" t="s">
        <v>590</v>
      </c>
      <c r="B372" t="s">
        <v>1463</v>
      </c>
      <c r="C372" t="s">
        <v>59</v>
      </c>
      <c r="D372" t="s">
        <v>45</v>
      </c>
      <c r="E372" t="s">
        <v>15</v>
      </c>
      <c r="F372" t="s">
        <v>16</v>
      </c>
      <c r="G372" t="s">
        <v>43</v>
      </c>
      <c r="H372">
        <v>56</v>
      </c>
      <c r="I372" s="1">
        <v>41079</v>
      </c>
      <c r="J372" s="2">
        <v>55008</v>
      </c>
      <c r="K372" s="3">
        <v>0</v>
      </c>
      <c r="L372" t="s">
        <v>18</v>
      </c>
      <c r="M372" t="s">
        <v>24</v>
      </c>
      <c r="N372" s="1" t="s">
        <v>20</v>
      </c>
      <c r="P372" t="str">
        <f t="shared" si="16"/>
        <v>MIDDLE AGE</v>
      </c>
      <c r="AG372" s="11"/>
      <c r="AH372" s="1">
        <v>41079</v>
      </c>
      <c r="AI372" s="2">
        <v>55008</v>
      </c>
      <c r="AJ372" s="13" t="s">
        <v>41</v>
      </c>
      <c r="AK372" s="1">
        <v>41079</v>
      </c>
      <c r="AL372" s="3">
        <v>0</v>
      </c>
      <c r="AO372" s="11"/>
    </row>
    <row r="373" spans="1:41" x14ac:dyDescent="0.25">
      <c r="A373" t="s">
        <v>591</v>
      </c>
      <c r="B373" t="s">
        <v>1464</v>
      </c>
      <c r="C373" t="s">
        <v>57</v>
      </c>
      <c r="D373" t="s">
        <v>41</v>
      </c>
      <c r="E373" t="s">
        <v>15</v>
      </c>
      <c r="F373" t="s">
        <v>27</v>
      </c>
      <c r="G373" t="s">
        <v>46</v>
      </c>
      <c r="H373">
        <v>56</v>
      </c>
      <c r="I373" s="1">
        <v>41180</v>
      </c>
      <c r="J373" s="2">
        <v>65368</v>
      </c>
      <c r="K373" s="3">
        <v>0</v>
      </c>
      <c r="L373" t="s">
        <v>18</v>
      </c>
      <c r="M373" t="s">
        <v>56</v>
      </c>
      <c r="N373" s="1" t="s">
        <v>20</v>
      </c>
      <c r="P373" t="str">
        <f t="shared" si="16"/>
        <v>MIDDLE AGE</v>
      </c>
      <c r="AG373" s="11"/>
      <c r="AH373" s="1">
        <v>41180</v>
      </c>
      <c r="AI373" s="2">
        <v>65368</v>
      </c>
      <c r="AJ373" s="13" t="s">
        <v>30</v>
      </c>
      <c r="AK373" s="1">
        <v>41180</v>
      </c>
      <c r="AL373" s="3">
        <v>0</v>
      </c>
      <c r="AO373" s="11"/>
    </row>
    <row r="374" spans="1:41" x14ac:dyDescent="0.25">
      <c r="A374" t="s">
        <v>592</v>
      </c>
      <c r="B374" t="s">
        <v>1465</v>
      </c>
      <c r="C374" t="s">
        <v>52</v>
      </c>
      <c r="D374" t="s">
        <v>30</v>
      </c>
      <c r="E374" t="s">
        <v>15</v>
      </c>
      <c r="F374" t="s">
        <v>27</v>
      </c>
      <c r="G374" t="s">
        <v>23</v>
      </c>
      <c r="H374">
        <v>62</v>
      </c>
      <c r="I374" s="1">
        <v>42845</v>
      </c>
      <c r="J374" s="2">
        <v>83955</v>
      </c>
      <c r="K374" s="3">
        <v>0</v>
      </c>
      <c r="L374" t="s">
        <v>18</v>
      </c>
      <c r="M374" t="s">
        <v>37</v>
      </c>
      <c r="N374" s="1" t="s">
        <v>20</v>
      </c>
      <c r="P374" t="str">
        <f t="shared" si="16"/>
        <v>OLD</v>
      </c>
      <c r="AG374" s="11"/>
      <c r="AH374" s="1">
        <v>42845</v>
      </c>
      <c r="AI374" s="2">
        <v>83955</v>
      </c>
      <c r="AJ374" s="13" t="s">
        <v>41</v>
      </c>
      <c r="AK374" s="1">
        <v>42845</v>
      </c>
      <c r="AL374" s="3">
        <v>0</v>
      </c>
      <c r="AO374" s="11"/>
    </row>
    <row r="375" spans="1:41" x14ac:dyDescent="0.25">
      <c r="A375" t="s">
        <v>103</v>
      </c>
      <c r="B375" t="s">
        <v>1466</v>
      </c>
      <c r="C375" t="s">
        <v>13</v>
      </c>
      <c r="D375" t="s">
        <v>41</v>
      </c>
      <c r="E375" t="s">
        <v>1104</v>
      </c>
      <c r="F375" t="s">
        <v>16</v>
      </c>
      <c r="G375" t="s">
        <v>46</v>
      </c>
      <c r="H375">
        <v>60</v>
      </c>
      <c r="I375" s="1">
        <v>35788</v>
      </c>
      <c r="J375" s="2">
        <v>231907</v>
      </c>
      <c r="K375" s="3">
        <v>0.38</v>
      </c>
      <c r="L375" t="s">
        <v>18</v>
      </c>
      <c r="M375" t="s">
        <v>24</v>
      </c>
      <c r="N375" s="1" t="s">
        <v>20</v>
      </c>
      <c r="P375" t="str">
        <f t="shared" si="16"/>
        <v>MIDDLE AGE</v>
      </c>
      <c r="AG375" s="11"/>
      <c r="AH375" s="1">
        <v>35788</v>
      </c>
      <c r="AI375" s="2">
        <v>231907</v>
      </c>
      <c r="AJ375" s="13" t="s">
        <v>26</v>
      </c>
      <c r="AK375" s="1">
        <v>35788</v>
      </c>
      <c r="AL375" s="3">
        <v>0.38</v>
      </c>
      <c r="AO375" s="11"/>
    </row>
    <row r="376" spans="1:41" x14ac:dyDescent="0.25">
      <c r="A376" t="s">
        <v>593</v>
      </c>
      <c r="B376" t="s">
        <v>1467</v>
      </c>
      <c r="C376" t="s">
        <v>75</v>
      </c>
      <c r="D376" t="s">
        <v>26</v>
      </c>
      <c r="E376" t="s">
        <v>35</v>
      </c>
      <c r="F376" t="s">
        <v>27</v>
      </c>
      <c r="G376" t="s">
        <v>17</v>
      </c>
      <c r="H376">
        <v>42</v>
      </c>
      <c r="I376" s="1">
        <v>40072</v>
      </c>
      <c r="J376" s="2">
        <v>97628</v>
      </c>
      <c r="K376" s="3">
        <v>0</v>
      </c>
      <c r="L376" t="s">
        <v>18</v>
      </c>
      <c r="M376" t="s">
        <v>37</v>
      </c>
      <c r="N376" s="1" t="s">
        <v>20</v>
      </c>
      <c r="P376" t="str">
        <f t="shared" si="16"/>
        <v>MIDDLE AGE</v>
      </c>
      <c r="AG376" s="11"/>
      <c r="AH376" s="1">
        <v>40072</v>
      </c>
      <c r="AI376" s="2">
        <v>97628</v>
      </c>
      <c r="AJ376" s="13" t="s">
        <v>26</v>
      </c>
      <c r="AK376" s="1">
        <v>40072</v>
      </c>
      <c r="AL376" s="3">
        <v>0</v>
      </c>
      <c r="AO376" s="11"/>
    </row>
    <row r="377" spans="1:41" x14ac:dyDescent="0.25">
      <c r="A377" t="s">
        <v>594</v>
      </c>
      <c r="B377" t="s">
        <v>1468</v>
      </c>
      <c r="C377" t="s">
        <v>75</v>
      </c>
      <c r="D377" t="s">
        <v>26</v>
      </c>
      <c r="E377" t="s">
        <v>35</v>
      </c>
      <c r="F377" t="s">
        <v>27</v>
      </c>
      <c r="G377" t="s">
        <v>46</v>
      </c>
      <c r="H377">
        <v>27</v>
      </c>
      <c r="I377" s="1">
        <v>44096</v>
      </c>
      <c r="J377" s="2">
        <v>88142</v>
      </c>
      <c r="K377" s="3">
        <v>0</v>
      </c>
      <c r="L377" t="s">
        <v>18</v>
      </c>
      <c r="M377" t="s">
        <v>28</v>
      </c>
      <c r="N377" s="1" t="s">
        <v>20</v>
      </c>
      <c r="P377" t="str">
        <f t="shared" si="16"/>
        <v>YOUNG</v>
      </c>
      <c r="AG377" s="11"/>
      <c r="AH377" s="1">
        <v>44096</v>
      </c>
      <c r="AI377" s="2">
        <v>88142</v>
      </c>
      <c r="AJ377" s="13" t="s">
        <v>30</v>
      </c>
      <c r="AK377" s="1">
        <v>44096</v>
      </c>
      <c r="AL377" s="3">
        <v>0</v>
      </c>
      <c r="AO377" s="11"/>
    </row>
    <row r="378" spans="1:41" x14ac:dyDescent="0.25">
      <c r="A378" t="s">
        <v>121</v>
      </c>
      <c r="B378" t="s">
        <v>1469</v>
      </c>
      <c r="C378" t="s">
        <v>52</v>
      </c>
      <c r="D378" t="s">
        <v>30</v>
      </c>
      <c r="E378" t="s">
        <v>31</v>
      </c>
      <c r="F378" t="s">
        <v>16</v>
      </c>
      <c r="G378" t="s">
        <v>23</v>
      </c>
      <c r="H378">
        <v>37</v>
      </c>
      <c r="I378" s="1">
        <v>43892</v>
      </c>
      <c r="J378" s="2">
        <v>83465</v>
      </c>
      <c r="K378" s="3">
        <v>0</v>
      </c>
      <c r="L378" t="s">
        <v>32</v>
      </c>
      <c r="M378" t="s">
        <v>54</v>
      </c>
      <c r="N378" s="1" t="s">
        <v>20</v>
      </c>
      <c r="P378" t="str">
        <f t="shared" si="16"/>
        <v>YOUNG</v>
      </c>
      <c r="AG378" s="11"/>
      <c r="AH378" s="1">
        <v>43892</v>
      </c>
      <c r="AI378" s="2">
        <v>83465</v>
      </c>
      <c r="AJ378" s="13" t="s">
        <v>26</v>
      </c>
      <c r="AK378" s="1">
        <v>43892</v>
      </c>
      <c r="AL378" s="3">
        <v>0</v>
      </c>
      <c r="AO378" s="11"/>
    </row>
    <row r="379" spans="1:41" x14ac:dyDescent="0.25">
      <c r="A379" t="s">
        <v>595</v>
      </c>
      <c r="B379" t="s">
        <v>1470</v>
      </c>
      <c r="C379" t="s">
        <v>38</v>
      </c>
      <c r="D379" t="s">
        <v>26</v>
      </c>
      <c r="E379" t="s">
        <v>35</v>
      </c>
      <c r="F379" t="s">
        <v>27</v>
      </c>
      <c r="G379" t="s">
        <v>46</v>
      </c>
      <c r="H379">
        <v>29</v>
      </c>
      <c r="I379" s="1">
        <v>44570</v>
      </c>
      <c r="J379" s="2">
        <v>197731</v>
      </c>
      <c r="K379" s="3">
        <v>0.15</v>
      </c>
      <c r="L379" t="s">
        <v>18</v>
      </c>
      <c r="M379" t="s">
        <v>56</v>
      </c>
      <c r="N379" s="1" t="s">
        <v>20</v>
      </c>
      <c r="P379" t="str">
        <f t="shared" si="16"/>
        <v>YOUNG</v>
      </c>
      <c r="AG379" s="11"/>
      <c r="AH379" s="1">
        <v>44570</v>
      </c>
      <c r="AI379" s="2">
        <v>197731</v>
      </c>
      <c r="AJ379" s="13" t="s">
        <v>58</v>
      </c>
      <c r="AK379" s="1">
        <v>44570</v>
      </c>
      <c r="AL379" s="3">
        <v>0.15</v>
      </c>
      <c r="AO379" s="11"/>
    </row>
    <row r="380" spans="1:41" x14ac:dyDescent="0.25">
      <c r="A380" t="s">
        <v>596</v>
      </c>
      <c r="B380" t="s">
        <v>1471</v>
      </c>
      <c r="C380" t="s">
        <v>1113</v>
      </c>
      <c r="D380" t="s">
        <v>58</v>
      </c>
      <c r="E380" t="s">
        <v>15</v>
      </c>
      <c r="F380" t="s">
        <v>27</v>
      </c>
      <c r="G380" t="s">
        <v>23</v>
      </c>
      <c r="H380">
        <v>32</v>
      </c>
      <c r="I380" s="1">
        <v>41988</v>
      </c>
      <c r="J380" s="2">
        <v>151758</v>
      </c>
      <c r="K380" s="3">
        <v>0.12</v>
      </c>
      <c r="L380" t="s">
        <v>32</v>
      </c>
      <c r="M380" t="s">
        <v>54</v>
      </c>
      <c r="N380" s="1" t="s">
        <v>20</v>
      </c>
      <c r="P380" t="str">
        <f t="shared" si="16"/>
        <v>YOUNG</v>
      </c>
      <c r="AG380" s="11"/>
      <c r="AH380" s="1">
        <v>41988</v>
      </c>
      <c r="AI380" s="2">
        <v>151758</v>
      </c>
      <c r="AJ380" s="13" t="s">
        <v>14</v>
      </c>
      <c r="AK380" s="1">
        <v>41988</v>
      </c>
      <c r="AL380" s="3">
        <v>0.12</v>
      </c>
      <c r="AO380" s="11"/>
    </row>
    <row r="381" spans="1:41" x14ac:dyDescent="0.25">
      <c r="A381" t="s">
        <v>597</v>
      </c>
      <c r="B381" t="s">
        <v>1472</v>
      </c>
      <c r="C381" t="s">
        <v>38</v>
      </c>
      <c r="D381" t="s">
        <v>14</v>
      </c>
      <c r="E381" t="s">
        <v>15</v>
      </c>
      <c r="F381" t="s">
        <v>27</v>
      </c>
      <c r="G381" t="s">
        <v>23</v>
      </c>
      <c r="H381">
        <v>33</v>
      </c>
      <c r="I381" s="1">
        <v>41525</v>
      </c>
      <c r="J381" s="2">
        <v>164340</v>
      </c>
      <c r="K381" s="3">
        <v>0.15</v>
      </c>
      <c r="L381" t="s">
        <v>18</v>
      </c>
      <c r="M381" t="s">
        <v>19</v>
      </c>
      <c r="N381" s="1" t="s">
        <v>20</v>
      </c>
      <c r="P381" t="str">
        <f t="shared" si="16"/>
        <v>YOUNG</v>
      </c>
      <c r="AG381" s="11"/>
      <c r="AH381" s="1">
        <v>41525</v>
      </c>
      <c r="AI381" s="2">
        <v>164340</v>
      </c>
      <c r="AJ381" s="13" t="s">
        <v>30</v>
      </c>
      <c r="AK381" s="1">
        <v>41525</v>
      </c>
      <c r="AL381" s="3">
        <v>0.15</v>
      </c>
      <c r="AO381" s="11"/>
    </row>
    <row r="382" spans="1:41" x14ac:dyDescent="0.25">
      <c r="A382" t="s">
        <v>598</v>
      </c>
      <c r="B382" t="s">
        <v>1473</v>
      </c>
      <c r="C382" t="s">
        <v>71</v>
      </c>
      <c r="D382" t="s">
        <v>30</v>
      </c>
      <c r="E382" t="s">
        <v>1104</v>
      </c>
      <c r="F382" t="s">
        <v>16</v>
      </c>
      <c r="G382" t="s">
        <v>46</v>
      </c>
      <c r="H382">
        <v>42</v>
      </c>
      <c r="I382" s="1">
        <v>38802</v>
      </c>
      <c r="J382" s="2">
        <v>104916</v>
      </c>
      <c r="K382" s="3">
        <v>0</v>
      </c>
      <c r="L382" t="s">
        <v>47</v>
      </c>
      <c r="M382" t="s">
        <v>68</v>
      </c>
      <c r="N382" s="1" t="s">
        <v>20</v>
      </c>
      <c r="P382" t="str">
        <f t="shared" si="16"/>
        <v>MIDDLE AGE</v>
      </c>
      <c r="AG382" s="11"/>
      <c r="AH382" s="1">
        <v>38802</v>
      </c>
      <c r="AI382" s="2">
        <v>104916</v>
      </c>
      <c r="AJ382" s="13" t="s">
        <v>14</v>
      </c>
      <c r="AK382" s="1">
        <v>38802</v>
      </c>
      <c r="AL382" s="3">
        <v>0</v>
      </c>
      <c r="AO382" s="11"/>
    </row>
    <row r="383" spans="1:41" x14ac:dyDescent="0.25">
      <c r="A383" t="s">
        <v>599</v>
      </c>
      <c r="B383" t="s">
        <v>1474</v>
      </c>
      <c r="C383" t="s">
        <v>59</v>
      </c>
      <c r="D383" t="s">
        <v>14</v>
      </c>
      <c r="E383" t="s">
        <v>1104</v>
      </c>
      <c r="F383" t="s">
        <v>27</v>
      </c>
      <c r="G383" t="s">
        <v>23</v>
      </c>
      <c r="H383">
        <v>60</v>
      </c>
      <c r="I383" s="1">
        <v>35452</v>
      </c>
      <c r="J383" s="2">
        <v>42536</v>
      </c>
      <c r="K383" s="3">
        <v>0</v>
      </c>
      <c r="L383" t="s">
        <v>18</v>
      </c>
      <c r="M383" t="s">
        <v>28</v>
      </c>
      <c r="N383" s="1" t="s">
        <v>20</v>
      </c>
      <c r="P383" t="str">
        <f t="shared" si="16"/>
        <v>MIDDLE AGE</v>
      </c>
      <c r="AG383" s="11"/>
      <c r="AH383" s="1">
        <v>35452</v>
      </c>
      <c r="AI383" s="2">
        <v>42536</v>
      </c>
      <c r="AJ383" s="13" t="s">
        <v>14</v>
      </c>
      <c r="AK383" s="1">
        <v>35452</v>
      </c>
      <c r="AL383" s="3">
        <v>0</v>
      </c>
      <c r="AO383" s="11"/>
    </row>
    <row r="384" spans="1:41" x14ac:dyDescent="0.25">
      <c r="A384" t="s">
        <v>600</v>
      </c>
      <c r="B384" t="s">
        <v>1475</v>
      </c>
      <c r="C384" t="s">
        <v>13</v>
      </c>
      <c r="D384" t="s">
        <v>14</v>
      </c>
      <c r="E384" t="s">
        <v>15</v>
      </c>
      <c r="F384" t="s">
        <v>16</v>
      </c>
      <c r="G384" t="s">
        <v>23</v>
      </c>
      <c r="H384">
        <v>51</v>
      </c>
      <c r="I384" s="1">
        <v>39908</v>
      </c>
      <c r="J384" s="2">
        <v>195171</v>
      </c>
      <c r="K384" s="3">
        <v>0.33</v>
      </c>
      <c r="L384" t="s">
        <v>18</v>
      </c>
      <c r="M384" t="s">
        <v>56</v>
      </c>
      <c r="N384" s="1" t="s">
        <v>20</v>
      </c>
      <c r="P384" t="str">
        <f t="shared" si="16"/>
        <v>MIDDLE AGE</v>
      </c>
      <c r="AG384" s="11"/>
      <c r="AH384" s="1">
        <v>39908</v>
      </c>
      <c r="AI384" s="2">
        <v>195171</v>
      </c>
      <c r="AJ384" s="13" t="s">
        <v>22</v>
      </c>
      <c r="AK384" s="1">
        <v>39908</v>
      </c>
      <c r="AL384" s="3">
        <v>0.33</v>
      </c>
      <c r="AO384" s="11"/>
    </row>
    <row r="385" spans="1:41" x14ac:dyDescent="0.25">
      <c r="A385" t="s">
        <v>601</v>
      </c>
      <c r="B385" t="s">
        <v>1476</v>
      </c>
      <c r="C385" t="s">
        <v>70</v>
      </c>
      <c r="D385" t="s">
        <v>22</v>
      </c>
      <c r="E385" t="s">
        <v>35</v>
      </c>
      <c r="F385" t="s">
        <v>16</v>
      </c>
      <c r="G385" t="s">
        <v>23</v>
      </c>
      <c r="H385">
        <v>50</v>
      </c>
      <c r="I385" s="1">
        <v>43977</v>
      </c>
      <c r="J385" s="2">
        <v>45290</v>
      </c>
      <c r="K385" s="3">
        <v>0</v>
      </c>
      <c r="L385" t="s">
        <v>32</v>
      </c>
      <c r="M385" t="s">
        <v>67</v>
      </c>
      <c r="N385" s="1">
        <v>44412</v>
      </c>
      <c r="P385" t="str">
        <f t="shared" si="16"/>
        <v>MIDDLE AGE</v>
      </c>
      <c r="AG385" s="11"/>
      <c r="AH385" s="1">
        <v>43977</v>
      </c>
      <c r="AI385" s="2">
        <v>45290</v>
      </c>
      <c r="AJ385" s="13" t="s">
        <v>14</v>
      </c>
      <c r="AK385" s="1">
        <v>43977</v>
      </c>
      <c r="AL385" s="3">
        <v>0</v>
      </c>
      <c r="AO385" s="11"/>
    </row>
    <row r="386" spans="1:41" x14ac:dyDescent="0.25">
      <c r="A386" t="s">
        <v>602</v>
      </c>
      <c r="B386" t="s">
        <v>1477</v>
      </c>
      <c r="C386" t="s">
        <v>13</v>
      </c>
      <c r="D386" t="s">
        <v>14</v>
      </c>
      <c r="E386" t="s">
        <v>1104</v>
      </c>
      <c r="F386" t="s">
        <v>27</v>
      </c>
      <c r="G386" t="s">
        <v>46</v>
      </c>
      <c r="H386">
        <v>50</v>
      </c>
      <c r="I386" s="1">
        <v>40158</v>
      </c>
      <c r="J386" s="2">
        <v>203306</v>
      </c>
      <c r="K386" s="3">
        <v>0.38</v>
      </c>
      <c r="L386" t="s">
        <v>18</v>
      </c>
      <c r="M386" t="s">
        <v>56</v>
      </c>
      <c r="N386" s="1" t="s">
        <v>20</v>
      </c>
      <c r="P386" t="str">
        <f t="shared" ref="P386:P449" si="17">IF(AND(H386&gt;=20,H386&lt;=40),"YOUNG",IF(AND(H386&gt;40,H386&lt;=60),"MIDDLE AGE",IF(H386&gt;60,"OLD"," ")))</f>
        <v>MIDDLE AGE</v>
      </c>
      <c r="AG386" s="11"/>
      <c r="AH386" s="1">
        <v>40158</v>
      </c>
      <c r="AI386" s="2">
        <v>203306</v>
      </c>
      <c r="AJ386" s="13" t="s">
        <v>45</v>
      </c>
      <c r="AK386" s="1">
        <v>40158</v>
      </c>
      <c r="AL386" s="3">
        <v>0.38</v>
      </c>
      <c r="AO386" s="11"/>
    </row>
    <row r="387" spans="1:41" x14ac:dyDescent="0.25">
      <c r="A387" t="s">
        <v>138</v>
      </c>
      <c r="B387" t="s">
        <v>1478</v>
      </c>
      <c r="C387" t="s">
        <v>57</v>
      </c>
      <c r="D387" t="s">
        <v>45</v>
      </c>
      <c r="E387" t="s">
        <v>1104</v>
      </c>
      <c r="F387" t="s">
        <v>27</v>
      </c>
      <c r="G387" t="s">
        <v>46</v>
      </c>
      <c r="H387">
        <v>26</v>
      </c>
      <c r="I387" s="1">
        <v>44728</v>
      </c>
      <c r="J387" s="2">
        <v>66865</v>
      </c>
      <c r="K387" s="3">
        <v>0</v>
      </c>
      <c r="L387" t="s">
        <v>47</v>
      </c>
      <c r="M387" t="s">
        <v>1136</v>
      </c>
      <c r="N387" s="1" t="s">
        <v>20</v>
      </c>
      <c r="P387" t="str">
        <f t="shared" si="17"/>
        <v>YOUNG</v>
      </c>
      <c r="AG387" s="11"/>
      <c r="AH387" s="1">
        <v>44728</v>
      </c>
      <c r="AI387" s="2">
        <v>66865</v>
      </c>
      <c r="AJ387" s="13" t="s">
        <v>26</v>
      </c>
      <c r="AK387" s="1">
        <v>44728</v>
      </c>
      <c r="AL387" s="3">
        <v>0</v>
      </c>
      <c r="AO387" s="11"/>
    </row>
    <row r="388" spans="1:41" x14ac:dyDescent="0.25">
      <c r="A388" t="s">
        <v>603</v>
      </c>
      <c r="B388" t="s">
        <v>1479</v>
      </c>
      <c r="C388" t="s">
        <v>61</v>
      </c>
      <c r="D388" t="s">
        <v>26</v>
      </c>
      <c r="E388" t="s">
        <v>31</v>
      </c>
      <c r="F388" t="s">
        <v>27</v>
      </c>
      <c r="G388" t="s">
        <v>23</v>
      </c>
      <c r="H388">
        <v>30</v>
      </c>
      <c r="I388" s="1">
        <v>44851</v>
      </c>
      <c r="J388" s="2">
        <v>89164</v>
      </c>
      <c r="K388" s="3">
        <v>0</v>
      </c>
      <c r="L388" t="s">
        <v>18</v>
      </c>
      <c r="M388" t="s">
        <v>37</v>
      </c>
      <c r="N388" s="1" t="s">
        <v>20</v>
      </c>
      <c r="P388" t="str">
        <f t="shared" si="17"/>
        <v>YOUNG</v>
      </c>
      <c r="AG388" s="11"/>
      <c r="AH388" s="1">
        <v>44851</v>
      </c>
      <c r="AI388" s="2">
        <v>89164</v>
      </c>
      <c r="AJ388" s="13" t="s">
        <v>45</v>
      </c>
      <c r="AK388" s="1">
        <v>44851</v>
      </c>
      <c r="AL388" s="3">
        <v>0</v>
      </c>
      <c r="AO388" s="11"/>
    </row>
    <row r="389" spans="1:41" x14ac:dyDescent="0.25">
      <c r="A389" t="s">
        <v>604</v>
      </c>
      <c r="B389" t="s">
        <v>1480</v>
      </c>
      <c r="C389" t="s">
        <v>40</v>
      </c>
      <c r="D389" t="s">
        <v>45</v>
      </c>
      <c r="E389" t="s">
        <v>35</v>
      </c>
      <c r="F389" t="s">
        <v>16</v>
      </c>
      <c r="G389" t="s">
        <v>23</v>
      </c>
      <c r="H389">
        <v>35</v>
      </c>
      <c r="I389" s="1">
        <v>44497</v>
      </c>
      <c r="J389" s="2">
        <v>75602</v>
      </c>
      <c r="K389" s="3">
        <v>0</v>
      </c>
      <c r="L389" t="s">
        <v>18</v>
      </c>
      <c r="M389" t="s">
        <v>42</v>
      </c>
      <c r="N389" s="1" t="s">
        <v>20</v>
      </c>
      <c r="P389" t="str">
        <f t="shared" si="17"/>
        <v>YOUNG</v>
      </c>
      <c r="AG389" s="11"/>
      <c r="AH389" s="1">
        <v>44497</v>
      </c>
      <c r="AI389" s="2">
        <v>75602</v>
      </c>
      <c r="AJ389" s="13" t="s">
        <v>26</v>
      </c>
      <c r="AK389" s="1">
        <v>44497</v>
      </c>
      <c r="AL389" s="3">
        <v>0</v>
      </c>
      <c r="AO389" s="11"/>
    </row>
    <row r="390" spans="1:41" x14ac:dyDescent="0.25">
      <c r="A390" t="s">
        <v>605</v>
      </c>
      <c r="B390" t="s">
        <v>1481</v>
      </c>
      <c r="C390" t="s">
        <v>74</v>
      </c>
      <c r="D390" t="s">
        <v>26</v>
      </c>
      <c r="E390" t="s">
        <v>1104</v>
      </c>
      <c r="F390" t="s">
        <v>27</v>
      </c>
      <c r="G390" t="s">
        <v>17</v>
      </c>
      <c r="H390">
        <v>44</v>
      </c>
      <c r="I390" s="1">
        <v>44240</v>
      </c>
      <c r="J390" s="2">
        <v>92939</v>
      </c>
      <c r="K390" s="3">
        <v>0</v>
      </c>
      <c r="L390" t="s">
        <v>18</v>
      </c>
      <c r="M390" t="s">
        <v>24</v>
      </c>
      <c r="N390" s="1" t="s">
        <v>20</v>
      </c>
      <c r="P390" t="str">
        <f t="shared" si="17"/>
        <v>MIDDLE AGE</v>
      </c>
      <c r="AG390" s="11"/>
      <c r="AH390" s="1">
        <v>44240</v>
      </c>
      <c r="AI390" s="2">
        <v>92939</v>
      </c>
      <c r="AJ390" s="13" t="s">
        <v>41</v>
      </c>
      <c r="AK390" s="1">
        <v>44240</v>
      </c>
      <c r="AL390" s="3">
        <v>0</v>
      </c>
      <c r="AO390" s="11"/>
    </row>
    <row r="391" spans="1:41" x14ac:dyDescent="0.25">
      <c r="A391" t="s">
        <v>248</v>
      </c>
      <c r="B391" t="s">
        <v>1482</v>
      </c>
      <c r="C391" t="s">
        <v>57</v>
      </c>
      <c r="D391" t="s">
        <v>41</v>
      </c>
      <c r="E391" t="s">
        <v>1104</v>
      </c>
      <c r="F391" t="s">
        <v>16</v>
      </c>
      <c r="G391" t="s">
        <v>43</v>
      </c>
      <c r="H391">
        <v>26</v>
      </c>
      <c r="I391" s="1">
        <v>43979</v>
      </c>
      <c r="J391" s="2">
        <v>64278</v>
      </c>
      <c r="K391" s="3">
        <v>0</v>
      </c>
      <c r="L391" t="s">
        <v>18</v>
      </c>
      <c r="M391" t="s">
        <v>28</v>
      </c>
      <c r="N391" s="1" t="s">
        <v>20</v>
      </c>
      <c r="P391" t="str">
        <f t="shared" si="17"/>
        <v>YOUNG</v>
      </c>
      <c r="AG391" s="11"/>
      <c r="AH391" s="1">
        <v>43979</v>
      </c>
      <c r="AI391" s="2">
        <v>64278</v>
      </c>
      <c r="AJ391" s="13" t="s">
        <v>26</v>
      </c>
      <c r="AK391" s="1">
        <v>43979</v>
      </c>
      <c r="AL391" s="3">
        <v>0</v>
      </c>
      <c r="AO391" s="11"/>
    </row>
    <row r="392" spans="1:41" x14ac:dyDescent="0.25">
      <c r="A392" t="s">
        <v>606</v>
      </c>
      <c r="B392" t="s">
        <v>1483</v>
      </c>
      <c r="C392" t="s">
        <v>73</v>
      </c>
      <c r="D392" t="s">
        <v>26</v>
      </c>
      <c r="E392" t="s">
        <v>15</v>
      </c>
      <c r="F392" t="s">
        <v>16</v>
      </c>
      <c r="G392" t="s">
        <v>46</v>
      </c>
      <c r="H392">
        <v>44</v>
      </c>
      <c r="I392" s="1">
        <v>41551</v>
      </c>
      <c r="J392" s="2">
        <v>72176</v>
      </c>
      <c r="K392" s="3">
        <v>0</v>
      </c>
      <c r="L392" t="s">
        <v>47</v>
      </c>
      <c r="M392" t="s">
        <v>1136</v>
      </c>
      <c r="N392" s="1" t="s">
        <v>20</v>
      </c>
      <c r="P392" t="str">
        <f t="shared" si="17"/>
        <v>MIDDLE AGE</v>
      </c>
      <c r="AG392" s="11"/>
      <c r="AH392" s="1">
        <v>41551</v>
      </c>
      <c r="AI392" s="2">
        <v>72176</v>
      </c>
      <c r="AJ392" s="13" t="s">
        <v>26</v>
      </c>
      <c r="AK392" s="1">
        <v>41551</v>
      </c>
      <c r="AL392" s="3">
        <v>0</v>
      </c>
      <c r="AO392" s="11"/>
    </row>
    <row r="393" spans="1:41" x14ac:dyDescent="0.25">
      <c r="A393" t="s">
        <v>607</v>
      </c>
      <c r="B393" t="s">
        <v>1484</v>
      </c>
      <c r="C393" t="s">
        <v>50</v>
      </c>
      <c r="D393" t="s">
        <v>26</v>
      </c>
      <c r="E393" t="s">
        <v>31</v>
      </c>
      <c r="F393" t="s">
        <v>16</v>
      </c>
      <c r="G393" t="s">
        <v>17</v>
      </c>
      <c r="H393">
        <v>61</v>
      </c>
      <c r="I393" s="1">
        <v>40214</v>
      </c>
      <c r="J393" s="2">
        <v>87758</v>
      </c>
      <c r="K393" s="3">
        <v>0.09</v>
      </c>
      <c r="L393" t="s">
        <v>18</v>
      </c>
      <c r="M393" t="s">
        <v>56</v>
      </c>
      <c r="N393" s="1" t="s">
        <v>20</v>
      </c>
      <c r="P393" t="str">
        <f t="shared" si="17"/>
        <v>OLD</v>
      </c>
      <c r="AG393" s="11"/>
      <c r="AH393" s="1">
        <v>40214</v>
      </c>
      <c r="AI393" s="2">
        <v>87758</v>
      </c>
      <c r="AJ393" s="13" t="s">
        <v>58</v>
      </c>
      <c r="AK393" s="1">
        <v>40214</v>
      </c>
      <c r="AL393" s="3">
        <v>0.09</v>
      </c>
      <c r="AO393" s="11"/>
    </row>
    <row r="394" spans="1:41" x14ac:dyDescent="0.25">
      <c r="A394" t="s">
        <v>608</v>
      </c>
      <c r="B394" t="s">
        <v>1485</v>
      </c>
      <c r="C394" t="s">
        <v>57</v>
      </c>
      <c r="D394" t="s">
        <v>58</v>
      </c>
      <c r="E394" t="s">
        <v>31</v>
      </c>
      <c r="F394" t="s">
        <v>27</v>
      </c>
      <c r="G394" t="s">
        <v>23</v>
      </c>
      <c r="H394">
        <v>50</v>
      </c>
      <c r="I394" s="1">
        <v>37408</v>
      </c>
      <c r="J394" s="2">
        <v>54646</v>
      </c>
      <c r="K394" s="3">
        <v>0</v>
      </c>
      <c r="L394" t="s">
        <v>18</v>
      </c>
      <c r="M394" t="s">
        <v>56</v>
      </c>
      <c r="N394" s="1" t="s">
        <v>20</v>
      </c>
      <c r="P394" t="str">
        <f t="shared" si="17"/>
        <v>MIDDLE AGE</v>
      </c>
      <c r="AG394" s="11"/>
      <c r="AH394" s="1">
        <v>37408</v>
      </c>
      <c r="AI394" s="2">
        <v>54646</v>
      </c>
      <c r="AJ394" s="13" t="s">
        <v>22</v>
      </c>
      <c r="AK394" s="1">
        <v>37408</v>
      </c>
      <c r="AL394" s="3">
        <v>0</v>
      </c>
      <c r="AO394" s="11"/>
    </row>
    <row r="395" spans="1:41" x14ac:dyDescent="0.25">
      <c r="A395" t="s">
        <v>609</v>
      </c>
      <c r="B395" t="s">
        <v>1486</v>
      </c>
      <c r="C395" t="s">
        <v>21</v>
      </c>
      <c r="D395" t="s">
        <v>22</v>
      </c>
      <c r="E395" t="s">
        <v>31</v>
      </c>
      <c r="F395" t="s">
        <v>27</v>
      </c>
      <c r="G395" t="s">
        <v>46</v>
      </c>
      <c r="H395">
        <v>61</v>
      </c>
      <c r="I395" s="1">
        <v>40569</v>
      </c>
      <c r="J395" s="2">
        <v>73323</v>
      </c>
      <c r="K395" s="3">
        <v>0</v>
      </c>
      <c r="L395" t="s">
        <v>18</v>
      </c>
      <c r="M395" t="s">
        <v>24</v>
      </c>
      <c r="N395" s="1" t="s">
        <v>20</v>
      </c>
      <c r="P395" t="str">
        <f t="shared" si="17"/>
        <v>OLD</v>
      </c>
      <c r="AG395" s="11"/>
      <c r="AH395" s="1">
        <v>40569</v>
      </c>
      <c r="AI395" s="2">
        <v>73323</v>
      </c>
      <c r="AJ395" s="13" t="s">
        <v>41</v>
      </c>
      <c r="AK395" s="1">
        <v>40569</v>
      </c>
      <c r="AL395" s="3">
        <v>0</v>
      </c>
      <c r="AO395" s="11"/>
    </row>
    <row r="396" spans="1:41" x14ac:dyDescent="0.25">
      <c r="A396" t="s">
        <v>610</v>
      </c>
      <c r="B396" t="s">
        <v>1487</v>
      </c>
      <c r="C396" t="s">
        <v>38</v>
      </c>
      <c r="D396" t="s">
        <v>41</v>
      </c>
      <c r="E396" t="s">
        <v>1104</v>
      </c>
      <c r="F396" t="s">
        <v>16</v>
      </c>
      <c r="G396" t="s">
        <v>17</v>
      </c>
      <c r="H396">
        <v>29</v>
      </c>
      <c r="I396" s="1">
        <v>44203</v>
      </c>
      <c r="J396" s="2">
        <v>151492</v>
      </c>
      <c r="K396" s="3">
        <v>0.21</v>
      </c>
      <c r="L396" t="s">
        <v>18</v>
      </c>
      <c r="M396" t="s">
        <v>28</v>
      </c>
      <c r="N396" s="1" t="s">
        <v>20</v>
      </c>
      <c r="P396" t="str">
        <f t="shared" si="17"/>
        <v>YOUNG</v>
      </c>
      <c r="AG396" s="11"/>
      <c r="AH396" s="1">
        <v>44203</v>
      </c>
      <c r="AI396" s="2">
        <v>151492</v>
      </c>
      <c r="AJ396" s="13" t="s">
        <v>14</v>
      </c>
      <c r="AK396" s="1">
        <v>44203</v>
      </c>
      <c r="AL396" s="3">
        <v>0.21</v>
      </c>
      <c r="AO396" s="11"/>
    </row>
    <row r="397" spans="1:41" x14ac:dyDescent="0.25">
      <c r="A397" t="s">
        <v>611</v>
      </c>
      <c r="B397" t="s">
        <v>1488</v>
      </c>
      <c r="C397" t="s">
        <v>1113</v>
      </c>
      <c r="D397" t="s">
        <v>14</v>
      </c>
      <c r="E397" t="s">
        <v>31</v>
      </c>
      <c r="F397" t="s">
        <v>27</v>
      </c>
      <c r="G397" t="s">
        <v>46</v>
      </c>
      <c r="H397">
        <v>42</v>
      </c>
      <c r="I397" s="1">
        <v>38712</v>
      </c>
      <c r="J397" s="2">
        <v>138215</v>
      </c>
      <c r="K397" s="3">
        <v>0.12</v>
      </c>
      <c r="L397" t="s">
        <v>47</v>
      </c>
      <c r="M397" t="s">
        <v>68</v>
      </c>
      <c r="N397" s="1" t="s">
        <v>20</v>
      </c>
      <c r="P397" t="str">
        <f t="shared" si="17"/>
        <v>MIDDLE AGE</v>
      </c>
      <c r="AG397" s="11"/>
      <c r="AH397" s="1">
        <v>38712</v>
      </c>
      <c r="AI397" s="2">
        <v>138215</v>
      </c>
      <c r="AJ397" s="13" t="s">
        <v>14</v>
      </c>
      <c r="AK397" s="1">
        <v>38712</v>
      </c>
      <c r="AL397" s="3">
        <v>0.12</v>
      </c>
      <c r="AO397" s="11"/>
    </row>
    <row r="398" spans="1:41" x14ac:dyDescent="0.25">
      <c r="A398" t="s">
        <v>612</v>
      </c>
      <c r="B398" t="s">
        <v>1489</v>
      </c>
      <c r="C398" t="s">
        <v>1113</v>
      </c>
      <c r="D398" t="s">
        <v>14</v>
      </c>
      <c r="E398" t="s">
        <v>1104</v>
      </c>
      <c r="F398" t="s">
        <v>16</v>
      </c>
      <c r="G398" t="s">
        <v>43</v>
      </c>
      <c r="H398">
        <v>51</v>
      </c>
      <c r="I398" s="1">
        <v>41458</v>
      </c>
      <c r="J398" s="2">
        <v>135578</v>
      </c>
      <c r="K398" s="3">
        <v>0.1</v>
      </c>
      <c r="L398" t="s">
        <v>18</v>
      </c>
      <c r="M398" t="s">
        <v>42</v>
      </c>
      <c r="N398" s="1">
        <v>43287</v>
      </c>
      <c r="P398" t="str">
        <f t="shared" si="17"/>
        <v>MIDDLE AGE</v>
      </c>
      <c r="AG398" s="11"/>
      <c r="AH398" s="1">
        <v>41458</v>
      </c>
      <c r="AI398" s="2">
        <v>135578</v>
      </c>
      <c r="AJ398" s="13" t="s">
        <v>30</v>
      </c>
      <c r="AK398" s="1">
        <v>41458</v>
      </c>
      <c r="AL398" s="3">
        <v>0.1</v>
      </c>
      <c r="AO398" s="11"/>
    </row>
    <row r="399" spans="1:41" x14ac:dyDescent="0.25">
      <c r="A399" t="s">
        <v>613</v>
      </c>
      <c r="B399" t="s">
        <v>1490</v>
      </c>
      <c r="C399" t="s">
        <v>52</v>
      </c>
      <c r="D399" t="s">
        <v>30</v>
      </c>
      <c r="E399" t="s">
        <v>15</v>
      </c>
      <c r="F399" t="s">
        <v>16</v>
      </c>
      <c r="G399" t="s">
        <v>46</v>
      </c>
      <c r="H399">
        <v>27</v>
      </c>
      <c r="I399" s="1">
        <v>43801</v>
      </c>
      <c r="J399" s="2">
        <v>64297</v>
      </c>
      <c r="K399" s="3">
        <v>0</v>
      </c>
      <c r="L399" t="s">
        <v>47</v>
      </c>
      <c r="M399" t="s">
        <v>68</v>
      </c>
      <c r="N399" s="1" t="s">
        <v>20</v>
      </c>
      <c r="P399" t="str">
        <f t="shared" si="17"/>
        <v>YOUNG</v>
      </c>
      <c r="AG399" s="11"/>
      <c r="AH399" s="1">
        <v>43801</v>
      </c>
      <c r="AI399" s="2">
        <v>64297</v>
      </c>
      <c r="AJ399" s="13" t="s">
        <v>30</v>
      </c>
      <c r="AK399" s="1">
        <v>43801</v>
      </c>
      <c r="AL399" s="3">
        <v>0</v>
      </c>
      <c r="AO399" s="11"/>
    </row>
    <row r="400" spans="1:41" x14ac:dyDescent="0.25">
      <c r="A400" t="s">
        <v>614</v>
      </c>
      <c r="B400" t="s">
        <v>1491</v>
      </c>
      <c r="C400" t="s">
        <v>72</v>
      </c>
      <c r="D400" t="s">
        <v>30</v>
      </c>
      <c r="E400" t="s">
        <v>31</v>
      </c>
      <c r="F400" t="s">
        <v>27</v>
      </c>
      <c r="G400" t="s">
        <v>17</v>
      </c>
      <c r="H400">
        <v>52</v>
      </c>
      <c r="I400" s="1">
        <v>44375</v>
      </c>
      <c r="J400" s="2">
        <v>94857</v>
      </c>
      <c r="K400" s="3">
        <v>0</v>
      </c>
      <c r="L400" t="s">
        <v>18</v>
      </c>
      <c r="M400" t="s">
        <v>42</v>
      </c>
      <c r="N400" s="1">
        <v>44969</v>
      </c>
      <c r="P400" t="str">
        <f t="shared" si="17"/>
        <v>MIDDLE AGE</v>
      </c>
      <c r="AG400" s="11"/>
      <c r="AH400" s="1">
        <v>44375</v>
      </c>
      <c r="AI400" s="2">
        <v>94857</v>
      </c>
      <c r="AJ400" s="13" t="s">
        <v>30</v>
      </c>
      <c r="AK400" s="1">
        <v>44375</v>
      </c>
      <c r="AL400" s="3">
        <v>0</v>
      </c>
      <c r="AO400" s="11"/>
    </row>
    <row r="401" spans="1:41" x14ac:dyDescent="0.25">
      <c r="A401" t="s">
        <v>615</v>
      </c>
      <c r="B401" t="s">
        <v>1492</v>
      </c>
      <c r="C401" t="s">
        <v>72</v>
      </c>
      <c r="D401" t="s">
        <v>30</v>
      </c>
      <c r="E401" t="s">
        <v>15</v>
      </c>
      <c r="F401" t="s">
        <v>27</v>
      </c>
      <c r="G401" t="s">
        <v>23</v>
      </c>
      <c r="H401">
        <v>58</v>
      </c>
      <c r="I401" s="1">
        <v>40110</v>
      </c>
      <c r="J401" s="2">
        <v>77196</v>
      </c>
      <c r="K401" s="3">
        <v>0</v>
      </c>
      <c r="L401" t="s">
        <v>18</v>
      </c>
      <c r="M401" t="s">
        <v>24</v>
      </c>
      <c r="N401" s="1" t="s">
        <v>20</v>
      </c>
      <c r="P401" t="str">
        <f t="shared" si="17"/>
        <v>MIDDLE AGE</v>
      </c>
      <c r="AG401" s="11"/>
      <c r="AH401" s="1">
        <v>40110</v>
      </c>
      <c r="AI401" s="2">
        <v>77196</v>
      </c>
      <c r="AJ401" s="13" t="s">
        <v>45</v>
      </c>
      <c r="AK401" s="1">
        <v>40110</v>
      </c>
      <c r="AL401" s="3">
        <v>0</v>
      </c>
      <c r="AO401" s="11"/>
    </row>
    <row r="402" spans="1:41" x14ac:dyDescent="0.25">
      <c r="A402" t="s">
        <v>616</v>
      </c>
      <c r="B402" t="s">
        <v>1493</v>
      </c>
      <c r="C402" t="s">
        <v>38</v>
      </c>
      <c r="D402" t="s">
        <v>45</v>
      </c>
      <c r="E402" t="s">
        <v>15</v>
      </c>
      <c r="F402" t="s">
        <v>16</v>
      </c>
      <c r="G402" t="s">
        <v>46</v>
      </c>
      <c r="H402">
        <v>45</v>
      </c>
      <c r="I402" s="1">
        <v>37615</v>
      </c>
      <c r="J402" s="2">
        <v>193154</v>
      </c>
      <c r="K402" s="3">
        <v>0.18</v>
      </c>
      <c r="L402" t="s">
        <v>47</v>
      </c>
      <c r="M402" t="s">
        <v>48</v>
      </c>
      <c r="N402" s="1" t="s">
        <v>20</v>
      </c>
      <c r="P402" t="str">
        <f t="shared" si="17"/>
        <v>MIDDLE AGE</v>
      </c>
      <c r="AG402" s="11"/>
      <c r="AH402" s="1">
        <v>37615</v>
      </c>
      <c r="AI402" s="2">
        <v>193154</v>
      </c>
      <c r="AJ402" s="13" t="s">
        <v>22</v>
      </c>
      <c r="AK402" s="1">
        <v>37615</v>
      </c>
      <c r="AL402" s="3">
        <v>0.18</v>
      </c>
      <c r="AO402" s="11"/>
    </row>
    <row r="403" spans="1:41" x14ac:dyDescent="0.25">
      <c r="A403" t="s">
        <v>617</v>
      </c>
      <c r="B403" t="s">
        <v>1494</v>
      </c>
      <c r="C403" t="s">
        <v>55</v>
      </c>
      <c r="D403" t="s">
        <v>22</v>
      </c>
      <c r="E403" t="s">
        <v>1104</v>
      </c>
      <c r="F403" t="s">
        <v>27</v>
      </c>
      <c r="G403" t="s">
        <v>43</v>
      </c>
      <c r="H403">
        <v>28</v>
      </c>
      <c r="I403" s="1">
        <v>43828</v>
      </c>
      <c r="J403" s="2">
        <v>115916</v>
      </c>
      <c r="K403" s="3">
        <v>0.09</v>
      </c>
      <c r="L403" t="s">
        <v>18</v>
      </c>
      <c r="M403" t="s">
        <v>19</v>
      </c>
      <c r="N403" s="1" t="s">
        <v>20</v>
      </c>
      <c r="P403" t="str">
        <f t="shared" si="17"/>
        <v>YOUNG</v>
      </c>
      <c r="AG403" s="11"/>
      <c r="AH403" s="1">
        <v>43828</v>
      </c>
      <c r="AI403" s="2">
        <v>115916</v>
      </c>
      <c r="AJ403" s="13" t="s">
        <v>58</v>
      </c>
      <c r="AK403" s="1">
        <v>43828</v>
      </c>
      <c r="AL403" s="3">
        <v>0.09</v>
      </c>
      <c r="AO403" s="11"/>
    </row>
    <row r="404" spans="1:41" x14ac:dyDescent="0.25">
      <c r="A404" t="s">
        <v>618</v>
      </c>
      <c r="B404" t="s">
        <v>1495</v>
      </c>
      <c r="C404" t="s">
        <v>13</v>
      </c>
      <c r="D404" t="s">
        <v>58</v>
      </c>
      <c r="E404" t="s">
        <v>35</v>
      </c>
      <c r="F404" t="s">
        <v>27</v>
      </c>
      <c r="G404" t="s">
        <v>17</v>
      </c>
      <c r="H404">
        <v>56</v>
      </c>
      <c r="I404" s="1">
        <v>42449</v>
      </c>
      <c r="J404" s="2">
        <v>192374</v>
      </c>
      <c r="K404" s="3">
        <v>0.3</v>
      </c>
      <c r="L404" t="s">
        <v>18</v>
      </c>
      <c r="M404" t="s">
        <v>19</v>
      </c>
      <c r="N404" s="1" t="s">
        <v>20</v>
      </c>
      <c r="P404" t="str">
        <f t="shared" si="17"/>
        <v>MIDDLE AGE</v>
      </c>
      <c r="AG404" s="11"/>
      <c r="AH404" s="1">
        <v>42449</v>
      </c>
      <c r="AI404" s="2">
        <v>192374</v>
      </c>
      <c r="AJ404" s="13" t="s">
        <v>22</v>
      </c>
      <c r="AK404" s="1">
        <v>42449</v>
      </c>
      <c r="AL404" s="3">
        <v>0.3</v>
      </c>
      <c r="AO404" s="11"/>
    </row>
    <row r="405" spans="1:41" x14ac:dyDescent="0.25">
      <c r="A405" t="s">
        <v>619</v>
      </c>
      <c r="B405" t="s">
        <v>1496</v>
      </c>
      <c r="C405" t="s">
        <v>38</v>
      </c>
      <c r="D405" t="s">
        <v>22</v>
      </c>
      <c r="E405" t="s">
        <v>1104</v>
      </c>
      <c r="F405" t="s">
        <v>27</v>
      </c>
      <c r="G405" t="s">
        <v>17</v>
      </c>
      <c r="H405">
        <v>32</v>
      </c>
      <c r="I405" s="1">
        <v>43661</v>
      </c>
      <c r="J405" s="2">
        <v>186869</v>
      </c>
      <c r="K405" s="3">
        <v>0.16</v>
      </c>
      <c r="L405" t="s">
        <v>18</v>
      </c>
      <c r="M405" t="s">
        <v>42</v>
      </c>
      <c r="N405" s="1" t="s">
        <v>20</v>
      </c>
      <c r="P405" t="str">
        <f t="shared" si="17"/>
        <v>YOUNG</v>
      </c>
      <c r="AG405" s="11"/>
      <c r="AH405" s="1">
        <v>43661</v>
      </c>
      <c r="AI405" s="2">
        <v>186869</v>
      </c>
      <c r="AJ405" s="13" t="s">
        <v>22</v>
      </c>
      <c r="AK405" s="1">
        <v>43661</v>
      </c>
      <c r="AL405" s="3">
        <v>0.16</v>
      </c>
      <c r="AO405" s="11"/>
    </row>
    <row r="406" spans="1:41" x14ac:dyDescent="0.25">
      <c r="A406" t="s">
        <v>620</v>
      </c>
      <c r="B406" t="s">
        <v>1497</v>
      </c>
      <c r="C406" t="s">
        <v>70</v>
      </c>
      <c r="D406" t="s">
        <v>22</v>
      </c>
      <c r="E406" t="s">
        <v>35</v>
      </c>
      <c r="F406" t="s">
        <v>16</v>
      </c>
      <c r="G406" t="s">
        <v>46</v>
      </c>
      <c r="H406">
        <v>58</v>
      </c>
      <c r="I406" s="1">
        <v>34100</v>
      </c>
      <c r="J406" s="2">
        <v>49293</v>
      </c>
      <c r="K406" s="3">
        <v>0</v>
      </c>
      <c r="L406" t="s">
        <v>18</v>
      </c>
      <c r="M406" t="s">
        <v>28</v>
      </c>
      <c r="N406" s="1" t="s">
        <v>20</v>
      </c>
      <c r="P406" t="str">
        <f t="shared" si="17"/>
        <v>MIDDLE AGE</v>
      </c>
      <c r="AG406" s="11"/>
      <c r="AH406" s="1">
        <v>34100</v>
      </c>
      <c r="AI406" s="2">
        <v>49293</v>
      </c>
      <c r="AJ406" s="13" t="s">
        <v>22</v>
      </c>
      <c r="AK406" s="1">
        <v>34100</v>
      </c>
      <c r="AL406" s="3">
        <v>0</v>
      </c>
      <c r="AO406" s="11"/>
    </row>
    <row r="407" spans="1:41" x14ac:dyDescent="0.25">
      <c r="A407" t="s">
        <v>621</v>
      </c>
      <c r="B407" t="s">
        <v>1498</v>
      </c>
      <c r="C407" t="s">
        <v>55</v>
      </c>
      <c r="D407" t="s">
        <v>22</v>
      </c>
      <c r="E407" t="s">
        <v>15</v>
      </c>
      <c r="F407" t="s">
        <v>16</v>
      </c>
      <c r="G407" t="s">
        <v>17</v>
      </c>
      <c r="H407">
        <v>39</v>
      </c>
      <c r="I407" s="1">
        <v>41377</v>
      </c>
      <c r="J407" s="2">
        <v>129087</v>
      </c>
      <c r="K407" s="3">
        <v>0.05</v>
      </c>
      <c r="L407" t="s">
        <v>18</v>
      </c>
      <c r="M407" t="s">
        <v>56</v>
      </c>
      <c r="N407" s="1" t="s">
        <v>20</v>
      </c>
      <c r="P407" t="str">
        <f t="shared" si="17"/>
        <v>YOUNG</v>
      </c>
      <c r="AG407" s="11"/>
      <c r="AH407" s="1">
        <v>41377</v>
      </c>
      <c r="AI407" s="2">
        <v>129087</v>
      </c>
      <c r="AJ407" s="13" t="s">
        <v>14</v>
      </c>
      <c r="AK407" s="1">
        <v>41377</v>
      </c>
      <c r="AL407" s="3">
        <v>0.05</v>
      </c>
      <c r="AO407" s="11"/>
    </row>
    <row r="408" spans="1:41" x14ac:dyDescent="0.25">
      <c r="A408" t="s">
        <v>622</v>
      </c>
      <c r="B408" t="s">
        <v>1499</v>
      </c>
      <c r="C408" t="s">
        <v>59</v>
      </c>
      <c r="D408" t="s">
        <v>14</v>
      </c>
      <c r="E408" t="s">
        <v>15</v>
      </c>
      <c r="F408" t="s">
        <v>16</v>
      </c>
      <c r="G408" t="s">
        <v>46</v>
      </c>
      <c r="H408">
        <v>46</v>
      </c>
      <c r="I408" s="1">
        <v>38398</v>
      </c>
      <c r="J408" s="2">
        <v>54831</v>
      </c>
      <c r="K408" s="3">
        <v>0</v>
      </c>
      <c r="L408" t="s">
        <v>47</v>
      </c>
      <c r="M408" t="s">
        <v>48</v>
      </c>
      <c r="N408" s="1" t="s">
        <v>20</v>
      </c>
      <c r="P408" t="str">
        <f t="shared" si="17"/>
        <v>MIDDLE AGE</v>
      </c>
      <c r="AG408" s="11"/>
      <c r="AH408" s="1">
        <v>38398</v>
      </c>
      <c r="AI408" s="2">
        <v>54831</v>
      </c>
      <c r="AJ408" s="13" t="s">
        <v>41</v>
      </c>
      <c r="AK408" s="1">
        <v>38398</v>
      </c>
      <c r="AL408" s="3">
        <v>0</v>
      </c>
      <c r="AO408" s="11"/>
    </row>
    <row r="409" spans="1:41" x14ac:dyDescent="0.25">
      <c r="A409" t="s">
        <v>623</v>
      </c>
      <c r="B409" t="s">
        <v>226</v>
      </c>
      <c r="C409" t="s">
        <v>59</v>
      </c>
      <c r="D409" t="s">
        <v>41</v>
      </c>
      <c r="E409" t="s">
        <v>1104</v>
      </c>
      <c r="F409" t="s">
        <v>16</v>
      </c>
      <c r="G409" t="s">
        <v>23</v>
      </c>
      <c r="H409">
        <v>26</v>
      </c>
      <c r="I409" s="1">
        <v>44163</v>
      </c>
      <c r="J409" s="2">
        <v>51825</v>
      </c>
      <c r="K409" s="3">
        <v>0</v>
      </c>
      <c r="L409" t="s">
        <v>18</v>
      </c>
      <c r="M409" t="s">
        <v>37</v>
      </c>
      <c r="N409" s="1" t="s">
        <v>20</v>
      </c>
      <c r="P409" t="str">
        <f t="shared" si="17"/>
        <v>YOUNG</v>
      </c>
      <c r="AG409" s="11"/>
      <c r="AH409" s="1">
        <v>44163</v>
      </c>
      <c r="AI409" s="2">
        <v>51825</v>
      </c>
      <c r="AJ409" s="13" t="s">
        <v>30</v>
      </c>
      <c r="AK409" s="1">
        <v>44163</v>
      </c>
      <c r="AL409" s="3">
        <v>0</v>
      </c>
      <c r="AO409" s="11"/>
    </row>
    <row r="410" spans="1:41" x14ac:dyDescent="0.25">
      <c r="A410" t="s">
        <v>624</v>
      </c>
      <c r="B410" t="s">
        <v>1500</v>
      </c>
      <c r="C410" t="s">
        <v>85</v>
      </c>
      <c r="D410" t="s">
        <v>30</v>
      </c>
      <c r="E410" t="s">
        <v>35</v>
      </c>
      <c r="F410" t="s">
        <v>16</v>
      </c>
      <c r="G410" t="s">
        <v>23</v>
      </c>
      <c r="H410">
        <v>36</v>
      </c>
      <c r="I410" s="1">
        <v>43723</v>
      </c>
      <c r="J410" s="2">
        <v>67457</v>
      </c>
      <c r="K410" s="3">
        <v>0</v>
      </c>
      <c r="L410" t="s">
        <v>32</v>
      </c>
      <c r="M410" t="s">
        <v>63</v>
      </c>
      <c r="N410" s="1" t="s">
        <v>20</v>
      </c>
      <c r="P410" t="str">
        <f t="shared" si="17"/>
        <v>YOUNG</v>
      </c>
      <c r="AG410" s="11"/>
      <c r="AH410" s="1">
        <v>43723</v>
      </c>
      <c r="AI410" s="2">
        <v>67457</v>
      </c>
      <c r="AJ410" s="13" t="s">
        <v>26</v>
      </c>
      <c r="AK410" s="1">
        <v>43723</v>
      </c>
      <c r="AL410" s="3">
        <v>0</v>
      </c>
      <c r="AO410" s="11"/>
    </row>
    <row r="411" spans="1:41" x14ac:dyDescent="0.25">
      <c r="A411" t="s">
        <v>625</v>
      </c>
      <c r="B411" t="s">
        <v>1501</v>
      </c>
      <c r="C411" t="s">
        <v>36</v>
      </c>
      <c r="D411" t="s">
        <v>26</v>
      </c>
      <c r="E411" t="s">
        <v>31</v>
      </c>
      <c r="F411" t="s">
        <v>27</v>
      </c>
      <c r="G411" t="s">
        <v>23</v>
      </c>
      <c r="H411">
        <v>43</v>
      </c>
      <c r="I411" s="1">
        <v>43736</v>
      </c>
      <c r="J411" s="2">
        <v>94555</v>
      </c>
      <c r="K411" s="3">
        <v>0</v>
      </c>
      <c r="L411" t="s">
        <v>18</v>
      </c>
      <c r="M411" t="s">
        <v>24</v>
      </c>
      <c r="N411" s="1" t="s">
        <v>20</v>
      </c>
      <c r="P411" t="str">
        <f t="shared" si="17"/>
        <v>MIDDLE AGE</v>
      </c>
      <c r="AG411" s="11"/>
      <c r="AH411" s="1">
        <v>43736</v>
      </c>
      <c r="AI411" s="2">
        <v>94555</v>
      </c>
      <c r="AJ411" s="13" t="s">
        <v>22</v>
      </c>
      <c r="AK411" s="1">
        <v>43736</v>
      </c>
      <c r="AL411" s="3">
        <v>0</v>
      </c>
      <c r="AO411" s="11"/>
    </row>
    <row r="412" spans="1:41" x14ac:dyDescent="0.25">
      <c r="A412" t="s">
        <v>626</v>
      </c>
      <c r="B412" t="s">
        <v>1502</v>
      </c>
      <c r="C412" t="s">
        <v>38</v>
      </c>
      <c r="D412" t="s">
        <v>22</v>
      </c>
      <c r="E412" t="s">
        <v>31</v>
      </c>
      <c r="F412" t="s">
        <v>16</v>
      </c>
      <c r="G412" t="s">
        <v>23</v>
      </c>
      <c r="H412">
        <v>45</v>
      </c>
      <c r="I412" s="1">
        <v>39535</v>
      </c>
      <c r="J412" s="2">
        <v>163686</v>
      </c>
      <c r="K412" s="3">
        <v>0.25</v>
      </c>
      <c r="L412" t="s">
        <v>32</v>
      </c>
      <c r="M412" t="s">
        <v>33</v>
      </c>
      <c r="N412" s="1" t="s">
        <v>20</v>
      </c>
      <c r="P412" t="str">
        <f t="shared" si="17"/>
        <v>MIDDLE AGE</v>
      </c>
      <c r="AG412" s="11"/>
      <c r="AH412" s="1">
        <v>39535</v>
      </c>
      <c r="AI412" s="2">
        <v>163686</v>
      </c>
      <c r="AJ412" s="13" t="s">
        <v>26</v>
      </c>
      <c r="AK412" s="1">
        <v>39535</v>
      </c>
      <c r="AL412" s="3">
        <v>0.25</v>
      </c>
      <c r="AO412" s="11"/>
    </row>
    <row r="413" spans="1:41" x14ac:dyDescent="0.25">
      <c r="A413" t="s">
        <v>627</v>
      </c>
      <c r="B413" t="s">
        <v>1503</v>
      </c>
      <c r="C413" t="s">
        <v>64</v>
      </c>
      <c r="D413" t="s">
        <v>26</v>
      </c>
      <c r="E413" t="s">
        <v>31</v>
      </c>
      <c r="F413" t="s">
        <v>16</v>
      </c>
      <c r="G413" t="s">
        <v>23</v>
      </c>
      <c r="H413">
        <v>65</v>
      </c>
      <c r="I413" s="1">
        <v>37466</v>
      </c>
      <c r="J413" s="2">
        <v>47919</v>
      </c>
      <c r="K413" s="3">
        <v>0</v>
      </c>
      <c r="L413" t="s">
        <v>32</v>
      </c>
      <c r="M413" t="s">
        <v>54</v>
      </c>
      <c r="N413" s="1" t="s">
        <v>20</v>
      </c>
      <c r="P413" t="str">
        <f t="shared" si="17"/>
        <v>OLD</v>
      </c>
      <c r="AG413" s="11"/>
      <c r="AH413" s="1">
        <v>37466</v>
      </c>
      <c r="AI413" s="2">
        <v>47919</v>
      </c>
      <c r="AJ413" s="13" t="s">
        <v>26</v>
      </c>
      <c r="AK413" s="1">
        <v>37466</v>
      </c>
      <c r="AL413" s="3">
        <v>0</v>
      </c>
      <c r="AO413" s="11"/>
    </row>
    <row r="414" spans="1:41" x14ac:dyDescent="0.25">
      <c r="A414" t="s">
        <v>628</v>
      </c>
      <c r="B414" t="s">
        <v>1504</v>
      </c>
      <c r="C414" t="s">
        <v>25</v>
      </c>
      <c r="D414" t="s">
        <v>26</v>
      </c>
      <c r="E414" t="s">
        <v>35</v>
      </c>
      <c r="F414" t="s">
        <v>27</v>
      </c>
      <c r="G414" t="s">
        <v>17</v>
      </c>
      <c r="H414">
        <v>34</v>
      </c>
      <c r="I414" s="1">
        <v>44344</v>
      </c>
      <c r="J414" s="2">
        <v>68972</v>
      </c>
      <c r="K414" s="3">
        <v>0</v>
      </c>
      <c r="L414" t="s">
        <v>18</v>
      </c>
      <c r="M414" t="s">
        <v>24</v>
      </c>
      <c r="N414" s="1">
        <v>44863</v>
      </c>
      <c r="P414" t="str">
        <f t="shared" si="17"/>
        <v>YOUNG</v>
      </c>
      <c r="AG414" s="11"/>
      <c r="AH414" s="1">
        <v>44344</v>
      </c>
      <c r="AI414" s="2">
        <v>68972</v>
      </c>
      <c r="AJ414" s="13" t="s">
        <v>45</v>
      </c>
      <c r="AK414" s="1">
        <v>44344</v>
      </c>
      <c r="AL414" s="3">
        <v>0</v>
      </c>
      <c r="AO414" s="11"/>
    </row>
    <row r="415" spans="1:41" x14ac:dyDescent="0.25">
      <c r="A415" t="s">
        <v>109</v>
      </c>
      <c r="B415" t="s">
        <v>1505</v>
      </c>
      <c r="C415" t="s">
        <v>59</v>
      </c>
      <c r="D415" t="s">
        <v>45</v>
      </c>
      <c r="E415" t="s">
        <v>35</v>
      </c>
      <c r="F415" t="s">
        <v>27</v>
      </c>
      <c r="G415" t="s">
        <v>17</v>
      </c>
      <c r="H415">
        <v>52</v>
      </c>
      <c r="I415" s="1">
        <v>37347</v>
      </c>
      <c r="J415" s="2">
        <v>50775</v>
      </c>
      <c r="K415" s="3">
        <v>0</v>
      </c>
      <c r="L415" t="s">
        <v>18</v>
      </c>
      <c r="M415" t="s">
        <v>56</v>
      </c>
      <c r="N415" s="1" t="s">
        <v>20</v>
      </c>
      <c r="P415" t="str">
        <f t="shared" si="17"/>
        <v>MIDDLE AGE</v>
      </c>
      <c r="AG415" s="11"/>
      <c r="AH415" s="1">
        <v>37347</v>
      </c>
      <c r="AI415" s="2">
        <v>50775</v>
      </c>
      <c r="AJ415" s="13" t="s">
        <v>41</v>
      </c>
      <c r="AK415" s="1">
        <v>37347</v>
      </c>
      <c r="AL415" s="3">
        <v>0</v>
      </c>
      <c r="AO415" s="11"/>
    </row>
    <row r="416" spans="1:41" x14ac:dyDescent="0.25">
      <c r="A416" t="s">
        <v>629</v>
      </c>
      <c r="B416" t="s">
        <v>1506</v>
      </c>
      <c r="C416" t="s">
        <v>1113</v>
      </c>
      <c r="D416" t="s">
        <v>41</v>
      </c>
      <c r="E416" t="s">
        <v>31</v>
      </c>
      <c r="F416" t="s">
        <v>16</v>
      </c>
      <c r="G416" t="s">
        <v>46</v>
      </c>
      <c r="H416">
        <v>39</v>
      </c>
      <c r="I416" s="1">
        <v>41317</v>
      </c>
      <c r="J416" s="2">
        <v>122713</v>
      </c>
      <c r="K416" s="3">
        <v>0.13</v>
      </c>
      <c r="L416" t="s">
        <v>47</v>
      </c>
      <c r="M416" t="s">
        <v>48</v>
      </c>
      <c r="N416" s="1" t="s">
        <v>20</v>
      </c>
      <c r="P416" t="str">
        <f t="shared" si="17"/>
        <v>YOUNG</v>
      </c>
      <c r="AG416" s="11"/>
      <c r="AH416" s="1">
        <v>41317</v>
      </c>
      <c r="AI416" s="2">
        <v>122713</v>
      </c>
      <c r="AJ416" s="13" t="s">
        <v>58</v>
      </c>
      <c r="AK416" s="1">
        <v>41317</v>
      </c>
      <c r="AL416" s="3">
        <v>0.13</v>
      </c>
      <c r="AO416" s="11"/>
    </row>
    <row r="417" spans="1:41" x14ac:dyDescent="0.25">
      <c r="A417" t="s">
        <v>194</v>
      </c>
      <c r="B417" t="s">
        <v>1507</v>
      </c>
      <c r="C417" t="s">
        <v>57</v>
      </c>
      <c r="D417" t="s">
        <v>58</v>
      </c>
      <c r="E417" t="s">
        <v>31</v>
      </c>
      <c r="F417" t="s">
        <v>16</v>
      </c>
      <c r="G417" t="s">
        <v>23</v>
      </c>
      <c r="H417">
        <v>57</v>
      </c>
      <c r="I417" s="1">
        <v>34102</v>
      </c>
      <c r="J417" s="2">
        <v>57230</v>
      </c>
      <c r="K417" s="3">
        <v>0</v>
      </c>
      <c r="L417" t="s">
        <v>18</v>
      </c>
      <c r="M417" t="s">
        <v>24</v>
      </c>
      <c r="N417" s="1" t="s">
        <v>20</v>
      </c>
      <c r="P417" t="str">
        <f t="shared" si="17"/>
        <v>MIDDLE AGE</v>
      </c>
      <c r="AG417" s="11"/>
      <c r="AH417" s="1">
        <v>34102</v>
      </c>
      <c r="AI417" s="2">
        <v>57230</v>
      </c>
      <c r="AJ417" s="13" t="s">
        <v>41</v>
      </c>
      <c r="AK417" s="1">
        <v>34102</v>
      </c>
      <c r="AL417" s="3">
        <v>0</v>
      </c>
      <c r="AO417" s="11"/>
    </row>
    <row r="418" spans="1:41" x14ac:dyDescent="0.25">
      <c r="A418" t="s">
        <v>630</v>
      </c>
      <c r="B418" t="s">
        <v>1508</v>
      </c>
      <c r="C418" t="s">
        <v>1113</v>
      </c>
      <c r="D418" t="s">
        <v>41</v>
      </c>
      <c r="E418" t="s">
        <v>1104</v>
      </c>
      <c r="F418" t="s">
        <v>27</v>
      </c>
      <c r="G418" t="s">
        <v>46</v>
      </c>
      <c r="H418">
        <v>63</v>
      </c>
      <c r="I418" s="1">
        <v>35781</v>
      </c>
      <c r="J418" s="2">
        <v>148794</v>
      </c>
      <c r="K418" s="3">
        <v>0.1</v>
      </c>
      <c r="L418" t="s">
        <v>47</v>
      </c>
      <c r="M418" t="s">
        <v>68</v>
      </c>
      <c r="N418" s="1" t="s">
        <v>20</v>
      </c>
      <c r="P418" t="str">
        <f t="shared" si="17"/>
        <v>OLD</v>
      </c>
      <c r="AG418" s="11"/>
      <c r="AH418" s="1">
        <v>35781</v>
      </c>
      <c r="AI418" s="2">
        <v>148794</v>
      </c>
      <c r="AJ418" s="13" t="s">
        <v>41</v>
      </c>
      <c r="AK418" s="1">
        <v>35781</v>
      </c>
      <c r="AL418" s="3">
        <v>0.1</v>
      </c>
      <c r="AO418" s="11"/>
    </row>
    <row r="419" spans="1:41" x14ac:dyDescent="0.25">
      <c r="A419" t="s">
        <v>631</v>
      </c>
      <c r="B419" t="s">
        <v>1509</v>
      </c>
      <c r="C419" t="s">
        <v>1113</v>
      </c>
      <c r="D419" t="s">
        <v>41</v>
      </c>
      <c r="E419" t="s">
        <v>15</v>
      </c>
      <c r="F419" t="s">
        <v>16</v>
      </c>
      <c r="G419" t="s">
        <v>23</v>
      </c>
      <c r="H419">
        <v>32</v>
      </c>
      <c r="I419" s="1">
        <v>42727</v>
      </c>
      <c r="J419" s="2">
        <v>155884</v>
      </c>
      <c r="K419" s="3">
        <v>0.13</v>
      </c>
      <c r="L419" t="s">
        <v>18</v>
      </c>
      <c r="M419" t="s">
        <v>42</v>
      </c>
      <c r="N419" s="1" t="s">
        <v>20</v>
      </c>
      <c r="P419" t="str">
        <f t="shared" si="17"/>
        <v>YOUNG</v>
      </c>
      <c r="AG419" s="11"/>
      <c r="AH419" s="1">
        <v>42727</v>
      </c>
      <c r="AI419" s="2">
        <v>155884</v>
      </c>
      <c r="AJ419" s="13" t="s">
        <v>45</v>
      </c>
      <c r="AK419" s="1">
        <v>42727</v>
      </c>
      <c r="AL419" s="3">
        <v>0.13</v>
      </c>
      <c r="AO419" s="11"/>
    </row>
    <row r="420" spans="1:41" x14ac:dyDescent="0.25">
      <c r="A420" t="s">
        <v>95</v>
      </c>
      <c r="B420" t="s">
        <v>1510</v>
      </c>
      <c r="C420" t="s">
        <v>76</v>
      </c>
      <c r="D420" t="s">
        <v>45</v>
      </c>
      <c r="E420" t="s">
        <v>15</v>
      </c>
      <c r="F420" t="s">
        <v>16</v>
      </c>
      <c r="G420" t="s">
        <v>23</v>
      </c>
      <c r="H420">
        <v>51</v>
      </c>
      <c r="I420" s="1">
        <v>43378</v>
      </c>
      <c r="J420" s="2">
        <v>50975</v>
      </c>
      <c r="K420" s="3">
        <v>0</v>
      </c>
      <c r="L420" t="s">
        <v>32</v>
      </c>
      <c r="M420" t="s">
        <v>33</v>
      </c>
      <c r="N420" s="1" t="s">
        <v>20</v>
      </c>
      <c r="P420" t="str">
        <f t="shared" si="17"/>
        <v>MIDDLE AGE</v>
      </c>
      <c r="AG420" s="11"/>
      <c r="AH420" s="1">
        <v>43378</v>
      </c>
      <c r="AI420" s="2">
        <v>50975</v>
      </c>
      <c r="AJ420" s="13" t="s">
        <v>58</v>
      </c>
      <c r="AK420" s="1">
        <v>43378</v>
      </c>
      <c r="AL420" s="3">
        <v>0</v>
      </c>
      <c r="AO420" s="11"/>
    </row>
    <row r="421" spans="1:41" x14ac:dyDescent="0.25">
      <c r="A421" t="s">
        <v>164</v>
      </c>
      <c r="B421" t="s">
        <v>1511</v>
      </c>
      <c r="C421" t="s">
        <v>59</v>
      </c>
      <c r="D421" t="s">
        <v>58</v>
      </c>
      <c r="E421" t="s">
        <v>15</v>
      </c>
      <c r="F421" t="s">
        <v>27</v>
      </c>
      <c r="G421" t="s">
        <v>43</v>
      </c>
      <c r="H421">
        <v>38</v>
      </c>
      <c r="I421" s="1">
        <v>43082</v>
      </c>
      <c r="J421" s="2">
        <v>52200</v>
      </c>
      <c r="K421" s="3">
        <v>0</v>
      </c>
      <c r="L421" t="s">
        <v>18</v>
      </c>
      <c r="M421" t="s">
        <v>37</v>
      </c>
      <c r="N421" s="1" t="s">
        <v>20</v>
      </c>
      <c r="P421" t="str">
        <f t="shared" si="17"/>
        <v>YOUNG</v>
      </c>
      <c r="AG421" s="11"/>
      <c r="AH421" s="1">
        <v>43082</v>
      </c>
      <c r="AI421" s="2">
        <v>52200</v>
      </c>
      <c r="AJ421" s="13" t="s">
        <v>14</v>
      </c>
      <c r="AK421" s="1">
        <v>43082</v>
      </c>
      <c r="AL421" s="3">
        <v>0</v>
      </c>
      <c r="AO421" s="11"/>
    </row>
    <row r="422" spans="1:41" x14ac:dyDescent="0.25">
      <c r="A422" t="s">
        <v>632</v>
      </c>
      <c r="B422" t="s">
        <v>1512</v>
      </c>
      <c r="C422" t="s">
        <v>38</v>
      </c>
      <c r="D422" t="s">
        <v>14</v>
      </c>
      <c r="E422" t="s">
        <v>15</v>
      </c>
      <c r="F422" t="s">
        <v>27</v>
      </c>
      <c r="G422" t="s">
        <v>23</v>
      </c>
      <c r="H422">
        <v>53</v>
      </c>
      <c r="I422" s="1">
        <v>43207</v>
      </c>
      <c r="J422" s="2">
        <v>154141</v>
      </c>
      <c r="K422" s="3">
        <v>0.26</v>
      </c>
      <c r="L422" t="s">
        <v>32</v>
      </c>
      <c r="M422" t="s">
        <v>67</v>
      </c>
      <c r="N422" s="1" t="s">
        <v>20</v>
      </c>
      <c r="P422" t="str">
        <f t="shared" si="17"/>
        <v>MIDDLE AGE</v>
      </c>
      <c r="AG422" s="11"/>
      <c r="AH422" s="1">
        <v>43207</v>
      </c>
      <c r="AI422" s="2">
        <v>154141</v>
      </c>
      <c r="AJ422" s="13" t="s">
        <v>30</v>
      </c>
      <c r="AK422" s="1">
        <v>43207</v>
      </c>
      <c r="AL422" s="3">
        <v>0.26</v>
      </c>
      <c r="AO422" s="11"/>
    </row>
    <row r="423" spans="1:41" x14ac:dyDescent="0.25">
      <c r="A423" t="s">
        <v>633</v>
      </c>
      <c r="B423" t="s">
        <v>1513</v>
      </c>
      <c r="C423" t="s">
        <v>85</v>
      </c>
      <c r="D423" t="s">
        <v>30</v>
      </c>
      <c r="E423" t="s">
        <v>1104</v>
      </c>
      <c r="F423" t="s">
        <v>16</v>
      </c>
      <c r="G423" t="s">
        <v>46</v>
      </c>
      <c r="H423">
        <v>59</v>
      </c>
      <c r="I423" s="1">
        <v>34175</v>
      </c>
      <c r="J423" s="2">
        <v>69245</v>
      </c>
      <c r="K423" s="3">
        <v>0</v>
      </c>
      <c r="L423" t="s">
        <v>18</v>
      </c>
      <c r="M423" t="s">
        <v>37</v>
      </c>
      <c r="N423" s="1" t="s">
        <v>20</v>
      </c>
      <c r="P423" t="str">
        <f t="shared" si="17"/>
        <v>MIDDLE AGE</v>
      </c>
      <c r="AG423" s="11"/>
      <c r="AH423" s="1">
        <v>34175</v>
      </c>
      <c r="AI423" s="2">
        <v>69245</v>
      </c>
      <c r="AJ423" s="13" t="s">
        <v>30</v>
      </c>
      <c r="AK423" s="1">
        <v>34175</v>
      </c>
      <c r="AL423" s="3">
        <v>0</v>
      </c>
      <c r="AO423" s="11"/>
    </row>
    <row r="424" spans="1:41" x14ac:dyDescent="0.25">
      <c r="A424" t="s">
        <v>634</v>
      </c>
      <c r="B424" t="s">
        <v>1514</v>
      </c>
      <c r="C424" t="s">
        <v>85</v>
      </c>
      <c r="D424" t="s">
        <v>30</v>
      </c>
      <c r="E424" t="s">
        <v>1104</v>
      </c>
      <c r="F424" t="s">
        <v>27</v>
      </c>
      <c r="G424" t="s">
        <v>17</v>
      </c>
      <c r="H424">
        <v>57</v>
      </c>
      <c r="I424" s="1">
        <v>36252</v>
      </c>
      <c r="J424" s="2">
        <v>78212</v>
      </c>
      <c r="K424" s="3">
        <v>0</v>
      </c>
      <c r="L424" t="s">
        <v>18</v>
      </c>
      <c r="M424" t="s">
        <v>42</v>
      </c>
      <c r="N424" s="1">
        <v>40426</v>
      </c>
      <c r="P424" t="str">
        <f t="shared" si="17"/>
        <v>MIDDLE AGE</v>
      </c>
      <c r="AG424" s="11"/>
      <c r="AH424" s="1">
        <v>36252</v>
      </c>
      <c r="AI424" s="2">
        <v>78212</v>
      </c>
      <c r="AJ424" s="13" t="s">
        <v>58</v>
      </c>
      <c r="AK424" s="1">
        <v>36252</v>
      </c>
      <c r="AL424" s="3">
        <v>0</v>
      </c>
      <c r="AO424" s="11"/>
    </row>
    <row r="425" spans="1:41" x14ac:dyDescent="0.25">
      <c r="A425" t="s">
        <v>635</v>
      </c>
      <c r="B425" t="s">
        <v>1515</v>
      </c>
      <c r="C425" t="s">
        <v>40</v>
      </c>
      <c r="D425" t="s">
        <v>58</v>
      </c>
      <c r="E425" t="s">
        <v>31</v>
      </c>
      <c r="F425" t="s">
        <v>27</v>
      </c>
      <c r="G425" t="s">
        <v>17</v>
      </c>
      <c r="H425">
        <v>41</v>
      </c>
      <c r="I425" s="1">
        <v>43745</v>
      </c>
      <c r="J425" s="2">
        <v>72650</v>
      </c>
      <c r="K425" s="3">
        <v>0</v>
      </c>
      <c r="L425" t="s">
        <v>18</v>
      </c>
      <c r="M425" t="s">
        <v>24</v>
      </c>
      <c r="N425" s="1">
        <v>44064</v>
      </c>
      <c r="P425" t="str">
        <f t="shared" si="17"/>
        <v>MIDDLE AGE</v>
      </c>
      <c r="AG425" s="11"/>
      <c r="AH425" s="1">
        <v>43745</v>
      </c>
      <c r="AI425" s="2">
        <v>72650</v>
      </c>
      <c r="AJ425" s="13" t="s">
        <v>30</v>
      </c>
      <c r="AK425" s="1">
        <v>43745</v>
      </c>
      <c r="AL425" s="3">
        <v>0</v>
      </c>
      <c r="AO425" s="11"/>
    </row>
    <row r="426" spans="1:41" x14ac:dyDescent="0.25">
      <c r="A426" t="s">
        <v>636</v>
      </c>
      <c r="B426" t="s">
        <v>1516</v>
      </c>
      <c r="C426" t="s">
        <v>53</v>
      </c>
      <c r="D426" t="s">
        <v>30</v>
      </c>
      <c r="E426" t="s">
        <v>15</v>
      </c>
      <c r="F426" t="s">
        <v>16</v>
      </c>
      <c r="G426" t="s">
        <v>17</v>
      </c>
      <c r="H426">
        <v>33</v>
      </c>
      <c r="I426" s="1">
        <v>44145</v>
      </c>
      <c r="J426" s="2">
        <v>124681</v>
      </c>
      <c r="K426" s="3">
        <v>0</v>
      </c>
      <c r="L426" t="s">
        <v>18</v>
      </c>
      <c r="M426" t="s">
        <v>37</v>
      </c>
      <c r="N426" s="1" t="s">
        <v>20</v>
      </c>
      <c r="P426" t="str">
        <f t="shared" si="17"/>
        <v>YOUNG</v>
      </c>
      <c r="AG426" s="11"/>
      <c r="AH426" s="1">
        <v>44145</v>
      </c>
      <c r="AI426" s="2">
        <v>124681</v>
      </c>
      <c r="AJ426" s="13" t="s">
        <v>26</v>
      </c>
      <c r="AK426" s="1">
        <v>44145</v>
      </c>
      <c r="AL426" s="3">
        <v>0</v>
      </c>
      <c r="AO426" s="11"/>
    </row>
    <row r="427" spans="1:41" x14ac:dyDescent="0.25">
      <c r="A427" t="s">
        <v>251</v>
      </c>
      <c r="B427" t="s">
        <v>1517</v>
      </c>
      <c r="C427" t="s">
        <v>74</v>
      </c>
      <c r="D427" t="s">
        <v>26</v>
      </c>
      <c r="E427" t="s">
        <v>15</v>
      </c>
      <c r="F427" t="s">
        <v>27</v>
      </c>
      <c r="G427" t="s">
        <v>43</v>
      </c>
      <c r="H427">
        <v>35</v>
      </c>
      <c r="I427" s="1">
        <v>41507</v>
      </c>
      <c r="J427" s="2">
        <v>89051</v>
      </c>
      <c r="K427" s="3">
        <v>0</v>
      </c>
      <c r="L427" t="s">
        <v>18</v>
      </c>
      <c r="M427" t="s">
        <v>19</v>
      </c>
      <c r="N427" s="1" t="s">
        <v>20</v>
      </c>
      <c r="P427" t="str">
        <f t="shared" si="17"/>
        <v>YOUNG</v>
      </c>
      <c r="AG427" s="11"/>
      <c r="AH427" s="1">
        <v>41507</v>
      </c>
      <c r="AI427" s="2">
        <v>89051</v>
      </c>
      <c r="AJ427" s="13" t="s">
        <v>30</v>
      </c>
      <c r="AK427" s="1">
        <v>41507</v>
      </c>
      <c r="AL427" s="3">
        <v>0</v>
      </c>
      <c r="AO427" s="11"/>
    </row>
    <row r="428" spans="1:41" x14ac:dyDescent="0.25">
      <c r="A428" t="s">
        <v>257</v>
      </c>
      <c r="B428" t="s">
        <v>1518</v>
      </c>
      <c r="C428" t="s">
        <v>53</v>
      </c>
      <c r="D428" t="s">
        <v>30</v>
      </c>
      <c r="E428" t="s">
        <v>15</v>
      </c>
      <c r="F428" t="s">
        <v>27</v>
      </c>
      <c r="G428" t="s">
        <v>23</v>
      </c>
      <c r="H428">
        <v>36</v>
      </c>
      <c r="I428" s="1">
        <v>43801</v>
      </c>
      <c r="J428" s="2">
        <v>121049</v>
      </c>
      <c r="K428" s="3">
        <v>0</v>
      </c>
      <c r="L428" t="s">
        <v>18</v>
      </c>
      <c r="M428" t="s">
        <v>56</v>
      </c>
      <c r="N428" s="1">
        <v>44934</v>
      </c>
      <c r="P428" t="str">
        <f t="shared" si="17"/>
        <v>YOUNG</v>
      </c>
      <c r="AG428" s="11"/>
      <c r="AH428" s="1">
        <v>43801</v>
      </c>
      <c r="AI428" s="2">
        <v>121049</v>
      </c>
      <c r="AJ428" s="13" t="s">
        <v>26</v>
      </c>
      <c r="AK428" s="1">
        <v>43801</v>
      </c>
      <c r="AL428" s="3">
        <v>0</v>
      </c>
      <c r="AO428" s="11"/>
    </row>
    <row r="429" spans="1:41" x14ac:dyDescent="0.25">
      <c r="A429" t="s">
        <v>637</v>
      </c>
      <c r="B429" t="s">
        <v>1519</v>
      </c>
      <c r="C429" t="s">
        <v>34</v>
      </c>
      <c r="D429" t="s">
        <v>26</v>
      </c>
      <c r="E429" t="s">
        <v>15</v>
      </c>
      <c r="F429" t="s">
        <v>27</v>
      </c>
      <c r="G429" t="s">
        <v>17</v>
      </c>
      <c r="H429">
        <v>54</v>
      </c>
      <c r="I429" s="1">
        <v>39248</v>
      </c>
      <c r="J429" s="2">
        <v>70519</v>
      </c>
      <c r="K429" s="3">
        <v>0</v>
      </c>
      <c r="L429" t="s">
        <v>18</v>
      </c>
      <c r="M429" t="s">
        <v>28</v>
      </c>
      <c r="N429" s="1" t="s">
        <v>20</v>
      </c>
      <c r="P429" t="str">
        <f t="shared" si="17"/>
        <v>MIDDLE AGE</v>
      </c>
      <c r="AG429" s="11"/>
      <c r="AH429" s="1">
        <v>39248</v>
      </c>
      <c r="AI429" s="2">
        <v>70519</v>
      </c>
      <c r="AJ429" s="13" t="s">
        <v>26</v>
      </c>
      <c r="AK429" s="1">
        <v>39248</v>
      </c>
      <c r="AL429" s="3">
        <v>0</v>
      </c>
      <c r="AO429" s="11"/>
    </row>
    <row r="430" spans="1:41" x14ac:dyDescent="0.25">
      <c r="A430" t="s">
        <v>638</v>
      </c>
      <c r="B430" t="s">
        <v>1520</v>
      </c>
      <c r="C430" t="s">
        <v>55</v>
      </c>
      <c r="D430" t="s">
        <v>26</v>
      </c>
      <c r="E430" t="s">
        <v>15</v>
      </c>
      <c r="F430" t="s">
        <v>16</v>
      </c>
      <c r="G430" t="s">
        <v>23</v>
      </c>
      <c r="H430">
        <v>55</v>
      </c>
      <c r="I430" s="1">
        <v>39107</v>
      </c>
      <c r="J430" s="2">
        <v>106302</v>
      </c>
      <c r="K430" s="3">
        <v>0.08</v>
      </c>
      <c r="L430" t="s">
        <v>18</v>
      </c>
      <c r="M430" t="s">
        <v>24</v>
      </c>
      <c r="N430" s="1" t="s">
        <v>20</v>
      </c>
      <c r="P430" t="str">
        <f t="shared" si="17"/>
        <v>MIDDLE AGE</v>
      </c>
      <c r="AG430" s="11"/>
      <c r="AH430" s="1">
        <v>39107</v>
      </c>
      <c r="AI430" s="2">
        <v>106302</v>
      </c>
      <c r="AJ430" s="13" t="s">
        <v>30</v>
      </c>
      <c r="AK430" s="1">
        <v>39107</v>
      </c>
      <c r="AL430" s="3">
        <v>0.08</v>
      </c>
      <c r="AO430" s="11"/>
    </row>
    <row r="431" spans="1:41" x14ac:dyDescent="0.25">
      <c r="A431" t="s">
        <v>639</v>
      </c>
      <c r="B431" t="s">
        <v>1521</v>
      </c>
      <c r="C431" t="s">
        <v>78</v>
      </c>
      <c r="D431" t="s">
        <v>30</v>
      </c>
      <c r="E431" t="s">
        <v>1104</v>
      </c>
      <c r="F431" t="s">
        <v>27</v>
      </c>
      <c r="G431" t="s">
        <v>23</v>
      </c>
      <c r="H431">
        <v>38</v>
      </c>
      <c r="I431" s="1">
        <v>39685</v>
      </c>
      <c r="J431" s="2">
        <v>119960</v>
      </c>
      <c r="K431" s="3">
        <v>0.15</v>
      </c>
      <c r="L431" t="s">
        <v>18</v>
      </c>
      <c r="M431" t="s">
        <v>28</v>
      </c>
      <c r="N431" s="1" t="s">
        <v>20</v>
      </c>
      <c r="P431" t="str">
        <f t="shared" si="17"/>
        <v>YOUNG</v>
      </c>
      <c r="AG431" s="11"/>
      <c r="AH431" s="1">
        <v>39685</v>
      </c>
      <c r="AI431" s="2">
        <v>119960</v>
      </c>
      <c r="AJ431" s="13" t="s">
        <v>30</v>
      </c>
      <c r="AK431" s="1">
        <v>39685</v>
      </c>
      <c r="AL431" s="3">
        <v>0.15</v>
      </c>
      <c r="AO431" s="11"/>
    </row>
    <row r="432" spans="1:41" x14ac:dyDescent="0.25">
      <c r="A432" t="s">
        <v>640</v>
      </c>
      <c r="B432" t="s">
        <v>1522</v>
      </c>
      <c r="C432" t="s">
        <v>52</v>
      </c>
      <c r="D432" t="s">
        <v>30</v>
      </c>
      <c r="E432" t="s">
        <v>15</v>
      </c>
      <c r="F432" t="s">
        <v>27</v>
      </c>
      <c r="G432" t="s">
        <v>46</v>
      </c>
      <c r="H432">
        <v>45</v>
      </c>
      <c r="I432" s="1">
        <v>42788</v>
      </c>
      <c r="J432" s="2">
        <v>84309</v>
      </c>
      <c r="K432" s="3">
        <v>0</v>
      </c>
      <c r="L432" t="s">
        <v>47</v>
      </c>
      <c r="M432" t="s">
        <v>68</v>
      </c>
      <c r="N432" s="1" t="s">
        <v>20</v>
      </c>
      <c r="P432" t="str">
        <f t="shared" si="17"/>
        <v>MIDDLE AGE</v>
      </c>
      <c r="AG432" s="11"/>
      <c r="AH432" s="1">
        <v>42788</v>
      </c>
      <c r="AI432" s="2">
        <v>84309</v>
      </c>
      <c r="AJ432" s="13" t="s">
        <v>30</v>
      </c>
      <c r="AK432" s="1">
        <v>42788</v>
      </c>
      <c r="AL432" s="3">
        <v>0</v>
      </c>
      <c r="AO432" s="11"/>
    </row>
    <row r="433" spans="1:41" x14ac:dyDescent="0.25">
      <c r="A433" t="s">
        <v>641</v>
      </c>
      <c r="B433" t="s">
        <v>1523</v>
      </c>
      <c r="C433" t="s">
        <v>13</v>
      </c>
      <c r="D433" t="s">
        <v>30</v>
      </c>
      <c r="E433" t="s">
        <v>35</v>
      </c>
      <c r="F433" t="s">
        <v>16</v>
      </c>
      <c r="G433" t="s">
        <v>17</v>
      </c>
      <c r="H433">
        <v>53</v>
      </c>
      <c r="I433" s="1">
        <v>39314</v>
      </c>
      <c r="J433" s="2">
        <v>228494</v>
      </c>
      <c r="K433" s="3">
        <v>0.33</v>
      </c>
      <c r="L433" t="s">
        <v>18</v>
      </c>
      <c r="M433" t="s">
        <v>24</v>
      </c>
      <c r="N433" s="1" t="s">
        <v>20</v>
      </c>
      <c r="P433" t="str">
        <f t="shared" si="17"/>
        <v>MIDDLE AGE</v>
      </c>
      <c r="AG433" s="11"/>
      <c r="AH433" s="1">
        <v>39314</v>
      </c>
      <c r="AI433" s="2">
        <v>228494</v>
      </c>
      <c r="AJ433" s="13" t="s">
        <v>45</v>
      </c>
      <c r="AK433" s="1">
        <v>39314</v>
      </c>
      <c r="AL433" s="3">
        <v>0.33</v>
      </c>
      <c r="AO433" s="11"/>
    </row>
    <row r="434" spans="1:41" x14ac:dyDescent="0.25">
      <c r="A434" t="s">
        <v>642</v>
      </c>
      <c r="B434" t="s">
        <v>1524</v>
      </c>
      <c r="C434" t="s">
        <v>55</v>
      </c>
      <c r="D434" t="s">
        <v>45</v>
      </c>
      <c r="E434" t="s">
        <v>1104</v>
      </c>
      <c r="F434" t="s">
        <v>27</v>
      </c>
      <c r="G434" t="s">
        <v>23</v>
      </c>
      <c r="H434">
        <v>45</v>
      </c>
      <c r="I434" s="1">
        <v>42878</v>
      </c>
      <c r="J434" s="2">
        <v>112076</v>
      </c>
      <c r="K434" s="3">
        <v>0.06</v>
      </c>
      <c r="L434" t="s">
        <v>32</v>
      </c>
      <c r="M434" t="s">
        <v>33</v>
      </c>
      <c r="N434" s="1" t="s">
        <v>20</v>
      </c>
      <c r="P434" t="str">
        <f t="shared" si="17"/>
        <v>MIDDLE AGE</v>
      </c>
      <c r="AG434" s="11"/>
      <c r="AH434" s="1">
        <v>42878</v>
      </c>
      <c r="AI434" s="2">
        <v>112076</v>
      </c>
      <c r="AJ434" s="13" t="s">
        <v>26</v>
      </c>
      <c r="AK434" s="1">
        <v>42878</v>
      </c>
      <c r="AL434" s="3">
        <v>0.06</v>
      </c>
      <c r="AO434" s="11"/>
    </row>
    <row r="435" spans="1:41" x14ac:dyDescent="0.25">
      <c r="A435" t="s">
        <v>643</v>
      </c>
      <c r="B435" t="s">
        <v>1525</v>
      </c>
      <c r="C435" t="s">
        <v>49</v>
      </c>
      <c r="D435" t="s">
        <v>26</v>
      </c>
      <c r="E435" t="s">
        <v>1104</v>
      </c>
      <c r="F435" t="s">
        <v>27</v>
      </c>
      <c r="G435" t="s">
        <v>46</v>
      </c>
      <c r="H435">
        <v>65</v>
      </c>
      <c r="I435" s="1">
        <v>42580</v>
      </c>
      <c r="J435" s="2">
        <v>88533</v>
      </c>
      <c r="K435" s="3">
        <v>0</v>
      </c>
      <c r="L435" t="s">
        <v>47</v>
      </c>
      <c r="M435" t="s">
        <v>1136</v>
      </c>
      <c r="N435" s="1" t="s">
        <v>20</v>
      </c>
      <c r="P435" t="str">
        <f t="shared" si="17"/>
        <v>OLD</v>
      </c>
      <c r="AG435" s="11"/>
      <c r="AH435" s="1">
        <v>42580</v>
      </c>
      <c r="AI435" s="2">
        <v>88533</v>
      </c>
      <c r="AJ435" s="13" t="s">
        <v>22</v>
      </c>
      <c r="AK435" s="1">
        <v>42580</v>
      </c>
      <c r="AL435" s="3">
        <v>0</v>
      </c>
      <c r="AO435" s="11"/>
    </row>
    <row r="436" spans="1:41" x14ac:dyDescent="0.25">
      <c r="A436" t="s">
        <v>644</v>
      </c>
      <c r="B436" t="s">
        <v>1526</v>
      </c>
      <c r="C436" t="s">
        <v>21</v>
      </c>
      <c r="D436" t="s">
        <v>22</v>
      </c>
      <c r="E436" t="s">
        <v>15</v>
      </c>
      <c r="F436" t="s">
        <v>27</v>
      </c>
      <c r="G436" t="s">
        <v>46</v>
      </c>
      <c r="H436">
        <v>62</v>
      </c>
      <c r="I436" s="1">
        <v>43433</v>
      </c>
      <c r="J436" s="2">
        <v>72025</v>
      </c>
      <c r="K436" s="3">
        <v>0</v>
      </c>
      <c r="L436" t="s">
        <v>47</v>
      </c>
      <c r="M436" t="s">
        <v>68</v>
      </c>
      <c r="N436" s="1" t="s">
        <v>20</v>
      </c>
      <c r="P436" t="str">
        <f t="shared" si="17"/>
        <v>OLD</v>
      </c>
      <c r="AG436" s="11"/>
      <c r="AH436" s="1">
        <v>43433</v>
      </c>
      <c r="AI436" s="2">
        <v>72025</v>
      </c>
      <c r="AJ436" s="13" t="s">
        <v>30</v>
      </c>
      <c r="AK436" s="1">
        <v>43433</v>
      </c>
      <c r="AL436" s="3">
        <v>0</v>
      </c>
      <c r="AO436" s="11"/>
    </row>
    <row r="437" spans="1:41" x14ac:dyDescent="0.25">
      <c r="A437" t="s">
        <v>645</v>
      </c>
      <c r="B437" t="s">
        <v>1527</v>
      </c>
      <c r="C437" t="s">
        <v>85</v>
      </c>
      <c r="D437" t="s">
        <v>30</v>
      </c>
      <c r="E437" t="s">
        <v>35</v>
      </c>
      <c r="F437" t="s">
        <v>27</v>
      </c>
      <c r="G437" t="s">
        <v>23</v>
      </c>
      <c r="H437">
        <v>59</v>
      </c>
      <c r="I437" s="1">
        <v>38023</v>
      </c>
      <c r="J437" s="2">
        <v>67947</v>
      </c>
      <c r="K437" s="3">
        <v>0</v>
      </c>
      <c r="L437" t="s">
        <v>32</v>
      </c>
      <c r="M437" t="s">
        <v>63</v>
      </c>
      <c r="N437" s="1" t="s">
        <v>20</v>
      </c>
      <c r="P437" t="str">
        <f t="shared" si="17"/>
        <v>MIDDLE AGE</v>
      </c>
      <c r="AG437" s="11"/>
      <c r="AH437" s="1">
        <v>38023</v>
      </c>
      <c r="AI437" s="2">
        <v>67947</v>
      </c>
      <c r="AJ437" s="13" t="s">
        <v>26</v>
      </c>
      <c r="AK437" s="1">
        <v>38023</v>
      </c>
      <c r="AL437" s="3">
        <v>0</v>
      </c>
      <c r="AO437" s="11"/>
    </row>
    <row r="438" spans="1:41" x14ac:dyDescent="0.25">
      <c r="A438" t="s">
        <v>646</v>
      </c>
      <c r="B438" t="s">
        <v>1528</v>
      </c>
      <c r="C438" t="s">
        <v>36</v>
      </c>
      <c r="D438" t="s">
        <v>26</v>
      </c>
      <c r="E438" t="s">
        <v>35</v>
      </c>
      <c r="F438" t="s">
        <v>16</v>
      </c>
      <c r="G438" t="s">
        <v>17</v>
      </c>
      <c r="H438">
        <v>42</v>
      </c>
      <c r="I438" s="1">
        <v>44024</v>
      </c>
      <c r="J438" s="2">
        <v>79764</v>
      </c>
      <c r="K438" s="3">
        <v>0</v>
      </c>
      <c r="L438" t="s">
        <v>18</v>
      </c>
      <c r="M438" t="s">
        <v>24</v>
      </c>
      <c r="N438" s="1">
        <v>44232</v>
      </c>
      <c r="P438" t="str">
        <f t="shared" si="17"/>
        <v>MIDDLE AGE</v>
      </c>
      <c r="AG438" s="11"/>
      <c r="AH438" s="1">
        <v>44024</v>
      </c>
      <c r="AI438" s="2">
        <v>79764</v>
      </c>
      <c r="AJ438" s="13" t="s">
        <v>26</v>
      </c>
      <c r="AK438" s="1">
        <v>44024</v>
      </c>
      <c r="AL438" s="3">
        <v>0</v>
      </c>
      <c r="AO438" s="11"/>
    </row>
    <row r="439" spans="1:41" x14ac:dyDescent="0.25">
      <c r="A439" t="s">
        <v>647</v>
      </c>
      <c r="B439" t="s">
        <v>1529</v>
      </c>
      <c r="C439" t="s">
        <v>36</v>
      </c>
      <c r="D439" t="s">
        <v>26</v>
      </c>
      <c r="E439" t="s">
        <v>15</v>
      </c>
      <c r="F439" t="s">
        <v>16</v>
      </c>
      <c r="G439" t="s">
        <v>23</v>
      </c>
      <c r="H439">
        <v>33</v>
      </c>
      <c r="I439" s="1">
        <v>42081</v>
      </c>
      <c r="J439" s="2">
        <v>60690</v>
      </c>
      <c r="K439" s="3">
        <v>0</v>
      </c>
      <c r="L439" t="s">
        <v>32</v>
      </c>
      <c r="M439" t="s">
        <v>67</v>
      </c>
      <c r="N439" s="1" t="s">
        <v>20</v>
      </c>
      <c r="P439" t="str">
        <f t="shared" si="17"/>
        <v>YOUNG</v>
      </c>
      <c r="AG439" s="11"/>
      <c r="AH439" s="1">
        <v>42081</v>
      </c>
      <c r="AI439" s="2">
        <v>60690</v>
      </c>
      <c r="AJ439" s="13" t="s">
        <v>58</v>
      </c>
      <c r="AK439" s="1">
        <v>42081</v>
      </c>
      <c r="AL439" s="3">
        <v>0</v>
      </c>
      <c r="AO439" s="11"/>
    </row>
    <row r="440" spans="1:41" x14ac:dyDescent="0.25">
      <c r="A440" t="s">
        <v>244</v>
      </c>
      <c r="B440" t="s">
        <v>1530</v>
      </c>
      <c r="C440" t="s">
        <v>59</v>
      </c>
      <c r="D440" t="s">
        <v>58</v>
      </c>
      <c r="E440" t="s">
        <v>31</v>
      </c>
      <c r="F440" t="s">
        <v>27</v>
      </c>
      <c r="G440" t="s">
        <v>23</v>
      </c>
      <c r="H440">
        <v>29</v>
      </c>
      <c r="I440" s="1">
        <v>43337</v>
      </c>
      <c r="J440" s="2">
        <v>44520</v>
      </c>
      <c r="K440" s="3">
        <v>0</v>
      </c>
      <c r="L440" t="s">
        <v>18</v>
      </c>
      <c r="M440" t="s">
        <v>19</v>
      </c>
      <c r="N440" s="1" t="s">
        <v>20</v>
      </c>
      <c r="P440" t="str">
        <f t="shared" si="17"/>
        <v>YOUNG</v>
      </c>
      <c r="AG440" s="11"/>
      <c r="AH440" s="1">
        <v>43337</v>
      </c>
      <c r="AI440" s="2">
        <v>44520</v>
      </c>
      <c r="AJ440" s="13" t="s">
        <v>26</v>
      </c>
      <c r="AK440" s="1">
        <v>43337</v>
      </c>
      <c r="AL440" s="3">
        <v>0</v>
      </c>
      <c r="AO440" s="11"/>
    </row>
    <row r="441" spans="1:41" x14ac:dyDescent="0.25">
      <c r="A441" t="s">
        <v>648</v>
      </c>
      <c r="B441" t="s">
        <v>1531</v>
      </c>
      <c r="C441" t="s">
        <v>61</v>
      </c>
      <c r="D441" t="s">
        <v>26</v>
      </c>
      <c r="E441" t="s">
        <v>31</v>
      </c>
      <c r="F441" t="s">
        <v>27</v>
      </c>
      <c r="G441" t="s">
        <v>46</v>
      </c>
      <c r="H441">
        <v>33</v>
      </c>
      <c r="I441" s="1">
        <v>44736</v>
      </c>
      <c r="J441" s="2">
        <v>84317</v>
      </c>
      <c r="K441" s="3">
        <v>0</v>
      </c>
      <c r="L441" t="s">
        <v>47</v>
      </c>
      <c r="M441" t="s">
        <v>1136</v>
      </c>
      <c r="N441" s="1" t="s">
        <v>20</v>
      </c>
      <c r="P441" t="str">
        <f t="shared" si="17"/>
        <v>YOUNG</v>
      </c>
      <c r="AG441" s="11"/>
      <c r="AH441" s="1">
        <v>44736</v>
      </c>
      <c r="AI441" s="2">
        <v>84317</v>
      </c>
      <c r="AJ441" s="13" t="s">
        <v>45</v>
      </c>
      <c r="AK441" s="1">
        <v>44736</v>
      </c>
      <c r="AL441" s="3">
        <v>0</v>
      </c>
      <c r="AO441" s="11"/>
    </row>
    <row r="442" spans="1:41" x14ac:dyDescent="0.25">
      <c r="A442" t="s">
        <v>649</v>
      </c>
      <c r="B442" t="s">
        <v>1532</v>
      </c>
      <c r="C442" t="s">
        <v>38</v>
      </c>
      <c r="D442" t="s">
        <v>45</v>
      </c>
      <c r="E442" t="s">
        <v>35</v>
      </c>
      <c r="F442" t="s">
        <v>16</v>
      </c>
      <c r="G442" t="s">
        <v>23</v>
      </c>
      <c r="H442">
        <v>36</v>
      </c>
      <c r="I442" s="1">
        <v>42138</v>
      </c>
      <c r="J442" s="2">
        <v>151055</v>
      </c>
      <c r="K442" s="3">
        <v>0.19</v>
      </c>
      <c r="L442" t="s">
        <v>18</v>
      </c>
      <c r="M442" t="s">
        <v>28</v>
      </c>
      <c r="N442" s="1" t="s">
        <v>20</v>
      </c>
      <c r="P442" t="str">
        <f t="shared" si="17"/>
        <v>YOUNG</v>
      </c>
      <c r="AG442" s="11"/>
      <c r="AH442" s="1">
        <v>42138</v>
      </c>
      <c r="AI442" s="2">
        <v>151055</v>
      </c>
      <c r="AJ442" s="13" t="s">
        <v>26</v>
      </c>
      <c r="AK442" s="1">
        <v>42138</v>
      </c>
      <c r="AL442" s="3">
        <v>0.19</v>
      </c>
      <c r="AO442" s="11"/>
    </row>
    <row r="443" spans="1:41" x14ac:dyDescent="0.25">
      <c r="A443" t="s">
        <v>650</v>
      </c>
      <c r="B443" t="s">
        <v>1533</v>
      </c>
      <c r="C443" t="s">
        <v>61</v>
      </c>
      <c r="D443" t="s">
        <v>26</v>
      </c>
      <c r="E443" t="s">
        <v>15</v>
      </c>
      <c r="F443" t="s">
        <v>27</v>
      </c>
      <c r="G443" t="s">
        <v>23</v>
      </c>
      <c r="H443">
        <v>43</v>
      </c>
      <c r="I443" s="1">
        <v>43917</v>
      </c>
      <c r="J443" s="2">
        <v>62492</v>
      </c>
      <c r="K443" s="3">
        <v>0</v>
      </c>
      <c r="L443" t="s">
        <v>18</v>
      </c>
      <c r="M443" t="s">
        <v>28</v>
      </c>
      <c r="N443" s="1" t="s">
        <v>20</v>
      </c>
      <c r="P443" t="str">
        <f t="shared" si="17"/>
        <v>MIDDLE AGE</v>
      </c>
      <c r="AG443" s="11"/>
      <c r="AH443" s="1">
        <v>43917</v>
      </c>
      <c r="AI443" s="2">
        <v>62492</v>
      </c>
      <c r="AJ443" s="13" t="s">
        <v>22</v>
      </c>
      <c r="AK443" s="1">
        <v>43917</v>
      </c>
      <c r="AL443" s="3">
        <v>0</v>
      </c>
      <c r="AO443" s="11"/>
    </row>
    <row r="444" spans="1:41" x14ac:dyDescent="0.25">
      <c r="A444" t="s">
        <v>651</v>
      </c>
      <c r="B444" t="s">
        <v>1534</v>
      </c>
      <c r="C444" t="s">
        <v>21</v>
      </c>
      <c r="D444" t="s">
        <v>22</v>
      </c>
      <c r="E444" t="s">
        <v>15</v>
      </c>
      <c r="F444" t="s">
        <v>16</v>
      </c>
      <c r="G444" t="s">
        <v>23</v>
      </c>
      <c r="H444">
        <v>51</v>
      </c>
      <c r="I444" s="1">
        <v>40601</v>
      </c>
      <c r="J444" s="2">
        <v>72589</v>
      </c>
      <c r="K444" s="3">
        <v>0</v>
      </c>
      <c r="L444" t="s">
        <v>18</v>
      </c>
      <c r="M444" t="s">
        <v>24</v>
      </c>
      <c r="N444" s="1" t="s">
        <v>20</v>
      </c>
      <c r="P444" t="str">
        <f t="shared" si="17"/>
        <v>MIDDLE AGE</v>
      </c>
      <c r="AG444" s="11"/>
      <c r="AH444" s="1">
        <v>40601</v>
      </c>
      <c r="AI444" s="2">
        <v>72589</v>
      </c>
      <c r="AJ444" s="13" t="s">
        <v>30</v>
      </c>
      <c r="AK444" s="1">
        <v>40601</v>
      </c>
      <c r="AL444" s="3">
        <v>0</v>
      </c>
      <c r="AO444" s="11"/>
    </row>
    <row r="445" spans="1:41" x14ac:dyDescent="0.25">
      <c r="A445" t="s">
        <v>652</v>
      </c>
      <c r="B445" t="s">
        <v>1535</v>
      </c>
      <c r="C445" t="s">
        <v>60</v>
      </c>
      <c r="D445" t="s">
        <v>30</v>
      </c>
      <c r="E445" t="s">
        <v>31</v>
      </c>
      <c r="F445" t="s">
        <v>27</v>
      </c>
      <c r="G445" t="s">
        <v>23</v>
      </c>
      <c r="H445">
        <v>27</v>
      </c>
      <c r="I445" s="1">
        <v>44217</v>
      </c>
      <c r="J445" s="2">
        <v>82286</v>
      </c>
      <c r="K445" s="3">
        <v>0</v>
      </c>
      <c r="L445" t="s">
        <v>18</v>
      </c>
      <c r="M445" t="s">
        <v>19</v>
      </c>
      <c r="N445" s="1">
        <v>44867</v>
      </c>
      <c r="P445" t="str">
        <f t="shared" si="17"/>
        <v>YOUNG</v>
      </c>
      <c r="AG445" s="11"/>
      <c r="AH445" s="1">
        <v>44217</v>
      </c>
      <c r="AI445" s="2">
        <v>82286</v>
      </c>
      <c r="AJ445" s="13" t="s">
        <v>26</v>
      </c>
      <c r="AK445" s="1">
        <v>44217</v>
      </c>
      <c r="AL445" s="3">
        <v>0</v>
      </c>
      <c r="AO445" s="11"/>
    </row>
    <row r="446" spans="1:41" x14ac:dyDescent="0.25">
      <c r="A446" t="s">
        <v>653</v>
      </c>
      <c r="B446" t="s">
        <v>1536</v>
      </c>
      <c r="C446" t="s">
        <v>36</v>
      </c>
      <c r="D446" t="s">
        <v>26</v>
      </c>
      <c r="E446" t="s">
        <v>15</v>
      </c>
      <c r="F446" t="s">
        <v>16</v>
      </c>
      <c r="G446" t="s">
        <v>17</v>
      </c>
      <c r="H446">
        <v>55</v>
      </c>
      <c r="I446" s="1">
        <v>40870</v>
      </c>
      <c r="J446" s="2">
        <v>66660</v>
      </c>
      <c r="K446" s="3">
        <v>0</v>
      </c>
      <c r="L446" t="s">
        <v>18</v>
      </c>
      <c r="M446" t="s">
        <v>37</v>
      </c>
      <c r="N446" s="1">
        <v>43055</v>
      </c>
      <c r="P446" t="str">
        <f t="shared" si="17"/>
        <v>MIDDLE AGE</v>
      </c>
      <c r="AG446" s="11"/>
      <c r="AH446" s="1">
        <v>40870</v>
      </c>
      <c r="AI446" s="2">
        <v>66660</v>
      </c>
      <c r="AJ446" s="13" t="s">
        <v>30</v>
      </c>
      <c r="AK446" s="1">
        <v>40870</v>
      </c>
      <c r="AL446" s="3">
        <v>0</v>
      </c>
      <c r="AO446" s="11"/>
    </row>
    <row r="447" spans="1:41" x14ac:dyDescent="0.25">
      <c r="A447" t="s">
        <v>654</v>
      </c>
      <c r="B447" t="s">
        <v>1537</v>
      </c>
      <c r="C447" t="s">
        <v>29</v>
      </c>
      <c r="D447" t="s">
        <v>30</v>
      </c>
      <c r="E447" t="s">
        <v>1104</v>
      </c>
      <c r="F447" t="s">
        <v>16</v>
      </c>
      <c r="G447" t="s">
        <v>46</v>
      </c>
      <c r="H447">
        <v>62</v>
      </c>
      <c r="I447" s="1">
        <v>40043</v>
      </c>
      <c r="J447" s="2">
        <v>86805</v>
      </c>
      <c r="K447" s="3">
        <v>0</v>
      </c>
      <c r="L447" t="s">
        <v>18</v>
      </c>
      <c r="M447" t="s">
        <v>24</v>
      </c>
      <c r="N447" s="1" t="s">
        <v>20</v>
      </c>
      <c r="P447" t="str">
        <f t="shared" si="17"/>
        <v>OLD</v>
      </c>
      <c r="AG447" s="11"/>
      <c r="AH447" s="1">
        <v>40043</v>
      </c>
      <c r="AI447" s="2">
        <v>86805</v>
      </c>
      <c r="AJ447" s="13" t="s">
        <v>22</v>
      </c>
      <c r="AK447" s="1">
        <v>40043</v>
      </c>
      <c r="AL447" s="3">
        <v>0</v>
      </c>
      <c r="AO447" s="11"/>
    </row>
    <row r="448" spans="1:41" x14ac:dyDescent="0.25">
      <c r="A448" t="s">
        <v>655</v>
      </c>
      <c r="B448" t="s">
        <v>1538</v>
      </c>
      <c r="C448" t="s">
        <v>55</v>
      </c>
      <c r="D448" t="s">
        <v>22</v>
      </c>
      <c r="E448" t="s">
        <v>1104</v>
      </c>
      <c r="F448" t="s">
        <v>16</v>
      </c>
      <c r="G448" t="s">
        <v>23</v>
      </c>
      <c r="H448">
        <v>46</v>
      </c>
      <c r="I448" s="1">
        <v>38210</v>
      </c>
      <c r="J448" s="2">
        <v>125878</v>
      </c>
      <c r="K448" s="3">
        <v>0.1</v>
      </c>
      <c r="L448" t="s">
        <v>18</v>
      </c>
      <c r="M448" t="s">
        <v>24</v>
      </c>
      <c r="N448" s="1">
        <v>39842</v>
      </c>
      <c r="P448" t="str">
        <f t="shared" si="17"/>
        <v>MIDDLE AGE</v>
      </c>
      <c r="AG448" s="11"/>
      <c r="AH448" s="1">
        <v>38210</v>
      </c>
      <c r="AI448" s="2">
        <v>125878</v>
      </c>
      <c r="AJ448" s="13" t="s">
        <v>58</v>
      </c>
      <c r="AK448" s="1">
        <v>38210</v>
      </c>
      <c r="AL448" s="3">
        <v>0.1</v>
      </c>
      <c r="AO448" s="11"/>
    </row>
    <row r="449" spans="1:41" x14ac:dyDescent="0.25">
      <c r="A449" t="s">
        <v>656</v>
      </c>
      <c r="B449" t="s">
        <v>1539</v>
      </c>
      <c r="C449" t="s">
        <v>59</v>
      </c>
      <c r="D449" t="s">
        <v>58</v>
      </c>
      <c r="E449" t="s">
        <v>15</v>
      </c>
      <c r="F449" t="s">
        <v>16</v>
      </c>
      <c r="G449" t="s">
        <v>43</v>
      </c>
      <c r="H449">
        <v>47</v>
      </c>
      <c r="I449" s="1">
        <v>40125</v>
      </c>
      <c r="J449" s="2">
        <v>50290</v>
      </c>
      <c r="K449" s="3">
        <v>0</v>
      </c>
      <c r="L449" t="s">
        <v>18</v>
      </c>
      <c r="M449" t="s">
        <v>28</v>
      </c>
      <c r="N449" s="1" t="s">
        <v>20</v>
      </c>
      <c r="P449" t="str">
        <f t="shared" si="17"/>
        <v>MIDDLE AGE</v>
      </c>
      <c r="AG449" s="11"/>
      <c r="AH449" s="1">
        <v>40125</v>
      </c>
      <c r="AI449" s="2">
        <v>50290</v>
      </c>
      <c r="AJ449" s="13" t="s">
        <v>26</v>
      </c>
      <c r="AK449" s="1">
        <v>40125</v>
      </c>
      <c r="AL449" s="3">
        <v>0</v>
      </c>
      <c r="AO449" s="11"/>
    </row>
    <row r="450" spans="1:41" x14ac:dyDescent="0.25">
      <c r="A450" t="s">
        <v>657</v>
      </c>
      <c r="B450" t="s">
        <v>1540</v>
      </c>
      <c r="C450" t="s">
        <v>50</v>
      </c>
      <c r="D450" t="s">
        <v>26</v>
      </c>
      <c r="E450" t="s">
        <v>15</v>
      </c>
      <c r="F450" t="s">
        <v>16</v>
      </c>
      <c r="G450" t="s">
        <v>46</v>
      </c>
      <c r="H450">
        <v>57</v>
      </c>
      <c r="I450" s="1">
        <v>36707</v>
      </c>
      <c r="J450" s="2">
        <v>97083</v>
      </c>
      <c r="K450" s="3">
        <v>0.06</v>
      </c>
      <c r="L450" t="s">
        <v>18</v>
      </c>
      <c r="M450" t="s">
        <v>24</v>
      </c>
      <c r="N450" s="1">
        <v>39778</v>
      </c>
      <c r="P450" t="str">
        <f t="shared" ref="P450:P513" si="18">IF(AND(H450&gt;=20,H450&lt;=40),"YOUNG",IF(AND(H450&gt;40,H450&lt;=60),"MIDDLE AGE",IF(H450&gt;60,"OLD"," ")))</f>
        <v>MIDDLE AGE</v>
      </c>
      <c r="AG450" s="11"/>
      <c r="AH450" s="1">
        <v>36707</v>
      </c>
      <c r="AI450" s="2">
        <v>97083</v>
      </c>
      <c r="AJ450" s="13" t="s">
        <v>26</v>
      </c>
      <c r="AK450" s="1">
        <v>36707</v>
      </c>
      <c r="AL450" s="3">
        <v>0.06</v>
      </c>
      <c r="AO450" s="11"/>
    </row>
    <row r="451" spans="1:41" x14ac:dyDescent="0.25">
      <c r="A451" t="s">
        <v>658</v>
      </c>
      <c r="B451" t="s">
        <v>1541</v>
      </c>
      <c r="C451" t="s">
        <v>74</v>
      </c>
      <c r="D451" t="s">
        <v>26</v>
      </c>
      <c r="E451" t="s">
        <v>31</v>
      </c>
      <c r="F451" t="s">
        <v>16</v>
      </c>
      <c r="G451" t="s">
        <v>23</v>
      </c>
      <c r="H451">
        <v>49</v>
      </c>
      <c r="I451" s="1">
        <v>43565</v>
      </c>
      <c r="J451" s="2">
        <v>93306</v>
      </c>
      <c r="K451" s="3">
        <v>0</v>
      </c>
      <c r="L451" t="s">
        <v>32</v>
      </c>
      <c r="M451" t="s">
        <v>54</v>
      </c>
      <c r="N451" s="1" t="s">
        <v>20</v>
      </c>
      <c r="P451" t="str">
        <f t="shared" si="18"/>
        <v>MIDDLE AGE</v>
      </c>
      <c r="AG451" s="11"/>
      <c r="AH451" s="1">
        <v>43565</v>
      </c>
      <c r="AI451" s="2">
        <v>93306</v>
      </c>
      <c r="AJ451" s="13" t="s">
        <v>30</v>
      </c>
      <c r="AK451" s="1">
        <v>43565</v>
      </c>
      <c r="AL451" s="3">
        <v>0</v>
      </c>
      <c r="AO451" s="11"/>
    </row>
    <row r="452" spans="1:41" x14ac:dyDescent="0.25">
      <c r="A452" t="s">
        <v>659</v>
      </c>
      <c r="B452" t="s">
        <v>1542</v>
      </c>
      <c r="C452" t="s">
        <v>85</v>
      </c>
      <c r="D452" t="s">
        <v>30</v>
      </c>
      <c r="E452" t="s">
        <v>35</v>
      </c>
      <c r="F452" t="s">
        <v>16</v>
      </c>
      <c r="G452" t="s">
        <v>23</v>
      </c>
      <c r="H452">
        <v>42</v>
      </c>
      <c r="I452" s="1">
        <v>44628</v>
      </c>
      <c r="J452" s="2">
        <v>73404</v>
      </c>
      <c r="K452" s="3">
        <v>0</v>
      </c>
      <c r="L452" t="s">
        <v>18</v>
      </c>
      <c r="M452" t="s">
        <v>24</v>
      </c>
      <c r="N452" s="1" t="s">
        <v>20</v>
      </c>
      <c r="P452" t="str">
        <f t="shared" si="18"/>
        <v>MIDDLE AGE</v>
      </c>
      <c r="AG452" s="11"/>
      <c r="AH452" s="1">
        <v>44628</v>
      </c>
      <c r="AI452" s="2">
        <v>73404</v>
      </c>
      <c r="AJ452" s="13" t="s">
        <v>26</v>
      </c>
      <c r="AK452" s="1">
        <v>44628</v>
      </c>
      <c r="AL452" s="3">
        <v>0</v>
      </c>
      <c r="AO452" s="11"/>
    </row>
    <row r="453" spans="1:41" x14ac:dyDescent="0.25">
      <c r="A453" t="s">
        <v>264</v>
      </c>
      <c r="B453" t="s">
        <v>1543</v>
      </c>
      <c r="C453" t="s">
        <v>75</v>
      </c>
      <c r="D453" t="s">
        <v>26</v>
      </c>
      <c r="E453" t="s">
        <v>1104</v>
      </c>
      <c r="F453" t="s">
        <v>16</v>
      </c>
      <c r="G453" t="s">
        <v>23</v>
      </c>
      <c r="H453">
        <v>55</v>
      </c>
      <c r="I453" s="1">
        <v>44902</v>
      </c>
      <c r="J453" s="2">
        <v>91179</v>
      </c>
      <c r="K453" s="3">
        <v>0</v>
      </c>
      <c r="L453" t="s">
        <v>18</v>
      </c>
      <c r="M453" t="s">
        <v>28</v>
      </c>
      <c r="N453" s="1">
        <v>44958</v>
      </c>
      <c r="P453" t="str">
        <f t="shared" si="18"/>
        <v>MIDDLE AGE</v>
      </c>
      <c r="AG453" s="11"/>
      <c r="AH453" s="1">
        <v>44902</v>
      </c>
      <c r="AI453" s="2">
        <v>91179</v>
      </c>
      <c r="AJ453" s="13" t="s">
        <v>14</v>
      </c>
      <c r="AK453" s="1">
        <v>44902</v>
      </c>
      <c r="AL453" s="3">
        <v>0</v>
      </c>
      <c r="AO453" s="11"/>
    </row>
    <row r="454" spans="1:41" x14ac:dyDescent="0.25">
      <c r="A454" t="s">
        <v>660</v>
      </c>
      <c r="B454" t="s">
        <v>1544</v>
      </c>
      <c r="C454" t="s">
        <v>55</v>
      </c>
      <c r="D454" t="s">
        <v>14</v>
      </c>
      <c r="E454" t="s">
        <v>1104</v>
      </c>
      <c r="F454" t="s">
        <v>16</v>
      </c>
      <c r="G454" t="s">
        <v>23</v>
      </c>
      <c r="H454">
        <v>46</v>
      </c>
      <c r="I454" s="1">
        <v>38956</v>
      </c>
      <c r="J454" s="2">
        <v>108003</v>
      </c>
      <c r="K454" s="3">
        <v>0.05</v>
      </c>
      <c r="L454" t="s">
        <v>32</v>
      </c>
      <c r="M454" t="s">
        <v>33</v>
      </c>
      <c r="N454" s="1" t="s">
        <v>20</v>
      </c>
      <c r="P454" t="str">
        <f t="shared" si="18"/>
        <v>MIDDLE AGE</v>
      </c>
      <c r="AG454" s="11"/>
      <c r="AH454" s="1">
        <v>38956</v>
      </c>
      <c r="AI454" s="2">
        <v>108003</v>
      </c>
      <c r="AJ454" s="13" t="s">
        <v>26</v>
      </c>
      <c r="AK454" s="1">
        <v>38956</v>
      </c>
      <c r="AL454" s="3">
        <v>0.05</v>
      </c>
      <c r="AO454" s="11"/>
    </row>
    <row r="455" spans="1:41" x14ac:dyDescent="0.25">
      <c r="A455" t="s">
        <v>661</v>
      </c>
      <c r="B455" t="s">
        <v>1545</v>
      </c>
      <c r="C455" t="s">
        <v>79</v>
      </c>
      <c r="D455" t="s">
        <v>26</v>
      </c>
      <c r="E455" t="s">
        <v>31</v>
      </c>
      <c r="F455" t="s">
        <v>27</v>
      </c>
      <c r="G455" t="s">
        <v>23</v>
      </c>
      <c r="H455">
        <v>45</v>
      </c>
      <c r="I455" s="1">
        <v>38093</v>
      </c>
      <c r="J455" s="2">
        <v>81384</v>
      </c>
      <c r="K455" s="3">
        <v>0</v>
      </c>
      <c r="L455" t="s">
        <v>32</v>
      </c>
      <c r="M455" t="s">
        <v>54</v>
      </c>
      <c r="N455" s="1" t="s">
        <v>20</v>
      </c>
      <c r="P455" t="str">
        <f t="shared" si="18"/>
        <v>MIDDLE AGE</v>
      </c>
      <c r="AG455" s="11"/>
      <c r="AH455" s="1">
        <v>38093</v>
      </c>
      <c r="AI455" s="2">
        <v>81384</v>
      </c>
      <c r="AJ455" s="13" t="s">
        <v>22</v>
      </c>
      <c r="AK455" s="1">
        <v>38093</v>
      </c>
      <c r="AL455" s="3">
        <v>0</v>
      </c>
      <c r="AO455" s="11"/>
    </row>
    <row r="456" spans="1:41" x14ac:dyDescent="0.25">
      <c r="A456" t="s">
        <v>662</v>
      </c>
      <c r="B456" t="s">
        <v>1546</v>
      </c>
      <c r="C456" t="s">
        <v>65</v>
      </c>
      <c r="D456" t="s">
        <v>22</v>
      </c>
      <c r="E456" t="s">
        <v>35</v>
      </c>
      <c r="F456" t="s">
        <v>27</v>
      </c>
      <c r="G456" t="s">
        <v>17</v>
      </c>
      <c r="H456">
        <v>53</v>
      </c>
      <c r="I456" s="1">
        <v>40996</v>
      </c>
      <c r="J456" s="2">
        <v>97218</v>
      </c>
      <c r="K456" s="3">
        <v>0</v>
      </c>
      <c r="L456" t="s">
        <v>18</v>
      </c>
      <c r="M456" t="s">
        <v>24</v>
      </c>
      <c r="N456" s="1" t="s">
        <v>20</v>
      </c>
      <c r="P456" t="str">
        <f t="shared" si="18"/>
        <v>MIDDLE AGE</v>
      </c>
      <c r="AG456" s="11"/>
      <c r="AH456" s="1">
        <v>40996</v>
      </c>
      <c r="AI456" s="2">
        <v>97218</v>
      </c>
      <c r="AJ456" s="13" t="s">
        <v>45</v>
      </c>
      <c r="AK456" s="1">
        <v>40996</v>
      </c>
      <c r="AL456" s="3">
        <v>0</v>
      </c>
      <c r="AO456" s="11"/>
    </row>
    <row r="457" spans="1:41" x14ac:dyDescent="0.25">
      <c r="A457" t="s">
        <v>663</v>
      </c>
      <c r="B457" t="s">
        <v>1547</v>
      </c>
      <c r="C457" t="s">
        <v>59</v>
      </c>
      <c r="D457" t="s">
        <v>45</v>
      </c>
      <c r="E457" t="s">
        <v>15</v>
      </c>
      <c r="F457" t="s">
        <v>16</v>
      </c>
      <c r="G457" t="s">
        <v>17</v>
      </c>
      <c r="H457">
        <v>46</v>
      </c>
      <c r="I457" s="1">
        <v>38977</v>
      </c>
      <c r="J457" s="2">
        <v>42944</v>
      </c>
      <c r="K457" s="3">
        <v>0</v>
      </c>
      <c r="L457" t="s">
        <v>18</v>
      </c>
      <c r="M457" t="s">
        <v>42</v>
      </c>
      <c r="N457" s="1" t="s">
        <v>20</v>
      </c>
      <c r="P457" t="str">
        <f t="shared" si="18"/>
        <v>MIDDLE AGE</v>
      </c>
      <c r="AG457" s="11"/>
      <c r="AH457" s="1">
        <v>38977</v>
      </c>
      <c r="AI457" s="2">
        <v>42944</v>
      </c>
      <c r="AJ457" s="13" t="s">
        <v>14</v>
      </c>
      <c r="AK457" s="1">
        <v>38977</v>
      </c>
      <c r="AL457" s="3">
        <v>0</v>
      </c>
      <c r="AO457" s="11"/>
    </row>
    <row r="458" spans="1:41" x14ac:dyDescent="0.25">
      <c r="A458" t="s">
        <v>664</v>
      </c>
      <c r="B458" t="s">
        <v>1548</v>
      </c>
      <c r="C458" t="s">
        <v>59</v>
      </c>
      <c r="D458" t="s">
        <v>14</v>
      </c>
      <c r="E458" t="s">
        <v>15</v>
      </c>
      <c r="F458" t="s">
        <v>16</v>
      </c>
      <c r="G458" t="s">
        <v>46</v>
      </c>
      <c r="H458">
        <v>48</v>
      </c>
      <c r="I458" s="1">
        <v>42022</v>
      </c>
      <c r="J458" s="2">
        <v>43980</v>
      </c>
      <c r="K458" s="3">
        <v>0</v>
      </c>
      <c r="L458" t="s">
        <v>18</v>
      </c>
      <c r="M458" t="s">
        <v>28</v>
      </c>
      <c r="N458" s="1" t="s">
        <v>20</v>
      </c>
      <c r="P458" t="str">
        <f t="shared" si="18"/>
        <v>MIDDLE AGE</v>
      </c>
      <c r="AG458" s="11"/>
      <c r="AH458" s="1">
        <v>42022</v>
      </c>
      <c r="AI458" s="2">
        <v>43980</v>
      </c>
      <c r="AJ458" s="13" t="s">
        <v>41</v>
      </c>
      <c r="AK458" s="1">
        <v>42022</v>
      </c>
      <c r="AL458" s="3">
        <v>0</v>
      </c>
      <c r="AO458" s="11"/>
    </row>
    <row r="459" spans="1:41" x14ac:dyDescent="0.25">
      <c r="A459" t="s">
        <v>665</v>
      </c>
      <c r="B459" t="s">
        <v>1549</v>
      </c>
      <c r="C459" t="s">
        <v>55</v>
      </c>
      <c r="D459" t="s">
        <v>41</v>
      </c>
      <c r="E459" t="s">
        <v>31</v>
      </c>
      <c r="F459" t="s">
        <v>16</v>
      </c>
      <c r="G459" t="s">
        <v>23</v>
      </c>
      <c r="H459">
        <v>33</v>
      </c>
      <c r="I459" s="1">
        <v>41963</v>
      </c>
      <c r="J459" s="2">
        <v>109533</v>
      </c>
      <c r="K459" s="3">
        <v>0.05</v>
      </c>
      <c r="L459" t="s">
        <v>32</v>
      </c>
      <c r="M459" t="s">
        <v>33</v>
      </c>
      <c r="N459" s="1" t="s">
        <v>20</v>
      </c>
      <c r="P459" t="str">
        <f t="shared" si="18"/>
        <v>YOUNG</v>
      </c>
      <c r="AG459" s="11"/>
      <c r="AH459" s="1">
        <v>41963</v>
      </c>
      <c r="AI459" s="2">
        <v>109533</v>
      </c>
      <c r="AJ459" s="13" t="s">
        <v>58</v>
      </c>
      <c r="AK459" s="1">
        <v>41963</v>
      </c>
      <c r="AL459" s="3">
        <v>0.05</v>
      </c>
      <c r="AO459" s="11"/>
    </row>
    <row r="460" spans="1:41" x14ac:dyDescent="0.25">
      <c r="A460" t="s">
        <v>666</v>
      </c>
      <c r="B460" t="s">
        <v>1550</v>
      </c>
      <c r="C460" t="s">
        <v>13</v>
      </c>
      <c r="D460" t="s">
        <v>58</v>
      </c>
      <c r="E460" t="s">
        <v>15</v>
      </c>
      <c r="F460" t="s">
        <v>16</v>
      </c>
      <c r="G460" t="s">
        <v>17</v>
      </c>
      <c r="H460">
        <v>56</v>
      </c>
      <c r="I460" s="1">
        <v>39659</v>
      </c>
      <c r="J460" s="2">
        <v>226952</v>
      </c>
      <c r="K460" s="3">
        <v>0.39</v>
      </c>
      <c r="L460" t="s">
        <v>18</v>
      </c>
      <c r="M460" t="s">
        <v>42</v>
      </c>
      <c r="N460" s="1" t="s">
        <v>20</v>
      </c>
      <c r="P460" t="str">
        <f t="shared" si="18"/>
        <v>MIDDLE AGE</v>
      </c>
      <c r="AG460" s="11"/>
      <c r="AH460" s="1">
        <v>39659</v>
      </c>
      <c r="AI460" s="2">
        <v>226952</v>
      </c>
      <c r="AJ460" s="13" t="s">
        <v>26</v>
      </c>
      <c r="AK460" s="1">
        <v>39659</v>
      </c>
      <c r="AL460" s="3">
        <v>0.39</v>
      </c>
      <c r="AO460" s="11"/>
    </row>
    <row r="461" spans="1:41" x14ac:dyDescent="0.25">
      <c r="A461" t="s">
        <v>667</v>
      </c>
      <c r="B461" t="s">
        <v>1551</v>
      </c>
      <c r="C461" t="s">
        <v>79</v>
      </c>
      <c r="D461" t="s">
        <v>26</v>
      </c>
      <c r="E461" t="s">
        <v>35</v>
      </c>
      <c r="F461" t="s">
        <v>16</v>
      </c>
      <c r="G461" t="s">
        <v>46</v>
      </c>
      <c r="H461">
        <v>59</v>
      </c>
      <c r="I461" s="1">
        <v>39413</v>
      </c>
      <c r="J461" s="2">
        <v>71580</v>
      </c>
      <c r="K461" s="3">
        <v>0</v>
      </c>
      <c r="L461" t="s">
        <v>18</v>
      </c>
      <c r="M461" t="s">
        <v>56</v>
      </c>
      <c r="N461" s="1" t="s">
        <v>20</v>
      </c>
      <c r="P461" t="str">
        <f t="shared" si="18"/>
        <v>MIDDLE AGE</v>
      </c>
      <c r="AG461" s="11"/>
      <c r="AH461" s="1">
        <v>39413</v>
      </c>
      <c r="AI461" s="2">
        <v>71580</v>
      </c>
      <c r="AJ461" s="13" t="s">
        <v>14</v>
      </c>
      <c r="AK461" s="1">
        <v>39413</v>
      </c>
      <c r="AL461" s="3">
        <v>0</v>
      </c>
      <c r="AO461" s="11"/>
    </row>
    <row r="462" spans="1:41" x14ac:dyDescent="0.25">
      <c r="A462" t="s">
        <v>668</v>
      </c>
      <c r="B462" t="s">
        <v>1552</v>
      </c>
      <c r="C462" t="s">
        <v>57</v>
      </c>
      <c r="D462" t="s">
        <v>14</v>
      </c>
      <c r="E462" t="s">
        <v>35</v>
      </c>
      <c r="F462" t="s">
        <v>27</v>
      </c>
      <c r="G462" t="s">
        <v>46</v>
      </c>
      <c r="H462">
        <v>55</v>
      </c>
      <c r="I462" s="1">
        <v>41229</v>
      </c>
      <c r="J462" s="2">
        <v>66172</v>
      </c>
      <c r="K462" s="3">
        <v>0</v>
      </c>
      <c r="L462" t="s">
        <v>47</v>
      </c>
      <c r="M462" t="s">
        <v>68</v>
      </c>
      <c r="N462" s="1" t="s">
        <v>20</v>
      </c>
      <c r="P462" t="str">
        <f t="shared" si="18"/>
        <v>MIDDLE AGE</v>
      </c>
      <c r="AG462" s="11"/>
      <c r="AH462" s="1">
        <v>41229</v>
      </c>
      <c r="AI462" s="2">
        <v>66172</v>
      </c>
      <c r="AJ462" s="13" t="s">
        <v>41</v>
      </c>
      <c r="AK462" s="1">
        <v>41229</v>
      </c>
      <c r="AL462" s="3">
        <v>0</v>
      </c>
      <c r="AO462" s="11"/>
    </row>
    <row r="463" spans="1:41" x14ac:dyDescent="0.25">
      <c r="A463" t="s">
        <v>669</v>
      </c>
      <c r="B463" t="s">
        <v>1553</v>
      </c>
      <c r="C463" t="s">
        <v>13</v>
      </c>
      <c r="D463" t="s">
        <v>41</v>
      </c>
      <c r="E463" t="s">
        <v>15</v>
      </c>
      <c r="F463" t="s">
        <v>16</v>
      </c>
      <c r="G463" t="s">
        <v>23</v>
      </c>
      <c r="H463">
        <v>46</v>
      </c>
      <c r="I463" s="1">
        <v>43308</v>
      </c>
      <c r="J463" s="2">
        <v>237489</v>
      </c>
      <c r="K463" s="3">
        <v>0.3</v>
      </c>
      <c r="L463" t="s">
        <v>18</v>
      </c>
      <c r="M463" t="s">
        <v>19</v>
      </c>
      <c r="N463" s="1" t="s">
        <v>20</v>
      </c>
      <c r="P463" t="str">
        <f t="shared" si="18"/>
        <v>MIDDLE AGE</v>
      </c>
      <c r="AG463" s="11"/>
      <c r="AH463" s="1">
        <v>43308</v>
      </c>
      <c r="AI463" s="2">
        <v>237489</v>
      </c>
      <c r="AJ463" s="13" t="s">
        <v>41</v>
      </c>
      <c r="AK463" s="1">
        <v>43308</v>
      </c>
      <c r="AL463" s="3">
        <v>0.3</v>
      </c>
      <c r="AO463" s="11"/>
    </row>
    <row r="464" spans="1:41" x14ac:dyDescent="0.25">
      <c r="A464" t="s">
        <v>154</v>
      </c>
      <c r="B464" t="s">
        <v>1554</v>
      </c>
      <c r="C464" t="s">
        <v>59</v>
      </c>
      <c r="D464" t="s">
        <v>41</v>
      </c>
      <c r="E464" t="s">
        <v>1104</v>
      </c>
      <c r="F464" t="s">
        <v>16</v>
      </c>
      <c r="G464" t="s">
        <v>23</v>
      </c>
      <c r="H464">
        <v>50</v>
      </c>
      <c r="I464" s="1">
        <v>36666</v>
      </c>
      <c r="J464" s="2">
        <v>48733</v>
      </c>
      <c r="K464" s="3">
        <v>0</v>
      </c>
      <c r="L464" t="s">
        <v>18</v>
      </c>
      <c r="M464" t="s">
        <v>56</v>
      </c>
      <c r="N464" s="1" t="s">
        <v>20</v>
      </c>
      <c r="P464" t="str">
        <f t="shared" si="18"/>
        <v>MIDDLE AGE</v>
      </c>
      <c r="AG464" s="11"/>
      <c r="AH464" s="1">
        <v>36666</v>
      </c>
      <c r="AI464" s="2">
        <v>48733</v>
      </c>
      <c r="AJ464" s="13" t="s">
        <v>45</v>
      </c>
      <c r="AK464" s="1">
        <v>36666</v>
      </c>
      <c r="AL464" s="3">
        <v>0</v>
      </c>
      <c r="AO464" s="11"/>
    </row>
    <row r="465" spans="1:41" x14ac:dyDescent="0.25">
      <c r="A465" t="s">
        <v>670</v>
      </c>
      <c r="B465" t="s">
        <v>1555</v>
      </c>
      <c r="C465" t="s">
        <v>59</v>
      </c>
      <c r="D465" t="s">
        <v>45</v>
      </c>
      <c r="E465" t="s">
        <v>31</v>
      </c>
      <c r="F465" t="s">
        <v>16</v>
      </c>
      <c r="G465" t="s">
        <v>23</v>
      </c>
      <c r="H465">
        <v>29</v>
      </c>
      <c r="I465" s="1">
        <v>42939</v>
      </c>
      <c r="J465" s="2">
        <v>48563</v>
      </c>
      <c r="K465" s="3">
        <v>0</v>
      </c>
      <c r="L465" t="s">
        <v>32</v>
      </c>
      <c r="M465" t="s">
        <v>63</v>
      </c>
      <c r="N465" s="1" t="s">
        <v>20</v>
      </c>
      <c r="P465" t="str">
        <f t="shared" si="18"/>
        <v>YOUNG</v>
      </c>
      <c r="AG465" s="11"/>
      <c r="AH465" s="1">
        <v>42939</v>
      </c>
      <c r="AI465" s="2">
        <v>48563</v>
      </c>
      <c r="AJ465" s="13" t="s">
        <v>26</v>
      </c>
      <c r="AK465" s="1">
        <v>42939</v>
      </c>
      <c r="AL465" s="3">
        <v>0</v>
      </c>
      <c r="AO465" s="11"/>
    </row>
    <row r="466" spans="1:41" x14ac:dyDescent="0.25">
      <c r="A466" t="s">
        <v>671</v>
      </c>
      <c r="B466" t="s">
        <v>1556</v>
      </c>
      <c r="C466" t="s">
        <v>36</v>
      </c>
      <c r="D466" t="s">
        <v>26</v>
      </c>
      <c r="E466" t="s">
        <v>35</v>
      </c>
      <c r="F466" t="s">
        <v>27</v>
      </c>
      <c r="G466" t="s">
        <v>23</v>
      </c>
      <c r="H466">
        <v>57</v>
      </c>
      <c r="I466" s="1">
        <v>38286</v>
      </c>
      <c r="J466" s="2">
        <v>86592</v>
      </c>
      <c r="K466" s="3">
        <v>0</v>
      </c>
      <c r="L466" t="s">
        <v>32</v>
      </c>
      <c r="M466" t="s">
        <v>67</v>
      </c>
      <c r="N466" s="1" t="s">
        <v>20</v>
      </c>
      <c r="P466" t="str">
        <f t="shared" si="18"/>
        <v>MIDDLE AGE</v>
      </c>
      <c r="AG466" s="11"/>
      <c r="AH466" s="1">
        <v>38286</v>
      </c>
      <c r="AI466" s="2">
        <v>86592</v>
      </c>
      <c r="AJ466" s="13" t="s">
        <v>14</v>
      </c>
      <c r="AK466" s="1">
        <v>38286</v>
      </c>
      <c r="AL466" s="3">
        <v>0</v>
      </c>
      <c r="AO466" s="11"/>
    </row>
    <row r="467" spans="1:41" x14ac:dyDescent="0.25">
      <c r="A467" t="s">
        <v>672</v>
      </c>
      <c r="B467" t="s">
        <v>1557</v>
      </c>
      <c r="C467" t="s">
        <v>13</v>
      </c>
      <c r="D467" t="s">
        <v>14</v>
      </c>
      <c r="E467" t="s">
        <v>15</v>
      </c>
      <c r="F467" t="s">
        <v>16</v>
      </c>
      <c r="G467" t="s">
        <v>17</v>
      </c>
      <c r="H467">
        <v>39</v>
      </c>
      <c r="I467" s="1">
        <v>40784</v>
      </c>
      <c r="J467" s="2">
        <v>189823</v>
      </c>
      <c r="K467" s="3">
        <v>0.38</v>
      </c>
      <c r="L467" t="s">
        <v>18</v>
      </c>
      <c r="M467" t="s">
        <v>28</v>
      </c>
      <c r="N467" s="1" t="s">
        <v>20</v>
      </c>
      <c r="P467" t="str">
        <f t="shared" si="18"/>
        <v>YOUNG</v>
      </c>
      <c r="AG467" s="11"/>
      <c r="AH467" s="1">
        <v>40784</v>
      </c>
      <c r="AI467" s="2">
        <v>189823</v>
      </c>
      <c r="AJ467" s="13" t="s">
        <v>26</v>
      </c>
      <c r="AK467" s="1">
        <v>40784</v>
      </c>
      <c r="AL467" s="3">
        <v>0.38</v>
      </c>
      <c r="AO467" s="11"/>
    </row>
    <row r="468" spans="1:41" x14ac:dyDescent="0.25">
      <c r="A468" t="s">
        <v>117</v>
      </c>
      <c r="B468" t="s">
        <v>1558</v>
      </c>
      <c r="C468" t="s">
        <v>25</v>
      </c>
      <c r="D468" t="s">
        <v>26</v>
      </c>
      <c r="E468" t="s">
        <v>31</v>
      </c>
      <c r="F468" t="s">
        <v>27</v>
      </c>
      <c r="G468" t="s">
        <v>43</v>
      </c>
      <c r="H468">
        <v>40</v>
      </c>
      <c r="I468" s="1">
        <v>44739</v>
      </c>
      <c r="J468" s="2">
        <v>65075</v>
      </c>
      <c r="K468" s="3">
        <v>0</v>
      </c>
      <c r="L468" t="s">
        <v>18</v>
      </c>
      <c r="M468" t="s">
        <v>37</v>
      </c>
      <c r="N468" s="1" t="s">
        <v>20</v>
      </c>
      <c r="P468" t="str">
        <f t="shared" si="18"/>
        <v>YOUNG</v>
      </c>
      <c r="AG468" s="11"/>
      <c r="AH468" s="1">
        <v>44739</v>
      </c>
      <c r="AI468" s="2">
        <v>65075</v>
      </c>
      <c r="AJ468" s="13" t="s">
        <v>22</v>
      </c>
      <c r="AK468" s="1">
        <v>44739</v>
      </c>
      <c r="AL468" s="3">
        <v>0</v>
      </c>
      <c r="AO468" s="11"/>
    </row>
    <row r="469" spans="1:41" x14ac:dyDescent="0.25">
      <c r="A469" t="s">
        <v>673</v>
      </c>
      <c r="B469" t="s">
        <v>1559</v>
      </c>
      <c r="C469" t="s">
        <v>13</v>
      </c>
      <c r="D469" t="s">
        <v>22</v>
      </c>
      <c r="E469" t="s">
        <v>1104</v>
      </c>
      <c r="F469" t="s">
        <v>27</v>
      </c>
      <c r="G469" t="s">
        <v>46</v>
      </c>
      <c r="H469">
        <v>33</v>
      </c>
      <c r="I469" s="1">
        <v>43229</v>
      </c>
      <c r="J469" s="2">
        <v>187917</v>
      </c>
      <c r="K469" s="3">
        <v>0.35</v>
      </c>
      <c r="L469" t="s">
        <v>18</v>
      </c>
      <c r="M469" t="s">
        <v>19</v>
      </c>
      <c r="N469" s="1" t="s">
        <v>20</v>
      </c>
      <c r="P469" t="str">
        <f t="shared" si="18"/>
        <v>YOUNG</v>
      </c>
      <c r="AG469" s="11"/>
      <c r="AH469" s="1">
        <v>43229</v>
      </c>
      <c r="AI469" s="2">
        <v>187917</v>
      </c>
      <c r="AJ469" s="13" t="s">
        <v>45</v>
      </c>
      <c r="AK469" s="1">
        <v>43229</v>
      </c>
      <c r="AL469" s="3">
        <v>0.35</v>
      </c>
      <c r="AO469" s="11"/>
    </row>
    <row r="470" spans="1:41" x14ac:dyDescent="0.25">
      <c r="A470" t="s">
        <v>674</v>
      </c>
      <c r="B470" t="s">
        <v>1560</v>
      </c>
      <c r="C470" t="s">
        <v>59</v>
      </c>
      <c r="D470" t="s">
        <v>45</v>
      </c>
      <c r="E470" t="s">
        <v>1104</v>
      </c>
      <c r="F470" t="s">
        <v>16</v>
      </c>
      <c r="G470" t="s">
        <v>46</v>
      </c>
      <c r="H470">
        <v>49</v>
      </c>
      <c r="I470" s="1">
        <v>44124</v>
      </c>
      <c r="J470" s="2">
        <v>42242</v>
      </c>
      <c r="K470" s="3">
        <v>0</v>
      </c>
      <c r="L470" t="s">
        <v>47</v>
      </c>
      <c r="M470" t="s">
        <v>48</v>
      </c>
      <c r="N470" s="1" t="s">
        <v>20</v>
      </c>
      <c r="P470" t="str">
        <f t="shared" si="18"/>
        <v>MIDDLE AGE</v>
      </c>
      <c r="AG470" s="11"/>
      <c r="AH470" s="1">
        <v>44124</v>
      </c>
      <c r="AI470" s="2">
        <v>42242</v>
      </c>
      <c r="AJ470" s="13" t="s">
        <v>45</v>
      </c>
      <c r="AK470" s="1">
        <v>44124</v>
      </c>
      <c r="AL470" s="3">
        <v>0</v>
      </c>
      <c r="AO470" s="11"/>
    </row>
    <row r="471" spans="1:41" x14ac:dyDescent="0.25">
      <c r="A471" t="s">
        <v>675</v>
      </c>
      <c r="B471" t="s">
        <v>1561</v>
      </c>
      <c r="C471" t="s">
        <v>59</v>
      </c>
      <c r="D471" t="s">
        <v>45</v>
      </c>
      <c r="E471" t="s">
        <v>15</v>
      </c>
      <c r="F471" t="s">
        <v>27</v>
      </c>
      <c r="G471" t="s">
        <v>23</v>
      </c>
      <c r="H471">
        <v>54</v>
      </c>
      <c r="I471" s="1">
        <v>35833</v>
      </c>
      <c r="J471" s="2">
        <v>53931</v>
      </c>
      <c r="K471" s="3">
        <v>0</v>
      </c>
      <c r="L471" t="s">
        <v>18</v>
      </c>
      <c r="M471" t="s">
        <v>28</v>
      </c>
      <c r="N471" s="1" t="s">
        <v>20</v>
      </c>
      <c r="P471" t="str">
        <f t="shared" si="18"/>
        <v>MIDDLE AGE</v>
      </c>
      <c r="AG471" s="11"/>
      <c r="AH471" s="1">
        <v>35833</v>
      </c>
      <c r="AI471" s="2">
        <v>53931</v>
      </c>
      <c r="AJ471" s="13" t="s">
        <v>26</v>
      </c>
      <c r="AK471" s="1">
        <v>35833</v>
      </c>
      <c r="AL471" s="3">
        <v>0</v>
      </c>
      <c r="AO471" s="11"/>
    </row>
    <row r="472" spans="1:41" x14ac:dyDescent="0.25">
      <c r="A472" t="s">
        <v>676</v>
      </c>
      <c r="B472" t="s">
        <v>1562</v>
      </c>
      <c r="C472" t="s">
        <v>1113</v>
      </c>
      <c r="D472" t="s">
        <v>26</v>
      </c>
      <c r="E472" t="s">
        <v>31</v>
      </c>
      <c r="F472" t="s">
        <v>27</v>
      </c>
      <c r="G472" t="s">
        <v>23</v>
      </c>
      <c r="H472">
        <v>51</v>
      </c>
      <c r="I472" s="1">
        <v>38804</v>
      </c>
      <c r="J472" s="2">
        <v>140668</v>
      </c>
      <c r="K472" s="3">
        <v>0.12</v>
      </c>
      <c r="L472" t="s">
        <v>32</v>
      </c>
      <c r="M472" t="s">
        <v>33</v>
      </c>
      <c r="N472" s="1" t="s">
        <v>20</v>
      </c>
      <c r="P472" t="str">
        <f t="shared" si="18"/>
        <v>MIDDLE AGE</v>
      </c>
      <c r="AG472" s="11"/>
      <c r="AH472" s="1">
        <v>38804</v>
      </c>
      <c r="AI472" s="2">
        <v>140668</v>
      </c>
      <c r="AJ472" s="13" t="s">
        <v>41</v>
      </c>
      <c r="AK472" s="1">
        <v>38804</v>
      </c>
      <c r="AL472" s="3">
        <v>0.12</v>
      </c>
      <c r="AO472" s="11"/>
    </row>
    <row r="473" spans="1:41" x14ac:dyDescent="0.25">
      <c r="A473" t="s">
        <v>129</v>
      </c>
      <c r="B473" t="s">
        <v>1563</v>
      </c>
      <c r="C473" t="s">
        <v>59</v>
      </c>
      <c r="D473" t="s">
        <v>41</v>
      </c>
      <c r="E473" t="s">
        <v>15</v>
      </c>
      <c r="F473" t="s">
        <v>16</v>
      </c>
      <c r="G473" t="s">
        <v>17</v>
      </c>
      <c r="H473">
        <v>33</v>
      </c>
      <c r="I473" s="1">
        <v>43031</v>
      </c>
      <c r="J473" s="2">
        <v>53948</v>
      </c>
      <c r="K473" s="3">
        <v>0</v>
      </c>
      <c r="L473" t="s">
        <v>18</v>
      </c>
      <c r="M473" t="s">
        <v>37</v>
      </c>
      <c r="N473" s="1" t="s">
        <v>20</v>
      </c>
      <c r="P473" t="str">
        <f t="shared" si="18"/>
        <v>YOUNG</v>
      </c>
      <c r="AG473" s="11"/>
      <c r="AH473" s="1">
        <v>43031</v>
      </c>
      <c r="AI473" s="2">
        <v>53948</v>
      </c>
      <c r="AJ473" s="13" t="s">
        <v>26</v>
      </c>
      <c r="AK473" s="1">
        <v>43031</v>
      </c>
      <c r="AL473" s="3">
        <v>0</v>
      </c>
      <c r="AO473" s="11"/>
    </row>
    <row r="474" spans="1:41" x14ac:dyDescent="0.25">
      <c r="A474" t="s">
        <v>677</v>
      </c>
      <c r="B474" t="s">
        <v>1564</v>
      </c>
      <c r="C474" t="s">
        <v>38</v>
      </c>
      <c r="D474" t="s">
        <v>26</v>
      </c>
      <c r="E474" t="s">
        <v>15</v>
      </c>
      <c r="F474" t="s">
        <v>27</v>
      </c>
      <c r="G474" t="s">
        <v>17</v>
      </c>
      <c r="H474">
        <v>34</v>
      </c>
      <c r="I474" s="1">
        <v>42837</v>
      </c>
      <c r="J474" s="2">
        <v>174257</v>
      </c>
      <c r="K474" s="3">
        <v>0.3</v>
      </c>
      <c r="L474" t="s">
        <v>18</v>
      </c>
      <c r="M474" t="s">
        <v>42</v>
      </c>
      <c r="N474" s="1" t="s">
        <v>20</v>
      </c>
      <c r="P474" t="str">
        <f t="shared" si="18"/>
        <v>YOUNG</v>
      </c>
      <c r="AG474" s="11"/>
      <c r="AH474" s="1">
        <v>42837</v>
      </c>
      <c r="AI474" s="2">
        <v>174257</v>
      </c>
      <c r="AJ474" s="13" t="s">
        <v>45</v>
      </c>
      <c r="AK474" s="1">
        <v>42837</v>
      </c>
      <c r="AL474" s="3">
        <v>0.3</v>
      </c>
      <c r="AO474" s="11"/>
    </row>
    <row r="475" spans="1:41" x14ac:dyDescent="0.25">
      <c r="A475" t="s">
        <v>678</v>
      </c>
      <c r="B475" t="s">
        <v>1565</v>
      </c>
      <c r="C475" t="s">
        <v>1113</v>
      </c>
      <c r="D475" t="s">
        <v>45</v>
      </c>
      <c r="E475" t="s">
        <v>31</v>
      </c>
      <c r="F475" t="s">
        <v>16</v>
      </c>
      <c r="G475" t="s">
        <v>46</v>
      </c>
      <c r="H475">
        <v>28</v>
      </c>
      <c r="I475" s="1">
        <v>43817</v>
      </c>
      <c r="J475" s="2">
        <v>132209</v>
      </c>
      <c r="K475" s="3">
        <v>0.14000000000000001</v>
      </c>
      <c r="L475" t="s">
        <v>47</v>
      </c>
      <c r="M475" t="s">
        <v>1136</v>
      </c>
      <c r="N475" s="1" t="s">
        <v>20</v>
      </c>
      <c r="P475" t="str">
        <f t="shared" si="18"/>
        <v>YOUNG</v>
      </c>
      <c r="AG475" s="11"/>
      <c r="AH475" s="1">
        <v>43817</v>
      </c>
      <c r="AI475" s="2">
        <v>132209</v>
      </c>
      <c r="AJ475" s="13" t="s">
        <v>41</v>
      </c>
      <c r="AK475" s="1">
        <v>43817</v>
      </c>
      <c r="AL475" s="3">
        <v>0.14000000000000001</v>
      </c>
      <c r="AO475" s="11"/>
    </row>
    <row r="476" spans="1:41" x14ac:dyDescent="0.25">
      <c r="A476" t="s">
        <v>679</v>
      </c>
      <c r="B476" t="s">
        <v>1566</v>
      </c>
      <c r="C476" t="s">
        <v>13</v>
      </c>
      <c r="D476" t="s">
        <v>41</v>
      </c>
      <c r="E476" t="s">
        <v>15</v>
      </c>
      <c r="F476" t="s">
        <v>16</v>
      </c>
      <c r="G476" t="s">
        <v>46</v>
      </c>
      <c r="H476">
        <v>34</v>
      </c>
      <c r="I476" s="1">
        <v>42932</v>
      </c>
      <c r="J476" s="2">
        <v>208883</v>
      </c>
      <c r="K476" s="3">
        <v>0.38</v>
      </c>
      <c r="L476" t="s">
        <v>18</v>
      </c>
      <c r="M476" t="s">
        <v>42</v>
      </c>
      <c r="N476" s="1" t="s">
        <v>20</v>
      </c>
      <c r="P476" t="str">
        <f t="shared" si="18"/>
        <v>YOUNG</v>
      </c>
      <c r="AG476" s="11"/>
      <c r="AH476" s="1">
        <v>42932</v>
      </c>
      <c r="AI476" s="2">
        <v>208883</v>
      </c>
      <c r="AJ476" s="13" t="s">
        <v>26</v>
      </c>
      <c r="AK476" s="1">
        <v>42932</v>
      </c>
      <c r="AL476" s="3">
        <v>0.38</v>
      </c>
      <c r="AO476" s="11"/>
    </row>
    <row r="477" spans="1:41" x14ac:dyDescent="0.25">
      <c r="A477" t="s">
        <v>216</v>
      </c>
      <c r="B477" t="s">
        <v>1567</v>
      </c>
      <c r="C477" t="s">
        <v>50</v>
      </c>
      <c r="D477" t="s">
        <v>26</v>
      </c>
      <c r="E477" t="s">
        <v>1104</v>
      </c>
      <c r="F477" t="s">
        <v>16</v>
      </c>
      <c r="G477" t="s">
        <v>46</v>
      </c>
      <c r="H477">
        <v>39</v>
      </c>
      <c r="I477" s="1">
        <v>44686</v>
      </c>
      <c r="J477" s="2">
        <v>65957</v>
      </c>
      <c r="K477" s="3">
        <v>0.05</v>
      </c>
      <c r="L477" t="s">
        <v>47</v>
      </c>
      <c r="M477" t="s">
        <v>1136</v>
      </c>
      <c r="N477" s="1" t="s">
        <v>20</v>
      </c>
      <c r="P477" t="str">
        <f t="shared" si="18"/>
        <v>YOUNG</v>
      </c>
      <c r="AG477" s="11"/>
      <c r="AH477" s="1">
        <v>44686</v>
      </c>
      <c r="AI477" s="2">
        <v>65957</v>
      </c>
      <c r="AJ477" s="13" t="s">
        <v>22</v>
      </c>
      <c r="AK477" s="1">
        <v>44686</v>
      </c>
      <c r="AL477" s="3">
        <v>0.05</v>
      </c>
      <c r="AO477" s="11"/>
    </row>
    <row r="478" spans="1:41" x14ac:dyDescent="0.25">
      <c r="A478" t="s">
        <v>223</v>
      </c>
      <c r="B478" t="s">
        <v>1568</v>
      </c>
      <c r="C478" t="s">
        <v>55</v>
      </c>
      <c r="D478" t="s">
        <v>22</v>
      </c>
      <c r="E478" t="s">
        <v>1104</v>
      </c>
      <c r="F478" t="s">
        <v>27</v>
      </c>
      <c r="G478" t="s">
        <v>23</v>
      </c>
      <c r="H478">
        <v>63</v>
      </c>
      <c r="I478" s="1">
        <v>38190</v>
      </c>
      <c r="J478" s="2">
        <v>106481</v>
      </c>
      <c r="K478" s="3">
        <v>0.05</v>
      </c>
      <c r="L478" t="s">
        <v>32</v>
      </c>
      <c r="M478" t="s">
        <v>54</v>
      </c>
      <c r="N478" s="1" t="s">
        <v>20</v>
      </c>
      <c r="P478" t="str">
        <f t="shared" si="18"/>
        <v>OLD</v>
      </c>
      <c r="AG478" s="11"/>
      <c r="AH478" s="1">
        <v>38190</v>
      </c>
      <c r="AI478" s="2">
        <v>106481</v>
      </c>
      <c r="AJ478" s="13" t="s">
        <v>58</v>
      </c>
      <c r="AK478" s="1">
        <v>38190</v>
      </c>
      <c r="AL478" s="3">
        <v>0.05</v>
      </c>
      <c r="AO478" s="11"/>
    </row>
    <row r="479" spans="1:41" x14ac:dyDescent="0.25">
      <c r="A479" t="s">
        <v>680</v>
      </c>
      <c r="B479" t="s">
        <v>1569</v>
      </c>
      <c r="C479" t="s">
        <v>13</v>
      </c>
      <c r="D479" t="s">
        <v>58</v>
      </c>
      <c r="E479" t="s">
        <v>35</v>
      </c>
      <c r="F479" t="s">
        <v>16</v>
      </c>
      <c r="G479" t="s">
        <v>23</v>
      </c>
      <c r="H479">
        <v>35</v>
      </c>
      <c r="I479" s="1">
        <v>44048</v>
      </c>
      <c r="J479" s="2">
        <v>218127</v>
      </c>
      <c r="K479" s="3">
        <v>0.37</v>
      </c>
      <c r="L479" t="s">
        <v>18</v>
      </c>
      <c r="M479" t="s">
        <v>19</v>
      </c>
      <c r="N479" s="1" t="s">
        <v>20</v>
      </c>
      <c r="P479" t="str">
        <f t="shared" si="18"/>
        <v>YOUNG</v>
      </c>
      <c r="AG479" s="11"/>
      <c r="AH479" s="1">
        <v>44048</v>
      </c>
      <c r="AI479" s="2">
        <v>218127</v>
      </c>
      <c r="AJ479" s="13" t="s">
        <v>26</v>
      </c>
      <c r="AK479" s="1">
        <v>44048</v>
      </c>
      <c r="AL479" s="3">
        <v>0.37</v>
      </c>
      <c r="AO479" s="11"/>
    </row>
    <row r="480" spans="1:41" x14ac:dyDescent="0.25">
      <c r="A480" t="s">
        <v>681</v>
      </c>
      <c r="B480" t="s">
        <v>1570</v>
      </c>
      <c r="C480" t="s">
        <v>1113</v>
      </c>
      <c r="D480" t="s">
        <v>26</v>
      </c>
      <c r="E480" t="s">
        <v>1104</v>
      </c>
      <c r="F480" t="s">
        <v>27</v>
      </c>
      <c r="G480" t="s">
        <v>17</v>
      </c>
      <c r="H480">
        <v>44</v>
      </c>
      <c r="I480" s="1">
        <v>43693</v>
      </c>
      <c r="J480" s="2">
        <v>151481</v>
      </c>
      <c r="K480" s="3">
        <v>0.11</v>
      </c>
      <c r="L480" t="s">
        <v>18</v>
      </c>
      <c r="M480" t="s">
        <v>19</v>
      </c>
      <c r="N480" s="1" t="s">
        <v>20</v>
      </c>
      <c r="P480" t="str">
        <f t="shared" si="18"/>
        <v>MIDDLE AGE</v>
      </c>
      <c r="AG480" s="11"/>
      <c r="AH480" s="1">
        <v>43693</v>
      </c>
      <c r="AI480" s="2">
        <v>151481</v>
      </c>
      <c r="AJ480" s="13" t="s">
        <v>45</v>
      </c>
      <c r="AK480" s="1">
        <v>43693</v>
      </c>
      <c r="AL480" s="3">
        <v>0.11</v>
      </c>
      <c r="AO480" s="11"/>
    </row>
    <row r="481" spans="1:41" x14ac:dyDescent="0.25">
      <c r="A481" t="s">
        <v>682</v>
      </c>
      <c r="B481" t="s">
        <v>1571</v>
      </c>
      <c r="C481" t="s">
        <v>59</v>
      </c>
      <c r="D481" t="s">
        <v>45</v>
      </c>
      <c r="E481" t="s">
        <v>15</v>
      </c>
      <c r="F481" t="s">
        <v>16</v>
      </c>
      <c r="G481" t="s">
        <v>23</v>
      </c>
      <c r="H481">
        <v>37</v>
      </c>
      <c r="I481" s="1">
        <v>42802</v>
      </c>
      <c r="J481" s="2">
        <v>40508</v>
      </c>
      <c r="K481" s="3">
        <v>0</v>
      </c>
      <c r="L481" t="s">
        <v>32</v>
      </c>
      <c r="M481" t="s">
        <v>54</v>
      </c>
      <c r="N481" s="1" t="s">
        <v>20</v>
      </c>
      <c r="P481" t="str">
        <f t="shared" si="18"/>
        <v>YOUNG</v>
      </c>
      <c r="AG481" s="11"/>
      <c r="AH481" s="1">
        <v>42802</v>
      </c>
      <c r="AI481" s="2">
        <v>40508</v>
      </c>
      <c r="AJ481" s="13" t="s">
        <v>58</v>
      </c>
      <c r="AK481" s="1">
        <v>42802</v>
      </c>
      <c r="AL481" s="3">
        <v>0</v>
      </c>
      <c r="AO481" s="11"/>
    </row>
    <row r="482" spans="1:41" x14ac:dyDescent="0.25">
      <c r="A482" t="s">
        <v>683</v>
      </c>
      <c r="B482" t="s">
        <v>1572</v>
      </c>
      <c r="C482" t="s">
        <v>13</v>
      </c>
      <c r="D482" t="s">
        <v>58</v>
      </c>
      <c r="E482" t="s">
        <v>15</v>
      </c>
      <c r="F482" t="s">
        <v>16</v>
      </c>
      <c r="G482" t="s">
        <v>23</v>
      </c>
      <c r="H482">
        <v>45</v>
      </c>
      <c r="I482" s="1">
        <v>37457</v>
      </c>
      <c r="J482" s="2">
        <v>200481</v>
      </c>
      <c r="K482" s="3">
        <v>0.3</v>
      </c>
      <c r="L482" t="s">
        <v>18</v>
      </c>
      <c r="M482" t="s">
        <v>28</v>
      </c>
      <c r="N482" s="1" t="s">
        <v>20</v>
      </c>
      <c r="P482" t="str">
        <f t="shared" si="18"/>
        <v>MIDDLE AGE</v>
      </c>
      <c r="AG482" s="11"/>
      <c r="AH482" s="1">
        <v>37457</v>
      </c>
      <c r="AI482" s="2">
        <v>200481</v>
      </c>
      <c r="AJ482" s="13" t="s">
        <v>14</v>
      </c>
      <c r="AK482" s="1">
        <v>37457</v>
      </c>
      <c r="AL482" s="3">
        <v>0.3</v>
      </c>
      <c r="AO482" s="11"/>
    </row>
    <row r="483" spans="1:41" x14ac:dyDescent="0.25">
      <c r="A483" t="s">
        <v>684</v>
      </c>
      <c r="B483" t="s">
        <v>1573</v>
      </c>
      <c r="C483" t="s">
        <v>13</v>
      </c>
      <c r="D483" t="s">
        <v>14</v>
      </c>
      <c r="E483" t="s">
        <v>35</v>
      </c>
      <c r="F483" t="s">
        <v>16</v>
      </c>
      <c r="G483" t="s">
        <v>46</v>
      </c>
      <c r="H483">
        <v>65</v>
      </c>
      <c r="I483" s="1">
        <v>37610</v>
      </c>
      <c r="J483" s="2">
        <v>224872</v>
      </c>
      <c r="K483" s="3">
        <v>0.39</v>
      </c>
      <c r="L483" t="s">
        <v>47</v>
      </c>
      <c r="M483" t="s">
        <v>48</v>
      </c>
      <c r="N483" s="1" t="s">
        <v>20</v>
      </c>
      <c r="P483" t="str">
        <f t="shared" si="18"/>
        <v>OLD</v>
      </c>
      <c r="AG483" s="11"/>
      <c r="AH483" s="1">
        <v>37610</v>
      </c>
      <c r="AI483" s="2">
        <v>224872</v>
      </c>
      <c r="AJ483" s="13" t="s">
        <v>22</v>
      </c>
      <c r="AK483" s="1">
        <v>37610</v>
      </c>
      <c r="AL483" s="3">
        <v>0.39</v>
      </c>
      <c r="AO483" s="11"/>
    </row>
    <row r="484" spans="1:41" x14ac:dyDescent="0.25">
      <c r="A484" t="s">
        <v>685</v>
      </c>
      <c r="B484" t="s">
        <v>1574</v>
      </c>
      <c r="C484" t="s">
        <v>1113</v>
      </c>
      <c r="D484" t="s">
        <v>22</v>
      </c>
      <c r="E484" t="s">
        <v>15</v>
      </c>
      <c r="F484" t="s">
        <v>27</v>
      </c>
      <c r="G484" t="s">
        <v>43</v>
      </c>
      <c r="H484">
        <v>65</v>
      </c>
      <c r="I484" s="1">
        <v>39391</v>
      </c>
      <c r="J484" s="2">
        <v>149474</v>
      </c>
      <c r="K484" s="3">
        <v>0.14000000000000001</v>
      </c>
      <c r="L484" t="s">
        <v>18</v>
      </c>
      <c r="M484" t="s">
        <v>37</v>
      </c>
      <c r="N484" s="1" t="s">
        <v>20</v>
      </c>
      <c r="P484" t="str">
        <f t="shared" si="18"/>
        <v>OLD</v>
      </c>
      <c r="AG484" s="11"/>
      <c r="AH484" s="1">
        <v>39391</v>
      </c>
      <c r="AI484" s="2">
        <v>149474</v>
      </c>
      <c r="AJ484" s="13" t="s">
        <v>30</v>
      </c>
      <c r="AK484" s="1">
        <v>39391</v>
      </c>
      <c r="AL484" s="3">
        <v>0.14000000000000001</v>
      </c>
      <c r="AO484" s="11"/>
    </row>
    <row r="485" spans="1:41" x14ac:dyDescent="0.25">
      <c r="A485" t="s">
        <v>686</v>
      </c>
      <c r="B485" t="s">
        <v>1575</v>
      </c>
      <c r="C485" t="s">
        <v>52</v>
      </c>
      <c r="D485" t="s">
        <v>30</v>
      </c>
      <c r="E485" t="s">
        <v>15</v>
      </c>
      <c r="F485" t="s">
        <v>16</v>
      </c>
      <c r="G485" t="s">
        <v>46</v>
      </c>
      <c r="H485">
        <v>63</v>
      </c>
      <c r="I485" s="1">
        <v>37305</v>
      </c>
      <c r="J485" s="2">
        <v>86820</v>
      </c>
      <c r="K485" s="3">
        <v>0</v>
      </c>
      <c r="L485" t="s">
        <v>18</v>
      </c>
      <c r="M485" t="s">
        <v>19</v>
      </c>
      <c r="N485" s="1" t="s">
        <v>20</v>
      </c>
      <c r="P485" t="str">
        <f t="shared" si="18"/>
        <v>OLD</v>
      </c>
      <c r="AG485" s="11"/>
      <c r="AH485" s="1">
        <v>37305</v>
      </c>
      <c r="AI485" s="2">
        <v>86820</v>
      </c>
      <c r="AJ485" s="13" t="s">
        <v>14</v>
      </c>
      <c r="AK485" s="1">
        <v>37305</v>
      </c>
      <c r="AL485" s="3">
        <v>0</v>
      </c>
      <c r="AO485" s="11"/>
    </row>
    <row r="486" spans="1:41" x14ac:dyDescent="0.25">
      <c r="A486" t="s">
        <v>687</v>
      </c>
      <c r="B486" t="s">
        <v>1576</v>
      </c>
      <c r="C486" t="s">
        <v>38</v>
      </c>
      <c r="D486" t="s">
        <v>14</v>
      </c>
      <c r="E486" t="s">
        <v>35</v>
      </c>
      <c r="F486" t="s">
        <v>16</v>
      </c>
      <c r="G486" t="s">
        <v>23</v>
      </c>
      <c r="H486">
        <v>55</v>
      </c>
      <c r="I486" s="1">
        <v>34646</v>
      </c>
      <c r="J486" s="2">
        <v>184078</v>
      </c>
      <c r="K486" s="3">
        <v>0.28000000000000003</v>
      </c>
      <c r="L486" t="s">
        <v>32</v>
      </c>
      <c r="M486" t="s">
        <v>63</v>
      </c>
      <c r="N486" s="1" t="s">
        <v>20</v>
      </c>
      <c r="P486" t="str">
        <f t="shared" si="18"/>
        <v>MIDDLE AGE</v>
      </c>
      <c r="AG486" s="11"/>
      <c r="AH486" s="1">
        <v>34646</v>
      </c>
      <c r="AI486" s="2">
        <v>184078</v>
      </c>
      <c r="AJ486" s="13" t="s">
        <v>58</v>
      </c>
      <c r="AK486" s="1">
        <v>34646</v>
      </c>
      <c r="AL486" s="3">
        <v>0.28000000000000003</v>
      </c>
      <c r="AO486" s="11"/>
    </row>
    <row r="487" spans="1:41" x14ac:dyDescent="0.25">
      <c r="A487" t="s">
        <v>688</v>
      </c>
      <c r="B487" t="s">
        <v>1577</v>
      </c>
      <c r="C487" t="s">
        <v>59</v>
      </c>
      <c r="D487" t="s">
        <v>58</v>
      </c>
      <c r="E487" t="s">
        <v>31</v>
      </c>
      <c r="F487" t="s">
        <v>16</v>
      </c>
      <c r="G487" t="s">
        <v>23</v>
      </c>
      <c r="H487">
        <v>58</v>
      </c>
      <c r="I487" s="1">
        <v>41626</v>
      </c>
      <c r="J487" s="2">
        <v>55174</v>
      </c>
      <c r="K487" s="3">
        <v>0</v>
      </c>
      <c r="L487" t="s">
        <v>18</v>
      </c>
      <c r="M487" t="s">
        <v>24</v>
      </c>
      <c r="N487" s="1" t="s">
        <v>20</v>
      </c>
      <c r="P487" t="str">
        <f t="shared" si="18"/>
        <v>MIDDLE AGE</v>
      </c>
      <c r="AG487" s="11"/>
      <c r="AH487" s="1">
        <v>41626</v>
      </c>
      <c r="AI487" s="2">
        <v>55174</v>
      </c>
      <c r="AJ487" s="13" t="s">
        <v>14</v>
      </c>
      <c r="AK487" s="1">
        <v>41626</v>
      </c>
      <c r="AL487" s="3">
        <v>0</v>
      </c>
      <c r="AO487" s="11"/>
    </row>
    <row r="488" spans="1:41" x14ac:dyDescent="0.25">
      <c r="A488" t="s">
        <v>689</v>
      </c>
      <c r="B488" t="s">
        <v>1578</v>
      </c>
      <c r="C488" t="s">
        <v>38</v>
      </c>
      <c r="D488" t="s">
        <v>14</v>
      </c>
      <c r="E488" t="s">
        <v>31</v>
      </c>
      <c r="F488" t="s">
        <v>16</v>
      </c>
      <c r="G488" t="s">
        <v>23</v>
      </c>
      <c r="H488">
        <v>31</v>
      </c>
      <c r="I488" s="1">
        <v>44578</v>
      </c>
      <c r="J488" s="2">
        <v>152474</v>
      </c>
      <c r="K488" s="3">
        <v>0.27</v>
      </c>
      <c r="L488" t="s">
        <v>18</v>
      </c>
      <c r="M488" t="s">
        <v>24</v>
      </c>
      <c r="N488" s="1" t="s">
        <v>20</v>
      </c>
      <c r="P488" t="str">
        <f t="shared" si="18"/>
        <v>YOUNG</v>
      </c>
      <c r="AG488" s="11"/>
      <c r="AH488" s="1">
        <v>44578</v>
      </c>
      <c r="AI488" s="2">
        <v>152474</v>
      </c>
      <c r="AJ488" s="13" t="s">
        <v>26</v>
      </c>
      <c r="AK488" s="1">
        <v>44578</v>
      </c>
      <c r="AL488" s="3">
        <v>0.27</v>
      </c>
      <c r="AO488" s="11"/>
    </row>
    <row r="489" spans="1:41" x14ac:dyDescent="0.25">
      <c r="A489" t="s">
        <v>100</v>
      </c>
      <c r="B489" t="s">
        <v>1579</v>
      </c>
      <c r="C489" t="s">
        <v>74</v>
      </c>
      <c r="D489" t="s">
        <v>26</v>
      </c>
      <c r="E489" t="s">
        <v>1104</v>
      </c>
      <c r="F489" t="s">
        <v>16</v>
      </c>
      <c r="G489" t="s">
        <v>23</v>
      </c>
      <c r="H489">
        <v>28</v>
      </c>
      <c r="I489" s="1">
        <v>43874</v>
      </c>
      <c r="J489" s="2">
        <v>75172</v>
      </c>
      <c r="K489" s="3">
        <v>0</v>
      </c>
      <c r="L489" t="s">
        <v>32</v>
      </c>
      <c r="M489" t="s">
        <v>63</v>
      </c>
      <c r="N489" s="1" t="s">
        <v>20</v>
      </c>
      <c r="P489" t="str">
        <f t="shared" si="18"/>
        <v>YOUNG</v>
      </c>
      <c r="AG489" s="11"/>
      <c r="AH489" s="1">
        <v>43874</v>
      </c>
      <c r="AI489" s="2">
        <v>75172</v>
      </c>
      <c r="AJ489" s="13" t="s">
        <v>22</v>
      </c>
      <c r="AK489" s="1">
        <v>43874</v>
      </c>
      <c r="AL489" s="3">
        <v>0</v>
      </c>
      <c r="AO489" s="11"/>
    </row>
    <row r="490" spans="1:41" x14ac:dyDescent="0.25">
      <c r="A490" t="s">
        <v>690</v>
      </c>
      <c r="B490" t="s">
        <v>1580</v>
      </c>
      <c r="C490" t="s">
        <v>70</v>
      </c>
      <c r="D490" t="s">
        <v>22</v>
      </c>
      <c r="E490" t="s">
        <v>35</v>
      </c>
      <c r="F490" t="s">
        <v>16</v>
      </c>
      <c r="G490" t="s">
        <v>46</v>
      </c>
      <c r="H490">
        <v>50</v>
      </c>
      <c r="I490" s="1">
        <v>39670</v>
      </c>
      <c r="J490" s="2">
        <v>56002</v>
      </c>
      <c r="K490" s="3">
        <v>0</v>
      </c>
      <c r="L490" t="s">
        <v>18</v>
      </c>
      <c r="M490" t="s">
        <v>24</v>
      </c>
      <c r="N490" s="1" t="s">
        <v>20</v>
      </c>
      <c r="P490" t="str">
        <f t="shared" si="18"/>
        <v>MIDDLE AGE</v>
      </c>
      <c r="AG490" s="11"/>
      <c r="AH490" s="1">
        <v>39670</v>
      </c>
      <c r="AI490" s="2">
        <v>56002</v>
      </c>
      <c r="AJ490" s="13" t="s">
        <v>45</v>
      </c>
      <c r="AK490" s="1">
        <v>39670</v>
      </c>
      <c r="AL490" s="3">
        <v>0</v>
      </c>
      <c r="AO490" s="11"/>
    </row>
    <row r="491" spans="1:41" x14ac:dyDescent="0.25">
      <c r="A491" t="s">
        <v>691</v>
      </c>
      <c r="B491" t="s">
        <v>1581</v>
      </c>
      <c r="C491" t="s">
        <v>38</v>
      </c>
      <c r="D491" t="s">
        <v>45</v>
      </c>
      <c r="E491" t="s">
        <v>15</v>
      </c>
      <c r="F491" t="s">
        <v>16</v>
      </c>
      <c r="G491" t="s">
        <v>46</v>
      </c>
      <c r="H491">
        <v>61</v>
      </c>
      <c r="I491" s="1">
        <v>41377</v>
      </c>
      <c r="J491" s="2">
        <v>195636</v>
      </c>
      <c r="K491" s="3">
        <v>0.21</v>
      </c>
      <c r="L491" t="s">
        <v>47</v>
      </c>
      <c r="M491" t="s">
        <v>1136</v>
      </c>
      <c r="N491" s="1" t="s">
        <v>20</v>
      </c>
      <c r="P491" t="str">
        <f t="shared" si="18"/>
        <v>OLD</v>
      </c>
      <c r="AG491" s="11"/>
      <c r="AH491" s="1">
        <v>41377</v>
      </c>
      <c r="AI491" s="2">
        <v>195636</v>
      </c>
      <c r="AJ491" s="13" t="s">
        <v>26</v>
      </c>
      <c r="AK491" s="1">
        <v>41377</v>
      </c>
      <c r="AL491" s="3">
        <v>0.21</v>
      </c>
      <c r="AO491" s="11"/>
    </row>
    <row r="492" spans="1:41" x14ac:dyDescent="0.25">
      <c r="A492" t="s">
        <v>224</v>
      </c>
      <c r="B492" t="s">
        <v>1582</v>
      </c>
      <c r="C492" t="s">
        <v>25</v>
      </c>
      <c r="D492" t="s">
        <v>26</v>
      </c>
      <c r="E492" t="s">
        <v>1104</v>
      </c>
      <c r="F492" t="s">
        <v>27</v>
      </c>
      <c r="G492" t="s">
        <v>17</v>
      </c>
      <c r="H492">
        <v>53</v>
      </c>
      <c r="I492" s="1">
        <v>35490</v>
      </c>
      <c r="J492" s="2">
        <v>63165</v>
      </c>
      <c r="K492" s="3">
        <v>0</v>
      </c>
      <c r="L492" t="s">
        <v>18</v>
      </c>
      <c r="M492" t="s">
        <v>56</v>
      </c>
      <c r="N492" s="1" t="s">
        <v>20</v>
      </c>
      <c r="P492" t="str">
        <f t="shared" si="18"/>
        <v>MIDDLE AGE</v>
      </c>
      <c r="AG492" s="11"/>
      <c r="AH492" s="1">
        <v>35490</v>
      </c>
      <c r="AI492" s="2">
        <v>63165</v>
      </c>
      <c r="AJ492" s="13" t="s">
        <v>45</v>
      </c>
      <c r="AK492" s="1">
        <v>35490</v>
      </c>
      <c r="AL492" s="3">
        <v>0</v>
      </c>
      <c r="AO492" s="11"/>
    </row>
    <row r="493" spans="1:41" x14ac:dyDescent="0.25">
      <c r="A493" t="s">
        <v>692</v>
      </c>
      <c r="B493" t="s">
        <v>1583</v>
      </c>
      <c r="C493" t="s">
        <v>59</v>
      </c>
      <c r="D493" t="s">
        <v>45</v>
      </c>
      <c r="E493" t="s">
        <v>15</v>
      </c>
      <c r="F493" t="s">
        <v>16</v>
      </c>
      <c r="G493" t="s">
        <v>23</v>
      </c>
      <c r="H493">
        <v>51</v>
      </c>
      <c r="I493" s="1">
        <v>35997</v>
      </c>
      <c r="J493" s="2">
        <v>57277</v>
      </c>
      <c r="K493" s="3">
        <v>0</v>
      </c>
      <c r="L493" t="s">
        <v>32</v>
      </c>
      <c r="M493" t="s">
        <v>63</v>
      </c>
      <c r="N493" s="1" t="s">
        <v>20</v>
      </c>
      <c r="P493" t="str">
        <f t="shared" si="18"/>
        <v>MIDDLE AGE</v>
      </c>
      <c r="AG493" s="11"/>
      <c r="AH493" s="1">
        <v>35997</v>
      </c>
      <c r="AI493" s="2">
        <v>57277</v>
      </c>
      <c r="AJ493" s="13" t="s">
        <v>14</v>
      </c>
      <c r="AK493" s="1">
        <v>35997</v>
      </c>
      <c r="AL493" s="3">
        <v>0</v>
      </c>
      <c r="AO493" s="11"/>
    </row>
    <row r="494" spans="1:41" x14ac:dyDescent="0.25">
      <c r="A494" t="s">
        <v>693</v>
      </c>
      <c r="B494" t="s">
        <v>1584</v>
      </c>
      <c r="C494" t="s">
        <v>59</v>
      </c>
      <c r="D494" t="s">
        <v>14</v>
      </c>
      <c r="E494" t="s">
        <v>1104</v>
      </c>
      <c r="F494" t="s">
        <v>16</v>
      </c>
      <c r="G494" t="s">
        <v>46</v>
      </c>
      <c r="H494">
        <v>56</v>
      </c>
      <c r="I494" s="1">
        <v>43844</v>
      </c>
      <c r="J494" s="2">
        <v>42950</v>
      </c>
      <c r="K494" s="3">
        <v>0</v>
      </c>
      <c r="L494" t="s">
        <v>47</v>
      </c>
      <c r="M494" t="s">
        <v>1136</v>
      </c>
      <c r="N494" s="1" t="s">
        <v>20</v>
      </c>
      <c r="P494" t="str">
        <f t="shared" si="18"/>
        <v>MIDDLE AGE</v>
      </c>
      <c r="AG494" s="11"/>
      <c r="AH494" s="1">
        <v>43844</v>
      </c>
      <c r="AI494" s="2">
        <v>42950</v>
      </c>
      <c r="AJ494" s="13" t="s">
        <v>26</v>
      </c>
      <c r="AK494" s="1">
        <v>43844</v>
      </c>
      <c r="AL494" s="3">
        <v>0</v>
      </c>
      <c r="AO494" s="11"/>
    </row>
    <row r="495" spans="1:41" x14ac:dyDescent="0.25">
      <c r="A495" t="s">
        <v>694</v>
      </c>
      <c r="B495" t="s">
        <v>1585</v>
      </c>
      <c r="C495" t="s">
        <v>38</v>
      </c>
      <c r="D495" t="s">
        <v>26</v>
      </c>
      <c r="E495" t="s">
        <v>15</v>
      </c>
      <c r="F495" t="s">
        <v>27</v>
      </c>
      <c r="G495" t="s">
        <v>46</v>
      </c>
      <c r="H495">
        <v>38</v>
      </c>
      <c r="I495" s="1">
        <v>43382</v>
      </c>
      <c r="J495" s="2">
        <v>168410</v>
      </c>
      <c r="K495" s="3">
        <v>0.3</v>
      </c>
      <c r="L495" t="s">
        <v>18</v>
      </c>
      <c r="M495" t="s">
        <v>19</v>
      </c>
      <c r="N495" s="1" t="s">
        <v>20</v>
      </c>
      <c r="P495" t="str">
        <f t="shared" si="18"/>
        <v>YOUNG</v>
      </c>
      <c r="AG495" s="11"/>
      <c r="AH495" s="1">
        <v>43382</v>
      </c>
      <c r="AI495" s="2">
        <v>168410</v>
      </c>
      <c r="AJ495" s="13" t="s">
        <v>26</v>
      </c>
      <c r="AK495" s="1">
        <v>43382</v>
      </c>
      <c r="AL495" s="3">
        <v>0.3</v>
      </c>
      <c r="AO495" s="11"/>
    </row>
    <row r="496" spans="1:41" x14ac:dyDescent="0.25">
      <c r="A496" t="s">
        <v>695</v>
      </c>
      <c r="B496" t="s">
        <v>1586</v>
      </c>
      <c r="C496" t="s">
        <v>55</v>
      </c>
      <c r="D496" t="s">
        <v>26</v>
      </c>
      <c r="E496" t="s">
        <v>31</v>
      </c>
      <c r="F496" t="s">
        <v>16</v>
      </c>
      <c r="G496" t="s">
        <v>17</v>
      </c>
      <c r="H496">
        <v>41</v>
      </c>
      <c r="I496" s="1">
        <v>39550</v>
      </c>
      <c r="J496" s="2">
        <v>114588</v>
      </c>
      <c r="K496" s="3">
        <v>0.05</v>
      </c>
      <c r="L496" t="s">
        <v>18</v>
      </c>
      <c r="M496" t="s">
        <v>42</v>
      </c>
      <c r="N496" s="1" t="s">
        <v>20</v>
      </c>
      <c r="P496" t="str">
        <f t="shared" si="18"/>
        <v>MIDDLE AGE</v>
      </c>
      <c r="AG496" s="11"/>
      <c r="AH496" s="1">
        <v>39550</v>
      </c>
      <c r="AI496" s="2">
        <v>114588</v>
      </c>
      <c r="AJ496" s="13" t="s">
        <v>45</v>
      </c>
      <c r="AK496" s="1">
        <v>39550</v>
      </c>
      <c r="AL496" s="3">
        <v>0.05</v>
      </c>
      <c r="AO496" s="11"/>
    </row>
    <row r="497" spans="1:41" x14ac:dyDescent="0.25">
      <c r="A497" t="s">
        <v>696</v>
      </c>
      <c r="B497" t="s">
        <v>1587</v>
      </c>
      <c r="C497" t="s">
        <v>40</v>
      </c>
      <c r="D497" t="s">
        <v>45</v>
      </c>
      <c r="E497" t="s">
        <v>1104</v>
      </c>
      <c r="F497" t="s">
        <v>16</v>
      </c>
      <c r="G497" t="s">
        <v>23</v>
      </c>
      <c r="H497">
        <v>61</v>
      </c>
      <c r="I497" s="1">
        <v>35562</v>
      </c>
      <c r="J497" s="2">
        <v>72546</v>
      </c>
      <c r="K497" s="3">
        <v>0</v>
      </c>
      <c r="L497" t="s">
        <v>32</v>
      </c>
      <c r="M497" t="s">
        <v>54</v>
      </c>
      <c r="N497" s="1">
        <v>44284</v>
      </c>
      <c r="P497" t="str">
        <f t="shared" si="18"/>
        <v>OLD</v>
      </c>
      <c r="AG497" s="11"/>
      <c r="AH497" s="1">
        <v>35562</v>
      </c>
      <c r="AI497" s="2">
        <v>72546</v>
      </c>
      <c r="AJ497" s="13" t="s">
        <v>45</v>
      </c>
      <c r="AK497" s="1">
        <v>35562</v>
      </c>
      <c r="AL497" s="3">
        <v>0</v>
      </c>
      <c r="AO497" s="11"/>
    </row>
    <row r="498" spans="1:41" x14ac:dyDescent="0.25">
      <c r="A498" t="s">
        <v>697</v>
      </c>
      <c r="B498" t="s">
        <v>1588</v>
      </c>
      <c r="C498" t="s">
        <v>59</v>
      </c>
      <c r="D498" t="s">
        <v>45</v>
      </c>
      <c r="E498" t="s">
        <v>31</v>
      </c>
      <c r="F498" t="s">
        <v>27</v>
      </c>
      <c r="G498" t="s">
        <v>23</v>
      </c>
      <c r="H498">
        <v>33</v>
      </c>
      <c r="I498" s="1">
        <v>44205</v>
      </c>
      <c r="J498" s="2">
        <v>55397</v>
      </c>
      <c r="K498" s="3">
        <v>0</v>
      </c>
      <c r="L498" t="s">
        <v>32</v>
      </c>
      <c r="M498" t="s">
        <v>63</v>
      </c>
      <c r="N498" s="1" t="s">
        <v>20</v>
      </c>
      <c r="P498" t="str">
        <f t="shared" si="18"/>
        <v>YOUNG</v>
      </c>
      <c r="AG498" s="11"/>
      <c r="AH498" s="1">
        <v>44205</v>
      </c>
      <c r="AI498" s="2">
        <v>55397</v>
      </c>
      <c r="AJ498" s="13" t="s">
        <v>41</v>
      </c>
      <c r="AK498" s="1">
        <v>44205</v>
      </c>
      <c r="AL498" s="3">
        <v>0</v>
      </c>
      <c r="AO498" s="11"/>
    </row>
    <row r="499" spans="1:41" x14ac:dyDescent="0.25">
      <c r="A499" t="s">
        <v>698</v>
      </c>
      <c r="B499" t="s">
        <v>1589</v>
      </c>
      <c r="C499" t="s">
        <v>38</v>
      </c>
      <c r="D499" t="s">
        <v>41</v>
      </c>
      <c r="E499" t="s">
        <v>31</v>
      </c>
      <c r="F499" t="s">
        <v>16</v>
      </c>
      <c r="G499" t="s">
        <v>23</v>
      </c>
      <c r="H499">
        <v>41</v>
      </c>
      <c r="I499" s="1">
        <v>44444</v>
      </c>
      <c r="J499" s="2">
        <v>192266</v>
      </c>
      <c r="K499" s="3">
        <v>0.23</v>
      </c>
      <c r="L499" t="s">
        <v>32</v>
      </c>
      <c r="M499" t="s">
        <v>33</v>
      </c>
      <c r="N499" s="1" t="s">
        <v>20</v>
      </c>
      <c r="P499" t="str">
        <f t="shared" si="18"/>
        <v>MIDDLE AGE</v>
      </c>
      <c r="AG499" s="11"/>
      <c r="AH499" s="1">
        <v>44444</v>
      </c>
      <c r="AI499" s="2">
        <v>192266</v>
      </c>
      <c r="AJ499" s="13" t="s">
        <v>26</v>
      </c>
      <c r="AK499" s="1">
        <v>44444</v>
      </c>
      <c r="AL499" s="3">
        <v>0.23</v>
      </c>
      <c r="AO499" s="11"/>
    </row>
    <row r="500" spans="1:41" x14ac:dyDescent="0.25">
      <c r="A500" t="s">
        <v>699</v>
      </c>
      <c r="B500" t="s">
        <v>1590</v>
      </c>
      <c r="C500" t="s">
        <v>79</v>
      </c>
      <c r="D500" t="s">
        <v>26</v>
      </c>
      <c r="E500" t="s">
        <v>35</v>
      </c>
      <c r="F500" t="s">
        <v>16</v>
      </c>
      <c r="G500" t="s">
        <v>23</v>
      </c>
      <c r="H500">
        <v>36</v>
      </c>
      <c r="I500" s="1">
        <v>41628</v>
      </c>
      <c r="J500" s="2">
        <v>79876</v>
      </c>
      <c r="K500" s="3">
        <v>0</v>
      </c>
      <c r="L500" t="s">
        <v>18</v>
      </c>
      <c r="M500" t="s">
        <v>56</v>
      </c>
      <c r="N500" s="1">
        <v>44959</v>
      </c>
      <c r="P500" t="str">
        <f t="shared" si="18"/>
        <v>YOUNG</v>
      </c>
      <c r="AG500" s="11"/>
      <c r="AH500" s="1">
        <v>41628</v>
      </c>
      <c r="AI500" s="2">
        <v>79876</v>
      </c>
      <c r="AJ500" s="13" t="s">
        <v>45</v>
      </c>
      <c r="AK500" s="1">
        <v>41628</v>
      </c>
      <c r="AL500" s="3">
        <v>0</v>
      </c>
      <c r="AO500" s="11"/>
    </row>
    <row r="501" spans="1:41" x14ac:dyDescent="0.25">
      <c r="A501" t="s">
        <v>700</v>
      </c>
      <c r="B501" t="s">
        <v>1591</v>
      </c>
      <c r="C501" t="s">
        <v>55</v>
      </c>
      <c r="D501" t="s">
        <v>45</v>
      </c>
      <c r="E501" t="s">
        <v>31</v>
      </c>
      <c r="F501" t="s">
        <v>16</v>
      </c>
      <c r="G501" t="s">
        <v>23</v>
      </c>
      <c r="H501">
        <v>42</v>
      </c>
      <c r="I501" s="1">
        <v>43165</v>
      </c>
      <c r="J501" s="2">
        <v>112593</v>
      </c>
      <c r="K501" s="3">
        <v>0.05</v>
      </c>
      <c r="L501" t="s">
        <v>18</v>
      </c>
      <c r="M501" t="s">
        <v>56</v>
      </c>
      <c r="N501" s="1" t="s">
        <v>20</v>
      </c>
      <c r="P501" t="str">
        <f t="shared" si="18"/>
        <v>MIDDLE AGE</v>
      </c>
      <c r="AG501" s="11"/>
      <c r="AH501" s="1">
        <v>43165</v>
      </c>
      <c r="AI501" s="2">
        <v>112593</v>
      </c>
      <c r="AJ501" s="13" t="s">
        <v>26</v>
      </c>
      <c r="AK501" s="1">
        <v>43165</v>
      </c>
      <c r="AL501" s="3">
        <v>0.05</v>
      </c>
      <c r="AO501" s="11"/>
    </row>
    <row r="502" spans="1:41" x14ac:dyDescent="0.25">
      <c r="A502" t="s">
        <v>701</v>
      </c>
      <c r="B502" t="s">
        <v>1592</v>
      </c>
      <c r="C502" t="s">
        <v>79</v>
      </c>
      <c r="D502" t="s">
        <v>26</v>
      </c>
      <c r="E502" t="s">
        <v>35</v>
      </c>
      <c r="F502" t="s">
        <v>16</v>
      </c>
      <c r="G502" t="s">
        <v>17</v>
      </c>
      <c r="H502">
        <v>36</v>
      </c>
      <c r="I502" s="1">
        <v>42677</v>
      </c>
      <c r="J502" s="2">
        <v>99249</v>
      </c>
      <c r="K502" s="3">
        <v>0</v>
      </c>
      <c r="L502" t="s">
        <v>18</v>
      </c>
      <c r="M502" t="s">
        <v>42</v>
      </c>
      <c r="N502" s="1" t="s">
        <v>20</v>
      </c>
      <c r="P502" t="str">
        <f t="shared" si="18"/>
        <v>YOUNG</v>
      </c>
      <c r="AG502" s="11"/>
      <c r="AH502" s="1">
        <v>42677</v>
      </c>
      <c r="AI502" s="2">
        <v>99249</v>
      </c>
      <c r="AJ502" s="13" t="s">
        <v>14</v>
      </c>
      <c r="AK502" s="1">
        <v>42677</v>
      </c>
      <c r="AL502" s="3">
        <v>0</v>
      </c>
      <c r="AO502" s="11"/>
    </row>
    <row r="503" spans="1:41" x14ac:dyDescent="0.25">
      <c r="A503" t="s">
        <v>702</v>
      </c>
      <c r="B503" t="s">
        <v>1593</v>
      </c>
      <c r="C503" t="s">
        <v>55</v>
      </c>
      <c r="D503" t="s">
        <v>14</v>
      </c>
      <c r="E503" t="s">
        <v>35</v>
      </c>
      <c r="F503" t="s">
        <v>16</v>
      </c>
      <c r="G503" t="s">
        <v>17</v>
      </c>
      <c r="H503">
        <v>55</v>
      </c>
      <c r="I503" s="1">
        <v>41133</v>
      </c>
      <c r="J503" s="2">
        <v>117421</v>
      </c>
      <c r="K503" s="3">
        <v>0.05</v>
      </c>
      <c r="L503" t="s">
        <v>18</v>
      </c>
      <c r="M503" t="s">
        <v>24</v>
      </c>
      <c r="N503" s="1">
        <v>42975</v>
      </c>
      <c r="P503" t="str">
        <f t="shared" si="18"/>
        <v>MIDDLE AGE</v>
      </c>
      <c r="AG503" s="11"/>
      <c r="AH503" s="1">
        <v>41133</v>
      </c>
      <c r="AI503" s="2">
        <v>117421</v>
      </c>
      <c r="AJ503" s="13" t="s">
        <v>30</v>
      </c>
      <c r="AK503" s="1">
        <v>41133</v>
      </c>
      <c r="AL503" s="3">
        <v>0.05</v>
      </c>
      <c r="AO503" s="11"/>
    </row>
    <row r="504" spans="1:41" x14ac:dyDescent="0.25">
      <c r="A504" t="s">
        <v>703</v>
      </c>
      <c r="B504" t="s">
        <v>1594</v>
      </c>
      <c r="C504" t="s">
        <v>85</v>
      </c>
      <c r="D504" t="s">
        <v>30</v>
      </c>
      <c r="E504" t="s">
        <v>31</v>
      </c>
      <c r="F504" t="s">
        <v>16</v>
      </c>
      <c r="G504" t="s">
        <v>23</v>
      </c>
      <c r="H504">
        <v>44</v>
      </c>
      <c r="I504" s="1">
        <v>43087</v>
      </c>
      <c r="J504" s="2">
        <v>82241</v>
      </c>
      <c r="K504" s="3">
        <v>0</v>
      </c>
      <c r="L504" t="s">
        <v>32</v>
      </c>
      <c r="M504" t="s">
        <v>63</v>
      </c>
      <c r="N504" s="1" t="s">
        <v>20</v>
      </c>
      <c r="P504" t="str">
        <f t="shared" si="18"/>
        <v>MIDDLE AGE</v>
      </c>
      <c r="AG504" s="11"/>
      <c r="AH504" s="1">
        <v>43087</v>
      </c>
      <c r="AI504" s="2">
        <v>82241</v>
      </c>
      <c r="AJ504" s="13" t="s">
        <v>41</v>
      </c>
      <c r="AK504" s="1">
        <v>43087</v>
      </c>
      <c r="AL504" s="3">
        <v>0</v>
      </c>
      <c r="AO504" s="11"/>
    </row>
    <row r="505" spans="1:41" x14ac:dyDescent="0.25">
      <c r="A505" t="s">
        <v>704</v>
      </c>
      <c r="B505" t="s">
        <v>1595</v>
      </c>
      <c r="C505" t="s">
        <v>55</v>
      </c>
      <c r="D505" t="s">
        <v>41</v>
      </c>
      <c r="E505" t="s">
        <v>15</v>
      </c>
      <c r="F505" t="s">
        <v>27</v>
      </c>
      <c r="G505" t="s">
        <v>46</v>
      </c>
      <c r="H505">
        <v>31</v>
      </c>
      <c r="I505" s="1">
        <v>44696</v>
      </c>
      <c r="J505" s="2">
        <v>125664</v>
      </c>
      <c r="K505" s="3">
        <v>0.05</v>
      </c>
      <c r="L505" t="s">
        <v>47</v>
      </c>
      <c r="M505" t="s">
        <v>68</v>
      </c>
      <c r="N505" s="1" t="s">
        <v>20</v>
      </c>
      <c r="P505" t="str">
        <f t="shared" si="18"/>
        <v>YOUNG</v>
      </c>
      <c r="AG505" s="11"/>
      <c r="AH505" s="1">
        <v>44696</v>
      </c>
      <c r="AI505" s="2">
        <v>125664</v>
      </c>
      <c r="AJ505" s="13" t="s">
        <v>45</v>
      </c>
      <c r="AK505" s="1">
        <v>44696</v>
      </c>
      <c r="AL505" s="3">
        <v>0.05</v>
      </c>
      <c r="AO505" s="11"/>
    </row>
    <row r="506" spans="1:41" x14ac:dyDescent="0.25">
      <c r="A506" t="s">
        <v>705</v>
      </c>
      <c r="B506" t="s">
        <v>1596</v>
      </c>
      <c r="C506" t="s">
        <v>76</v>
      </c>
      <c r="D506" t="s">
        <v>45</v>
      </c>
      <c r="E506" t="s">
        <v>15</v>
      </c>
      <c r="F506" t="s">
        <v>27</v>
      </c>
      <c r="G506" t="s">
        <v>23</v>
      </c>
      <c r="H506">
        <v>47</v>
      </c>
      <c r="I506" s="1">
        <v>41525</v>
      </c>
      <c r="J506" s="2">
        <v>57386</v>
      </c>
      <c r="K506" s="3">
        <v>0</v>
      </c>
      <c r="L506" t="s">
        <v>32</v>
      </c>
      <c r="M506" t="s">
        <v>54</v>
      </c>
      <c r="N506" s="1" t="s">
        <v>20</v>
      </c>
      <c r="P506" t="str">
        <f t="shared" si="18"/>
        <v>MIDDLE AGE</v>
      </c>
      <c r="AG506" s="11"/>
      <c r="AH506" s="1">
        <v>41525</v>
      </c>
      <c r="AI506" s="2">
        <v>57386</v>
      </c>
      <c r="AJ506" s="13" t="s">
        <v>30</v>
      </c>
      <c r="AK506" s="1">
        <v>41525</v>
      </c>
      <c r="AL506" s="3">
        <v>0</v>
      </c>
      <c r="AO506" s="11"/>
    </row>
    <row r="507" spans="1:41" x14ac:dyDescent="0.25">
      <c r="A507" t="s">
        <v>706</v>
      </c>
      <c r="B507" t="s">
        <v>1597</v>
      </c>
      <c r="C507" t="s">
        <v>13</v>
      </c>
      <c r="D507" t="s">
        <v>30</v>
      </c>
      <c r="E507" t="s">
        <v>31</v>
      </c>
      <c r="F507" t="s">
        <v>16</v>
      </c>
      <c r="G507" t="s">
        <v>43</v>
      </c>
      <c r="H507">
        <v>59</v>
      </c>
      <c r="I507" s="1">
        <v>37022</v>
      </c>
      <c r="J507" s="2">
        <v>196740</v>
      </c>
      <c r="K507" s="3">
        <v>0.31</v>
      </c>
      <c r="L507" t="s">
        <v>18</v>
      </c>
      <c r="M507" t="s">
        <v>42</v>
      </c>
      <c r="N507" s="1" t="s">
        <v>20</v>
      </c>
      <c r="P507" t="str">
        <f t="shared" si="18"/>
        <v>MIDDLE AGE</v>
      </c>
      <c r="AG507" s="11"/>
      <c r="AH507" s="1">
        <v>37022</v>
      </c>
      <c r="AI507" s="2">
        <v>196740</v>
      </c>
      <c r="AJ507" s="13" t="s">
        <v>22</v>
      </c>
      <c r="AK507" s="1">
        <v>37022</v>
      </c>
      <c r="AL507" s="3">
        <v>0.31</v>
      </c>
      <c r="AO507" s="11"/>
    </row>
    <row r="508" spans="1:41" x14ac:dyDescent="0.25">
      <c r="A508" t="s">
        <v>707</v>
      </c>
      <c r="B508" t="s">
        <v>1598</v>
      </c>
      <c r="C508" t="s">
        <v>38</v>
      </c>
      <c r="D508" t="s">
        <v>22</v>
      </c>
      <c r="E508" t="s">
        <v>1104</v>
      </c>
      <c r="F508" t="s">
        <v>16</v>
      </c>
      <c r="G508" t="s">
        <v>23</v>
      </c>
      <c r="H508">
        <v>48</v>
      </c>
      <c r="I508" s="1">
        <v>40047</v>
      </c>
      <c r="J508" s="2">
        <v>168202</v>
      </c>
      <c r="K508" s="3">
        <v>0.22</v>
      </c>
      <c r="L508" t="s">
        <v>32</v>
      </c>
      <c r="M508" t="s">
        <v>33</v>
      </c>
      <c r="N508" s="1" t="s">
        <v>20</v>
      </c>
      <c r="P508" t="str">
        <f t="shared" si="18"/>
        <v>MIDDLE AGE</v>
      </c>
      <c r="AG508" s="11"/>
      <c r="AH508" s="1">
        <v>40047</v>
      </c>
      <c r="AI508" s="2">
        <v>168202</v>
      </c>
      <c r="AJ508" s="13" t="s">
        <v>22</v>
      </c>
      <c r="AK508" s="1">
        <v>40047</v>
      </c>
      <c r="AL508" s="3">
        <v>0.22</v>
      </c>
      <c r="AO508" s="11"/>
    </row>
    <row r="509" spans="1:41" x14ac:dyDescent="0.25">
      <c r="A509" t="s">
        <v>708</v>
      </c>
      <c r="B509" t="s">
        <v>1599</v>
      </c>
      <c r="C509" t="s">
        <v>13</v>
      </c>
      <c r="D509" t="s">
        <v>22</v>
      </c>
      <c r="E509" t="s">
        <v>1104</v>
      </c>
      <c r="F509" t="s">
        <v>16</v>
      </c>
      <c r="G509" t="s">
        <v>23</v>
      </c>
      <c r="H509">
        <v>44</v>
      </c>
      <c r="I509" s="1">
        <v>38909</v>
      </c>
      <c r="J509" s="2">
        <v>242004</v>
      </c>
      <c r="K509" s="3">
        <v>0.38</v>
      </c>
      <c r="L509" t="s">
        <v>32</v>
      </c>
      <c r="M509" t="s">
        <v>67</v>
      </c>
      <c r="N509" s="1" t="s">
        <v>20</v>
      </c>
      <c r="P509" t="str">
        <f t="shared" si="18"/>
        <v>MIDDLE AGE</v>
      </c>
      <c r="AG509" s="11"/>
      <c r="AH509" s="1">
        <v>38909</v>
      </c>
      <c r="AI509" s="2">
        <v>242004</v>
      </c>
      <c r="AJ509" s="13" t="s">
        <v>45</v>
      </c>
      <c r="AK509" s="1">
        <v>38909</v>
      </c>
      <c r="AL509" s="3">
        <v>0.38</v>
      </c>
      <c r="AO509" s="11"/>
    </row>
    <row r="510" spans="1:41" x14ac:dyDescent="0.25">
      <c r="A510" t="s">
        <v>709</v>
      </c>
      <c r="B510" t="s">
        <v>1600</v>
      </c>
      <c r="C510" t="s">
        <v>76</v>
      </c>
      <c r="D510" t="s">
        <v>45</v>
      </c>
      <c r="E510" t="s">
        <v>35</v>
      </c>
      <c r="F510" t="s">
        <v>16</v>
      </c>
      <c r="G510" t="s">
        <v>23</v>
      </c>
      <c r="H510">
        <v>52</v>
      </c>
      <c r="I510" s="1">
        <v>35854</v>
      </c>
      <c r="J510" s="2">
        <v>57433</v>
      </c>
      <c r="K510" s="3">
        <v>0</v>
      </c>
      <c r="L510" t="s">
        <v>32</v>
      </c>
      <c r="M510" t="s">
        <v>63</v>
      </c>
      <c r="N510" s="1" t="s">
        <v>20</v>
      </c>
      <c r="P510" t="str">
        <f t="shared" si="18"/>
        <v>MIDDLE AGE</v>
      </c>
      <c r="AG510" s="11"/>
      <c r="AH510" s="1">
        <v>35854</v>
      </c>
      <c r="AI510" s="2">
        <v>57433</v>
      </c>
      <c r="AJ510" s="13" t="s">
        <v>58</v>
      </c>
      <c r="AK510" s="1">
        <v>35854</v>
      </c>
      <c r="AL510" s="3">
        <v>0</v>
      </c>
      <c r="AO510" s="11"/>
    </row>
    <row r="511" spans="1:41" x14ac:dyDescent="0.25">
      <c r="A511" t="s">
        <v>710</v>
      </c>
      <c r="B511" t="s">
        <v>1601</v>
      </c>
      <c r="C511" t="s">
        <v>40</v>
      </c>
      <c r="D511" t="s">
        <v>58</v>
      </c>
      <c r="E511" t="s">
        <v>1104</v>
      </c>
      <c r="F511" t="s">
        <v>27</v>
      </c>
      <c r="G511" t="s">
        <v>46</v>
      </c>
      <c r="H511">
        <v>54</v>
      </c>
      <c r="I511" s="1">
        <v>40005</v>
      </c>
      <c r="J511" s="2">
        <v>74656</v>
      </c>
      <c r="K511" s="3">
        <v>0</v>
      </c>
      <c r="L511" t="s">
        <v>18</v>
      </c>
      <c r="M511" t="s">
        <v>56</v>
      </c>
      <c r="N511" s="1" t="s">
        <v>20</v>
      </c>
      <c r="P511" t="str">
        <f t="shared" si="18"/>
        <v>MIDDLE AGE</v>
      </c>
      <c r="AG511" s="11"/>
      <c r="AH511" s="1">
        <v>40005</v>
      </c>
      <c r="AI511" s="2">
        <v>74656</v>
      </c>
      <c r="AJ511" s="13" t="s">
        <v>22</v>
      </c>
      <c r="AK511" s="1">
        <v>40005</v>
      </c>
      <c r="AL511" s="3">
        <v>0</v>
      </c>
      <c r="AO511" s="11"/>
    </row>
    <row r="512" spans="1:41" x14ac:dyDescent="0.25">
      <c r="A512" t="s">
        <v>711</v>
      </c>
      <c r="B512" t="s">
        <v>1602</v>
      </c>
      <c r="C512" t="s">
        <v>21</v>
      </c>
      <c r="D512" t="s">
        <v>22</v>
      </c>
      <c r="E512" t="s">
        <v>15</v>
      </c>
      <c r="F512" t="s">
        <v>16</v>
      </c>
      <c r="G512" t="s">
        <v>23</v>
      </c>
      <c r="H512">
        <v>31</v>
      </c>
      <c r="I512" s="1">
        <v>42605</v>
      </c>
      <c r="J512" s="2">
        <v>62848</v>
      </c>
      <c r="K512" s="3">
        <v>0</v>
      </c>
      <c r="L512" t="s">
        <v>32</v>
      </c>
      <c r="M512" t="s">
        <v>33</v>
      </c>
      <c r="N512" s="1" t="s">
        <v>20</v>
      </c>
      <c r="P512" t="str">
        <f t="shared" si="18"/>
        <v>YOUNG</v>
      </c>
      <c r="AG512" s="11"/>
      <c r="AH512" s="1">
        <v>42605</v>
      </c>
      <c r="AI512" s="2">
        <v>62848</v>
      </c>
      <c r="AJ512" s="13" t="s">
        <v>26</v>
      </c>
      <c r="AK512" s="1">
        <v>42605</v>
      </c>
      <c r="AL512" s="3">
        <v>0</v>
      </c>
      <c r="AO512" s="11"/>
    </row>
    <row r="513" spans="1:41" x14ac:dyDescent="0.25">
      <c r="A513" t="s">
        <v>712</v>
      </c>
      <c r="B513" t="s">
        <v>1603</v>
      </c>
      <c r="C513" t="s">
        <v>25</v>
      </c>
      <c r="D513" t="s">
        <v>26</v>
      </c>
      <c r="E513" t="s">
        <v>15</v>
      </c>
      <c r="F513" t="s">
        <v>27</v>
      </c>
      <c r="G513" t="s">
        <v>23</v>
      </c>
      <c r="H513">
        <v>39</v>
      </c>
      <c r="I513" s="1">
        <v>40644</v>
      </c>
      <c r="J513" s="2">
        <v>92523</v>
      </c>
      <c r="K513" s="3">
        <v>0</v>
      </c>
      <c r="L513" t="s">
        <v>18</v>
      </c>
      <c r="M513" t="s">
        <v>42</v>
      </c>
      <c r="N513" s="1" t="s">
        <v>20</v>
      </c>
      <c r="P513" t="str">
        <f t="shared" si="18"/>
        <v>YOUNG</v>
      </c>
      <c r="AG513" s="11"/>
      <c r="AH513" s="1">
        <v>40644</v>
      </c>
      <c r="AI513" s="2">
        <v>92523</v>
      </c>
      <c r="AJ513" s="13" t="s">
        <v>26</v>
      </c>
      <c r="AK513" s="1">
        <v>40644</v>
      </c>
      <c r="AL513" s="3">
        <v>0</v>
      </c>
      <c r="AO513" s="11"/>
    </row>
    <row r="514" spans="1:41" x14ac:dyDescent="0.25">
      <c r="A514" t="s">
        <v>713</v>
      </c>
      <c r="B514" t="s">
        <v>146</v>
      </c>
      <c r="C514" t="s">
        <v>1113</v>
      </c>
      <c r="D514" t="s">
        <v>26</v>
      </c>
      <c r="E514" t="s">
        <v>1104</v>
      </c>
      <c r="F514" t="s">
        <v>27</v>
      </c>
      <c r="G514" t="s">
        <v>23</v>
      </c>
      <c r="H514">
        <v>40</v>
      </c>
      <c r="I514" s="1">
        <v>41259</v>
      </c>
      <c r="J514" s="2">
        <v>142844</v>
      </c>
      <c r="K514" s="3">
        <v>0.11</v>
      </c>
      <c r="L514" t="s">
        <v>18</v>
      </c>
      <c r="M514" t="s">
        <v>42</v>
      </c>
      <c r="N514" s="1" t="s">
        <v>20</v>
      </c>
      <c r="P514" t="str">
        <f t="shared" ref="P514:P577" si="19">IF(AND(H514&gt;=20,H514&lt;=40),"YOUNG",IF(AND(H514&gt;40,H514&lt;=60),"MIDDLE AGE",IF(H514&gt;60,"OLD"," ")))</f>
        <v>YOUNG</v>
      </c>
      <c r="AG514" s="11"/>
      <c r="AH514" s="1">
        <v>41259</v>
      </c>
      <c r="AI514" s="2">
        <v>142844</v>
      </c>
      <c r="AJ514" s="13" t="s">
        <v>45</v>
      </c>
      <c r="AK514" s="1">
        <v>41259</v>
      </c>
      <c r="AL514" s="3">
        <v>0.11</v>
      </c>
      <c r="AO514" s="11"/>
    </row>
    <row r="515" spans="1:41" x14ac:dyDescent="0.25">
      <c r="A515" t="s">
        <v>714</v>
      </c>
      <c r="B515" t="s">
        <v>1604</v>
      </c>
      <c r="C515" t="s">
        <v>55</v>
      </c>
      <c r="D515" t="s">
        <v>45</v>
      </c>
      <c r="E515" t="s">
        <v>31</v>
      </c>
      <c r="F515" t="s">
        <v>27</v>
      </c>
      <c r="G515" t="s">
        <v>17</v>
      </c>
      <c r="H515">
        <v>39</v>
      </c>
      <c r="I515" s="1">
        <v>39836</v>
      </c>
      <c r="J515" s="2">
        <v>100718</v>
      </c>
      <c r="K515" s="3">
        <v>0.05</v>
      </c>
      <c r="L515" t="s">
        <v>18</v>
      </c>
      <c r="M515" t="s">
        <v>24</v>
      </c>
      <c r="N515" s="1" t="s">
        <v>20</v>
      </c>
      <c r="P515" t="str">
        <f t="shared" si="19"/>
        <v>YOUNG</v>
      </c>
      <c r="AG515" s="11"/>
      <c r="AH515" s="1">
        <v>39836</v>
      </c>
      <c r="AI515" s="2">
        <v>100718</v>
      </c>
      <c r="AJ515" s="13" t="s">
        <v>26</v>
      </c>
      <c r="AK515" s="1">
        <v>39836</v>
      </c>
      <c r="AL515" s="3">
        <v>0.05</v>
      </c>
      <c r="AO515" s="11"/>
    </row>
    <row r="516" spans="1:41" x14ac:dyDescent="0.25">
      <c r="A516" t="s">
        <v>715</v>
      </c>
      <c r="B516" t="s">
        <v>1605</v>
      </c>
      <c r="C516" t="s">
        <v>38</v>
      </c>
      <c r="D516" t="s">
        <v>26</v>
      </c>
      <c r="E516" t="s">
        <v>15</v>
      </c>
      <c r="F516" t="s">
        <v>27</v>
      </c>
      <c r="G516" t="s">
        <v>17</v>
      </c>
      <c r="H516">
        <v>25</v>
      </c>
      <c r="I516" s="1">
        <v>44847</v>
      </c>
      <c r="J516" s="2">
        <v>154186</v>
      </c>
      <c r="K516" s="3">
        <v>0.26</v>
      </c>
      <c r="L516" t="s">
        <v>18</v>
      </c>
      <c r="M516" t="s">
        <v>24</v>
      </c>
      <c r="N516" s="1" t="s">
        <v>20</v>
      </c>
      <c r="P516" t="str">
        <f t="shared" si="19"/>
        <v>YOUNG</v>
      </c>
      <c r="AG516" s="11"/>
      <c r="AH516" s="1">
        <v>44847</v>
      </c>
      <c r="AI516" s="2">
        <v>154186</v>
      </c>
      <c r="AJ516" s="13" t="s">
        <v>30</v>
      </c>
      <c r="AK516" s="1">
        <v>44847</v>
      </c>
      <c r="AL516" s="3">
        <v>0.26</v>
      </c>
      <c r="AO516" s="11"/>
    </row>
    <row r="517" spans="1:41" x14ac:dyDescent="0.25">
      <c r="A517" t="s">
        <v>716</v>
      </c>
      <c r="B517" t="s">
        <v>1606</v>
      </c>
      <c r="C517" t="s">
        <v>60</v>
      </c>
      <c r="D517" t="s">
        <v>30</v>
      </c>
      <c r="E517" t="s">
        <v>15</v>
      </c>
      <c r="F517" t="s">
        <v>27</v>
      </c>
      <c r="G517" t="s">
        <v>23</v>
      </c>
      <c r="H517">
        <v>48</v>
      </c>
      <c r="I517" s="1">
        <v>37796</v>
      </c>
      <c r="J517" s="2">
        <v>107586</v>
      </c>
      <c r="K517" s="3">
        <v>0</v>
      </c>
      <c r="L517" t="s">
        <v>32</v>
      </c>
      <c r="M517" t="s">
        <v>63</v>
      </c>
      <c r="N517" s="1" t="s">
        <v>20</v>
      </c>
      <c r="P517" t="str">
        <f t="shared" si="19"/>
        <v>MIDDLE AGE</v>
      </c>
      <c r="AG517" s="11"/>
      <c r="AH517" s="1">
        <v>37796</v>
      </c>
      <c r="AI517" s="2">
        <v>107586</v>
      </c>
      <c r="AJ517" s="13" t="s">
        <v>26</v>
      </c>
      <c r="AK517" s="1">
        <v>37796</v>
      </c>
      <c r="AL517" s="3">
        <v>0</v>
      </c>
      <c r="AO517" s="11"/>
    </row>
    <row r="518" spans="1:41" x14ac:dyDescent="0.25">
      <c r="A518" t="s">
        <v>717</v>
      </c>
      <c r="B518" t="s">
        <v>1607</v>
      </c>
      <c r="C518" t="s">
        <v>61</v>
      </c>
      <c r="D518" t="s">
        <v>26</v>
      </c>
      <c r="E518" t="s">
        <v>15</v>
      </c>
      <c r="F518" t="s">
        <v>16</v>
      </c>
      <c r="G518" t="s">
        <v>46</v>
      </c>
      <c r="H518">
        <v>54</v>
      </c>
      <c r="I518" s="1">
        <v>37922</v>
      </c>
      <c r="J518" s="2">
        <v>88906</v>
      </c>
      <c r="K518" s="3">
        <v>0</v>
      </c>
      <c r="L518" t="s">
        <v>18</v>
      </c>
      <c r="M518" t="s">
        <v>37</v>
      </c>
      <c r="N518" s="1" t="s">
        <v>20</v>
      </c>
      <c r="P518" t="str">
        <f t="shared" si="19"/>
        <v>MIDDLE AGE</v>
      </c>
      <c r="AG518" s="11"/>
      <c r="AH518" s="1">
        <v>37922</v>
      </c>
      <c r="AI518" s="2">
        <v>88906</v>
      </c>
      <c r="AJ518" s="13" t="s">
        <v>30</v>
      </c>
      <c r="AK518" s="1">
        <v>37922</v>
      </c>
      <c r="AL518" s="3">
        <v>0</v>
      </c>
      <c r="AO518" s="11"/>
    </row>
    <row r="519" spans="1:41" x14ac:dyDescent="0.25">
      <c r="A519" t="s">
        <v>718</v>
      </c>
      <c r="B519" t="s">
        <v>1608</v>
      </c>
      <c r="C519" t="s">
        <v>85</v>
      </c>
      <c r="D519" t="s">
        <v>30</v>
      </c>
      <c r="E519" t="s">
        <v>35</v>
      </c>
      <c r="F519" t="s">
        <v>16</v>
      </c>
      <c r="G519" t="s">
        <v>17</v>
      </c>
      <c r="H519">
        <v>40</v>
      </c>
      <c r="I519" s="1">
        <v>43229</v>
      </c>
      <c r="J519" s="2">
        <v>74329</v>
      </c>
      <c r="K519" s="3">
        <v>0</v>
      </c>
      <c r="L519" t="s">
        <v>18</v>
      </c>
      <c r="M519" t="s">
        <v>19</v>
      </c>
      <c r="N519" s="1" t="s">
        <v>20</v>
      </c>
      <c r="P519" t="str">
        <f t="shared" si="19"/>
        <v>YOUNG</v>
      </c>
      <c r="AG519" s="11"/>
      <c r="AH519" s="1">
        <v>43229</v>
      </c>
      <c r="AI519" s="2">
        <v>74329</v>
      </c>
      <c r="AJ519" s="13" t="s">
        <v>26</v>
      </c>
      <c r="AK519" s="1">
        <v>43229</v>
      </c>
      <c r="AL519" s="3">
        <v>0</v>
      </c>
      <c r="AO519" s="11"/>
    </row>
    <row r="520" spans="1:41" x14ac:dyDescent="0.25">
      <c r="A520" t="s">
        <v>719</v>
      </c>
      <c r="B520" t="s">
        <v>1609</v>
      </c>
      <c r="C520" t="s">
        <v>34</v>
      </c>
      <c r="D520" t="s">
        <v>26</v>
      </c>
      <c r="E520" t="s">
        <v>35</v>
      </c>
      <c r="F520" t="s">
        <v>27</v>
      </c>
      <c r="G520" t="s">
        <v>17</v>
      </c>
      <c r="H520">
        <v>32</v>
      </c>
      <c r="I520" s="1">
        <v>44301</v>
      </c>
      <c r="J520" s="2">
        <v>86523</v>
      </c>
      <c r="K520" s="3">
        <v>0</v>
      </c>
      <c r="L520" t="s">
        <v>18</v>
      </c>
      <c r="M520" t="s">
        <v>28</v>
      </c>
      <c r="N520" s="1">
        <v>44507</v>
      </c>
      <c r="P520" t="str">
        <f t="shared" si="19"/>
        <v>YOUNG</v>
      </c>
      <c r="AG520" s="11"/>
      <c r="AH520" s="1">
        <v>44301</v>
      </c>
      <c r="AI520" s="2">
        <v>86523</v>
      </c>
      <c r="AJ520" s="13" t="s">
        <v>26</v>
      </c>
      <c r="AK520" s="1">
        <v>44301</v>
      </c>
      <c r="AL520" s="3">
        <v>0</v>
      </c>
      <c r="AO520" s="11"/>
    </row>
    <row r="521" spans="1:41" x14ac:dyDescent="0.25">
      <c r="A521" t="s">
        <v>284</v>
      </c>
      <c r="B521" t="s">
        <v>1610</v>
      </c>
      <c r="C521" t="s">
        <v>13</v>
      </c>
      <c r="D521" t="s">
        <v>26</v>
      </c>
      <c r="E521" t="s">
        <v>35</v>
      </c>
      <c r="F521" t="s">
        <v>27</v>
      </c>
      <c r="G521" t="s">
        <v>46</v>
      </c>
      <c r="H521">
        <v>60</v>
      </c>
      <c r="I521" s="1">
        <v>41948</v>
      </c>
      <c r="J521" s="2">
        <v>239868</v>
      </c>
      <c r="K521" s="3">
        <v>0.4</v>
      </c>
      <c r="L521" t="s">
        <v>18</v>
      </c>
      <c r="M521" t="s">
        <v>42</v>
      </c>
      <c r="N521" s="1" t="s">
        <v>20</v>
      </c>
      <c r="P521" t="str">
        <f t="shared" si="19"/>
        <v>MIDDLE AGE</v>
      </c>
      <c r="AG521" s="11"/>
      <c r="AH521" s="1">
        <v>41948</v>
      </c>
      <c r="AI521" s="2">
        <v>239868</v>
      </c>
      <c r="AJ521" s="13" t="s">
        <v>14</v>
      </c>
      <c r="AK521" s="1">
        <v>41948</v>
      </c>
      <c r="AL521" s="3">
        <v>0.4</v>
      </c>
      <c r="AO521" s="11"/>
    </row>
    <row r="522" spans="1:41" x14ac:dyDescent="0.25">
      <c r="A522" t="s">
        <v>93</v>
      </c>
      <c r="B522" t="s">
        <v>1611</v>
      </c>
      <c r="C522" t="s">
        <v>57</v>
      </c>
      <c r="D522" t="s">
        <v>14</v>
      </c>
      <c r="E522" t="s">
        <v>1104</v>
      </c>
      <c r="F522" t="s">
        <v>16</v>
      </c>
      <c r="G522" t="s">
        <v>46</v>
      </c>
      <c r="H522">
        <v>29</v>
      </c>
      <c r="I522" s="1">
        <v>43241</v>
      </c>
      <c r="J522" s="2">
        <v>65010</v>
      </c>
      <c r="K522" s="3">
        <v>0</v>
      </c>
      <c r="L522" t="s">
        <v>18</v>
      </c>
      <c r="M522" t="s">
        <v>56</v>
      </c>
      <c r="N522" s="1" t="s">
        <v>20</v>
      </c>
      <c r="P522" t="str">
        <f t="shared" si="19"/>
        <v>YOUNG</v>
      </c>
      <c r="AG522" s="11"/>
      <c r="AH522" s="1">
        <v>43241</v>
      </c>
      <c r="AI522" s="2">
        <v>65010</v>
      </c>
      <c r="AJ522" s="13" t="s">
        <v>26</v>
      </c>
      <c r="AK522" s="1">
        <v>43241</v>
      </c>
      <c r="AL522" s="3">
        <v>0</v>
      </c>
      <c r="AO522" s="11"/>
    </row>
    <row r="523" spans="1:41" x14ac:dyDescent="0.25">
      <c r="A523" t="s">
        <v>720</v>
      </c>
      <c r="B523" t="s">
        <v>1612</v>
      </c>
      <c r="C523" t="s">
        <v>74</v>
      </c>
      <c r="D523" t="s">
        <v>26</v>
      </c>
      <c r="E523" t="s">
        <v>31</v>
      </c>
      <c r="F523" t="s">
        <v>16</v>
      </c>
      <c r="G523" t="s">
        <v>17</v>
      </c>
      <c r="H523">
        <v>25</v>
      </c>
      <c r="I523" s="1">
        <v>44250</v>
      </c>
      <c r="J523" s="2">
        <v>82140</v>
      </c>
      <c r="K523" s="3">
        <v>0</v>
      </c>
      <c r="L523" t="s">
        <v>18</v>
      </c>
      <c r="M523" t="s">
        <v>42</v>
      </c>
      <c r="N523" s="1" t="s">
        <v>20</v>
      </c>
      <c r="P523" t="str">
        <f t="shared" si="19"/>
        <v>YOUNG</v>
      </c>
      <c r="AG523" s="11"/>
      <c r="AH523" s="1">
        <v>44250</v>
      </c>
      <c r="AI523" s="2">
        <v>82140</v>
      </c>
      <c r="AJ523" s="13" t="s">
        <v>26</v>
      </c>
      <c r="AK523" s="1">
        <v>44250</v>
      </c>
      <c r="AL523" s="3">
        <v>0</v>
      </c>
      <c r="AO523" s="11"/>
    </row>
    <row r="524" spans="1:41" x14ac:dyDescent="0.25">
      <c r="A524" t="s">
        <v>721</v>
      </c>
      <c r="B524" t="s">
        <v>1613</v>
      </c>
      <c r="C524" t="s">
        <v>73</v>
      </c>
      <c r="D524" t="s">
        <v>26</v>
      </c>
      <c r="E524" t="s">
        <v>35</v>
      </c>
      <c r="F524" t="s">
        <v>27</v>
      </c>
      <c r="G524" t="s">
        <v>46</v>
      </c>
      <c r="H524">
        <v>34</v>
      </c>
      <c r="I524" s="1">
        <v>42532</v>
      </c>
      <c r="J524" s="2">
        <v>75511</v>
      </c>
      <c r="K524" s="3">
        <v>0</v>
      </c>
      <c r="L524" t="s">
        <v>47</v>
      </c>
      <c r="M524" t="s">
        <v>68</v>
      </c>
      <c r="N524" s="1" t="s">
        <v>20</v>
      </c>
      <c r="P524" t="str">
        <f t="shared" si="19"/>
        <v>YOUNG</v>
      </c>
      <c r="AG524" s="11"/>
      <c r="AH524" s="1">
        <v>42532</v>
      </c>
      <c r="AI524" s="2">
        <v>75511</v>
      </c>
      <c r="AJ524" s="13" t="s">
        <v>26</v>
      </c>
      <c r="AK524" s="1">
        <v>42532</v>
      </c>
      <c r="AL524" s="3">
        <v>0</v>
      </c>
      <c r="AO524" s="11"/>
    </row>
    <row r="525" spans="1:41" x14ac:dyDescent="0.25">
      <c r="A525" t="s">
        <v>722</v>
      </c>
      <c r="B525" t="s">
        <v>1614</v>
      </c>
      <c r="C525" t="s">
        <v>13</v>
      </c>
      <c r="D525" t="s">
        <v>26</v>
      </c>
      <c r="E525" t="s">
        <v>15</v>
      </c>
      <c r="F525" t="s">
        <v>16</v>
      </c>
      <c r="G525" t="s">
        <v>43</v>
      </c>
      <c r="H525">
        <v>26</v>
      </c>
      <c r="I525" s="1">
        <v>44687</v>
      </c>
      <c r="J525" s="2">
        <v>188880</v>
      </c>
      <c r="K525" s="3">
        <v>0.36</v>
      </c>
      <c r="L525" t="s">
        <v>18</v>
      </c>
      <c r="M525" t="s">
        <v>37</v>
      </c>
      <c r="N525" s="1" t="s">
        <v>20</v>
      </c>
      <c r="P525" t="str">
        <f t="shared" si="19"/>
        <v>YOUNG</v>
      </c>
      <c r="AG525" s="11"/>
      <c r="AH525" s="1">
        <v>44687</v>
      </c>
      <c r="AI525" s="2">
        <v>188880</v>
      </c>
      <c r="AJ525" s="13" t="s">
        <v>45</v>
      </c>
      <c r="AK525" s="1">
        <v>44687</v>
      </c>
      <c r="AL525" s="3">
        <v>0.36</v>
      </c>
      <c r="AO525" s="11"/>
    </row>
    <row r="526" spans="1:41" x14ac:dyDescent="0.25">
      <c r="A526" t="s">
        <v>723</v>
      </c>
      <c r="B526" t="s">
        <v>1615</v>
      </c>
      <c r="C526" t="s">
        <v>44</v>
      </c>
      <c r="D526" t="s">
        <v>45</v>
      </c>
      <c r="E526" t="s">
        <v>35</v>
      </c>
      <c r="F526" t="s">
        <v>27</v>
      </c>
      <c r="G526" t="s">
        <v>46</v>
      </c>
      <c r="H526">
        <v>39</v>
      </c>
      <c r="I526" s="1">
        <v>43058</v>
      </c>
      <c r="J526" s="2">
        <v>87155</v>
      </c>
      <c r="K526" s="3">
        <v>0</v>
      </c>
      <c r="L526" t="s">
        <v>18</v>
      </c>
      <c r="M526" t="s">
        <v>19</v>
      </c>
      <c r="N526" s="1" t="s">
        <v>20</v>
      </c>
      <c r="P526" t="str">
        <f t="shared" si="19"/>
        <v>YOUNG</v>
      </c>
      <c r="AG526" s="11"/>
      <c r="AH526" s="1">
        <v>43058</v>
      </c>
      <c r="AI526" s="2">
        <v>87155</v>
      </c>
      <c r="AJ526" s="13" t="s">
        <v>26</v>
      </c>
      <c r="AK526" s="1">
        <v>43058</v>
      </c>
      <c r="AL526" s="3">
        <v>0</v>
      </c>
      <c r="AO526" s="11"/>
    </row>
    <row r="527" spans="1:41" x14ac:dyDescent="0.25">
      <c r="A527" t="s">
        <v>724</v>
      </c>
      <c r="B527" t="s">
        <v>1616</v>
      </c>
      <c r="C527" t="s">
        <v>25</v>
      </c>
      <c r="D527" t="s">
        <v>26</v>
      </c>
      <c r="E527" t="s">
        <v>15</v>
      </c>
      <c r="F527" t="s">
        <v>16</v>
      </c>
      <c r="G527" t="s">
        <v>17</v>
      </c>
      <c r="H527">
        <v>34</v>
      </c>
      <c r="I527" s="1">
        <v>43401</v>
      </c>
      <c r="J527" s="2">
        <v>75518</v>
      </c>
      <c r="K527" s="3">
        <v>0</v>
      </c>
      <c r="L527" t="s">
        <v>18</v>
      </c>
      <c r="M527" t="s">
        <v>56</v>
      </c>
      <c r="N527" s="1" t="s">
        <v>20</v>
      </c>
      <c r="P527" t="str">
        <f t="shared" si="19"/>
        <v>YOUNG</v>
      </c>
      <c r="AG527" s="11"/>
      <c r="AH527" s="1">
        <v>43401</v>
      </c>
      <c r="AI527" s="2">
        <v>75518</v>
      </c>
      <c r="AJ527" s="13" t="s">
        <v>26</v>
      </c>
      <c r="AK527" s="1">
        <v>43401</v>
      </c>
      <c r="AL527" s="3">
        <v>0</v>
      </c>
      <c r="AO527" s="11"/>
    </row>
    <row r="528" spans="1:41" x14ac:dyDescent="0.25">
      <c r="A528" t="s">
        <v>725</v>
      </c>
      <c r="B528" t="s">
        <v>1617</v>
      </c>
      <c r="C528" t="s">
        <v>1113</v>
      </c>
      <c r="D528" t="s">
        <v>26</v>
      </c>
      <c r="E528" t="s">
        <v>15</v>
      </c>
      <c r="F528" t="s">
        <v>27</v>
      </c>
      <c r="G528" t="s">
        <v>46</v>
      </c>
      <c r="H528">
        <v>54</v>
      </c>
      <c r="I528" s="1">
        <v>35701</v>
      </c>
      <c r="J528" s="2">
        <v>129311</v>
      </c>
      <c r="K528" s="3">
        <v>0.13</v>
      </c>
      <c r="L528" t="s">
        <v>47</v>
      </c>
      <c r="M528" t="s">
        <v>68</v>
      </c>
      <c r="N528" s="1" t="s">
        <v>20</v>
      </c>
      <c r="P528" t="str">
        <f t="shared" si="19"/>
        <v>MIDDLE AGE</v>
      </c>
      <c r="AG528" s="11"/>
      <c r="AH528" s="1">
        <v>35701</v>
      </c>
      <c r="AI528" s="2">
        <v>129311</v>
      </c>
      <c r="AJ528" s="13" t="s">
        <v>45</v>
      </c>
      <c r="AK528" s="1">
        <v>35701</v>
      </c>
      <c r="AL528" s="3">
        <v>0.13</v>
      </c>
      <c r="AO528" s="11"/>
    </row>
    <row r="529" spans="1:41" x14ac:dyDescent="0.25">
      <c r="A529" t="s">
        <v>726</v>
      </c>
      <c r="B529" t="s">
        <v>1618</v>
      </c>
      <c r="C529" t="s">
        <v>59</v>
      </c>
      <c r="D529" t="s">
        <v>45</v>
      </c>
      <c r="E529" t="s">
        <v>35</v>
      </c>
      <c r="F529" t="s">
        <v>27</v>
      </c>
      <c r="G529" t="s">
        <v>17</v>
      </c>
      <c r="H529">
        <v>27</v>
      </c>
      <c r="I529" s="1">
        <v>44754</v>
      </c>
      <c r="J529" s="2">
        <v>56919</v>
      </c>
      <c r="K529" s="3">
        <v>0</v>
      </c>
      <c r="L529" t="s">
        <v>18</v>
      </c>
      <c r="M529" t="s">
        <v>42</v>
      </c>
      <c r="N529" s="1">
        <v>44936</v>
      </c>
      <c r="P529" t="str">
        <f t="shared" si="19"/>
        <v>YOUNG</v>
      </c>
      <c r="AG529" s="11"/>
      <c r="AH529" s="1">
        <v>44754</v>
      </c>
      <c r="AI529" s="2">
        <v>56919</v>
      </c>
      <c r="AJ529" s="13" t="s">
        <v>14</v>
      </c>
      <c r="AK529" s="1">
        <v>44754</v>
      </c>
      <c r="AL529" s="3">
        <v>0</v>
      </c>
      <c r="AO529" s="11"/>
    </row>
    <row r="530" spans="1:41" x14ac:dyDescent="0.25">
      <c r="A530" t="s">
        <v>727</v>
      </c>
      <c r="B530" t="s">
        <v>1619</v>
      </c>
      <c r="C530" t="s">
        <v>1113</v>
      </c>
      <c r="D530" t="s">
        <v>14</v>
      </c>
      <c r="E530" t="s">
        <v>35</v>
      </c>
      <c r="F530" t="s">
        <v>16</v>
      </c>
      <c r="G530" t="s">
        <v>17</v>
      </c>
      <c r="H530">
        <v>26</v>
      </c>
      <c r="I530" s="1">
        <v>44150</v>
      </c>
      <c r="J530" s="2">
        <v>153832</v>
      </c>
      <c r="K530" s="3">
        <v>0.14000000000000001</v>
      </c>
      <c r="L530" t="s">
        <v>18</v>
      </c>
      <c r="M530" t="s">
        <v>37</v>
      </c>
      <c r="N530" s="1" t="s">
        <v>20</v>
      </c>
      <c r="P530" t="str">
        <f t="shared" si="19"/>
        <v>YOUNG</v>
      </c>
      <c r="AG530" s="11"/>
      <c r="AH530" s="1">
        <v>44150</v>
      </c>
      <c r="AI530" s="2">
        <v>153832</v>
      </c>
      <c r="AJ530" s="13" t="s">
        <v>30</v>
      </c>
      <c r="AK530" s="1">
        <v>44150</v>
      </c>
      <c r="AL530" s="3">
        <v>0.14000000000000001</v>
      </c>
      <c r="AO530" s="11"/>
    </row>
    <row r="531" spans="1:41" x14ac:dyDescent="0.25">
      <c r="A531" t="s">
        <v>213</v>
      </c>
      <c r="B531" t="s">
        <v>1620</v>
      </c>
      <c r="C531" t="s">
        <v>13</v>
      </c>
      <c r="D531" t="s">
        <v>30</v>
      </c>
      <c r="E531" t="s">
        <v>1104</v>
      </c>
      <c r="F531" t="s">
        <v>16</v>
      </c>
      <c r="G531" t="s">
        <v>17</v>
      </c>
      <c r="H531">
        <v>26</v>
      </c>
      <c r="I531" s="1">
        <v>44778</v>
      </c>
      <c r="J531" s="2">
        <v>211121</v>
      </c>
      <c r="K531" s="3">
        <v>0.35</v>
      </c>
      <c r="L531" t="s">
        <v>18</v>
      </c>
      <c r="M531" t="s">
        <v>37</v>
      </c>
      <c r="N531" s="1" t="s">
        <v>20</v>
      </c>
      <c r="P531" t="str">
        <f t="shared" si="19"/>
        <v>YOUNG</v>
      </c>
      <c r="AG531" s="11"/>
      <c r="AH531" s="1">
        <v>44778</v>
      </c>
      <c r="AI531" s="2">
        <v>211121</v>
      </c>
      <c r="AJ531" s="13" t="s">
        <v>45</v>
      </c>
      <c r="AK531" s="1">
        <v>44778</v>
      </c>
      <c r="AL531" s="3">
        <v>0.35</v>
      </c>
      <c r="AO531" s="11"/>
    </row>
    <row r="532" spans="1:41" x14ac:dyDescent="0.25">
      <c r="A532" t="s">
        <v>728</v>
      </c>
      <c r="B532" t="s">
        <v>1621</v>
      </c>
      <c r="C532" t="s">
        <v>55</v>
      </c>
      <c r="D532" t="s">
        <v>45</v>
      </c>
      <c r="E532" t="s">
        <v>31</v>
      </c>
      <c r="F532" t="s">
        <v>16</v>
      </c>
      <c r="G532" t="s">
        <v>46</v>
      </c>
      <c r="H532">
        <v>29</v>
      </c>
      <c r="I532" s="1">
        <v>43648</v>
      </c>
      <c r="J532" s="2">
        <v>106456</v>
      </c>
      <c r="K532" s="3">
        <v>0.1</v>
      </c>
      <c r="L532" t="s">
        <v>18</v>
      </c>
      <c r="M532" t="s">
        <v>28</v>
      </c>
      <c r="N532" s="1" t="s">
        <v>20</v>
      </c>
      <c r="P532" t="str">
        <f t="shared" si="19"/>
        <v>YOUNG</v>
      </c>
      <c r="AG532" s="11"/>
      <c r="AH532" s="1">
        <v>43648</v>
      </c>
      <c r="AI532" s="2">
        <v>106456</v>
      </c>
      <c r="AJ532" s="13" t="s">
        <v>26</v>
      </c>
      <c r="AK532" s="1">
        <v>43648</v>
      </c>
      <c r="AL532" s="3">
        <v>0.1</v>
      </c>
      <c r="AO532" s="11"/>
    </row>
    <row r="533" spans="1:41" x14ac:dyDescent="0.25">
      <c r="A533" t="s">
        <v>729</v>
      </c>
      <c r="B533" t="s">
        <v>1622</v>
      </c>
      <c r="C533" t="s">
        <v>61</v>
      </c>
      <c r="D533" t="s">
        <v>26</v>
      </c>
      <c r="E533" t="s">
        <v>31</v>
      </c>
      <c r="F533" t="s">
        <v>27</v>
      </c>
      <c r="G533" t="s">
        <v>46</v>
      </c>
      <c r="H533">
        <v>64</v>
      </c>
      <c r="I533" s="1">
        <v>35626</v>
      </c>
      <c r="J533" s="2">
        <v>72772</v>
      </c>
      <c r="K533" s="3">
        <v>0</v>
      </c>
      <c r="L533" t="s">
        <v>47</v>
      </c>
      <c r="M533" t="s">
        <v>68</v>
      </c>
      <c r="N533" s="1" t="s">
        <v>20</v>
      </c>
      <c r="P533" t="str">
        <f t="shared" si="19"/>
        <v>OLD</v>
      </c>
      <c r="AG533" s="11"/>
      <c r="AH533" s="1">
        <v>35626</v>
      </c>
      <c r="AI533" s="2">
        <v>72772</v>
      </c>
      <c r="AJ533" s="13" t="s">
        <v>58</v>
      </c>
      <c r="AK533" s="1">
        <v>35626</v>
      </c>
      <c r="AL533" s="3">
        <v>0</v>
      </c>
      <c r="AO533" s="11"/>
    </row>
    <row r="534" spans="1:41" x14ac:dyDescent="0.25">
      <c r="A534" t="s">
        <v>197</v>
      </c>
      <c r="B534" t="s">
        <v>1623</v>
      </c>
      <c r="C534" t="s">
        <v>1113</v>
      </c>
      <c r="D534" t="s">
        <v>58</v>
      </c>
      <c r="E534" t="s">
        <v>15</v>
      </c>
      <c r="F534" t="s">
        <v>27</v>
      </c>
      <c r="G534" t="s">
        <v>46</v>
      </c>
      <c r="H534">
        <v>45</v>
      </c>
      <c r="I534" s="1">
        <v>37113</v>
      </c>
      <c r="J534" s="2">
        <v>143146</v>
      </c>
      <c r="K534" s="3">
        <v>0.14000000000000001</v>
      </c>
      <c r="L534" t="s">
        <v>18</v>
      </c>
      <c r="M534" t="s">
        <v>19</v>
      </c>
      <c r="N534" s="1" t="s">
        <v>20</v>
      </c>
      <c r="P534" t="str">
        <f t="shared" si="19"/>
        <v>MIDDLE AGE</v>
      </c>
      <c r="AG534" s="11"/>
      <c r="AH534" s="1">
        <v>37113</v>
      </c>
      <c r="AI534" s="2">
        <v>143146</v>
      </c>
      <c r="AJ534" s="13" t="s">
        <v>41</v>
      </c>
      <c r="AK534" s="1">
        <v>37113</v>
      </c>
      <c r="AL534" s="3">
        <v>0.14000000000000001</v>
      </c>
      <c r="AO534" s="11"/>
    </row>
    <row r="535" spans="1:41" x14ac:dyDescent="0.25">
      <c r="A535" t="s">
        <v>260</v>
      </c>
      <c r="B535" t="s">
        <v>1624</v>
      </c>
      <c r="C535" t="s">
        <v>57</v>
      </c>
      <c r="D535" t="s">
        <v>41</v>
      </c>
      <c r="E535" t="s">
        <v>35</v>
      </c>
      <c r="F535" t="s">
        <v>16</v>
      </c>
      <c r="G535" t="s">
        <v>23</v>
      </c>
      <c r="H535">
        <v>45</v>
      </c>
      <c r="I535" s="1">
        <v>43458</v>
      </c>
      <c r="J535" s="2">
        <v>74776</v>
      </c>
      <c r="K535" s="3">
        <v>0</v>
      </c>
      <c r="L535" t="s">
        <v>18</v>
      </c>
      <c r="M535" t="s">
        <v>56</v>
      </c>
      <c r="N535" s="1" t="s">
        <v>20</v>
      </c>
      <c r="P535" t="str">
        <f t="shared" si="19"/>
        <v>MIDDLE AGE</v>
      </c>
      <c r="AG535" s="11"/>
      <c r="AH535" s="1">
        <v>43458</v>
      </c>
      <c r="AI535" s="2">
        <v>74776</v>
      </c>
      <c r="AJ535" s="13" t="s">
        <v>45</v>
      </c>
      <c r="AK535" s="1">
        <v>43458</v>
      </c>
      <c r="AL535" s="3">
        <v>0</v>
      </c>
      <c r="AO535" s="11"/>
    </row>
    <row r="536" spans="1:41" x14ac:dyDescent="0.25">
      <c r="A536" t="s">
        <v>730</v>
      </c>
      <c r="B536" t="s">
        <v>1625</v>
      </c>
      <c r="C536" t="s">
        <v>44</v>
      </c>
      <c r="D536" t="s">
        <v>45</v>
      </c>
      <c r="E536" t="s">
        <v>1104</v>
      </c>
      <c r="F536" t="s">
        <v>27</v>
      </c>
      <c r="G536" t="s">
        <v>46</v>
      </c>
      <c r="H536">
        <v>51</v>
      </c>
      <c r="I536" s="1">
        <v>44452</v>
      </c>
      <c r="J536" s="2">
        <v>92305</v>
      </c>
      <c r="K536" s="3">
        <v>0</v>
      </c>
      <c r="L536" t="s">
        <v>18</v>
      </c>
      <c r="M536" t="s">
        <v>19</v>
      </c>
      <c r="N536" s="1" t="s">
        <v>20</v>
      </c>
      <c r="P536" t="str">
        <f t="shared" si="19"/>
        <v>MIDDLE AGE</v>
      </c>
      <c r="AG536" s="11"/>
      <c r="AH536" s="1">
        <v>44452</v>
      </c>
      <c r="AI536" s="2">
        <v>92305</v>
      </c>
      <c r="AJ536" s="13" t="s">
        <v>26</v>
      </c>
      <c r="AK536" s="1">
        <v>44452</v>
      </c>
      <c r="AL536" s="3">
        <v>0</v>
      </c>
      <c r="AO536" s="11"/>
    </row>
    <row r="537" spans="1:41" x14ac:dyDescent="0.25">
      <c r="A537" t="s">
        <v>731</v>
      </c>
      <c r="B537" t="s">
        <v>1626</v>
      </c>
      <c r="C537" t="s">
        <v>75</v>
      </c>
      <c r="D537" t="s">
        <v>26</v>
      </c>
      <c r="E537" t="s">
        <v>35</v>
      </c>
      <c r="F537" t="s">
        <v>27</v>
      </c>
      <c r="G537" t="s">
        <v>46</v>
      </c>
      <c r="H537">
        <v>56</v>
      </c>
      <c r="I537" s="1">
        <v>38443</v>
      </c>
      <c r="J537" s="2">
        <v>94724</v>
      </c>
      <c r="K537" s="3">
        <v>0</v>
      </c>
      <c r="L537" t="s">
        <v>18</v>
      </c>
      <c r="M537" t="s">
        <v>19</v>
      </c>
      <c r="N537" s="1" t="s">
        <v>20</v>
      </c>
      <c r="P537" t="str">
        <f t="shared" si="19"/>
        <v>MIDDLE AGE</v>
      </c>
      <c r="AG537" s="11"/>
      <c r="AH537" s="1">
        <v>38443</v>
      </c>
      <c r="AI537" s="2">
        <v>94724</v>
      </c>
      <c r="AJ537" s="13" t="s">
        <v>26</v>
      </c>
      <c r="AK537" s="1">
        <v>38443</v>
      </c>
      <c r="AL537" s="3">
        <v>0</v>
      </c>
      <c r="AO537" s="11"/>
    </row>
    <row r="538" spans="1:41" x14ac:dyDescent="0.25">
      <c r="A538" t="s">
        <v>732</v>
      </c>
      <c r="B538" t="s">
        <v>1627</v>
      </c>
      <c r="C538" t="s">
        <v>49</v>
      </c>
      <c r="D538" t="s">
        <v>26</v>
      </c>
      <c r="E538" t="s">
        <v>1104</v>
      </c>
      <c r="F538" t="s">
        <v>27</v>
      </c>
      <c r="G538" t="s">
        <v>23</v>
      </c>
      <c r="H538">
        <v>58</v>
      </c>
      <c r="I538" s="1">
        <v>35016</v>
      </c>
      <c r="J538" s="2">
        <v>88019</v>
      </c>
      <c r="K538" s="3">
        <v>0</v>
      </c>
      <c r="L538" t="s">
        <v>18</v>
      </c>
      <c r="M538" t="s">
        <v>24</v>
      </c>
      <c r="N538" s="1" t="s">
        <v>20</v>
      </c>
      <c r="P538" t="str">
        <f t="shared" si="19"/>
        <v>MIDDLE AGE</v>
      </c>
      <c r="AG538" s="11"/>
      <c r="AH538" s="1">
        <v>35016</v>
      </c>
      <c r="AI538" s="2">
        <v>88019</v>
      </c>
      <c r="AJ538" s="13" t="s">
        <v>22</v>
      </c>
      <c r="AK538" s="1">
        <v>35016</v>
      </c>
      <c r="AL538" s="3">
        <v>0</v>
      </c>
      <c r="AO538" s="11"/>
    </row>
    <row r="539" spans="1:41" x14ac:dyDescent="0.25">
      <c r="A539" t="s">
        <v>733</v>
      </c>
      <c r="B539" t="s">
        <v>1628</v>
      </c>
      <c r="C539" t="s">
        <v>55</v>
      </c>
      <c r="D539" t="s">
        <v>22</v>
      </c>
      <c r="E539" t="s">
        <v>31</v>
      </c>
      <c r="F539" t="s">
        <v>27</v>
      </c>
      <c r="G539" t="s">
        <v>43</v>
      </c>
      <c r="H539">
        <v>43</v>
      </c>
      <c r="I539" s="1">
        <v>42632</v>
      </c>
      <c r="J539" s="2">
        <v>108000</v>
      </c>
      <c r="K539" s="3">
        <v>0.1</v>
      </c>
      <c r="L539" t="s">
        <v>18</v>
      </c>
      <c r="M539" t="s">
        <v>28</v>
      </c>
      <c r="N539" s="1" t="s">
        <v>20</v>
      </c>
      <c r="P539" t="str">
        <f t="shared" si="19"/>
        <v>MIDDLE AGE</v>
      </c>
      <c r="AG539" s="11"/>
      <c r="AH539" s="1">
        <v>42632</v>
      </c>
      <c r="AI539" s="2">
        <v>108000</v>
      </c>
      <c r="AJ539" s="13" t="s">
        <v>26</v>
      </c>
      <c r="AK539" s="1">
        <v>42632</v>
      </c>
      <c r="AL539" s="3">
        <v>0.1</v>
      </c>
      <c r="AO539" s="11"/>
    </row>
    <row r="540" spans="1:41" x14ac:dyDescent="0.25">
      <c r="A540" t="s">
        <v>734</v>
      </c>
      <c r="B540" t="s">
        <v>1629</v>
      </c>
      <c r="C540" t="s">
        <v>61</v>
      </c>
      <c r="D540" t="s">
        <v>26</v>
      </c>
      <c r="E540" t="s">
        <v>31</v>
      </c>
      <c r="F540" t="s">
        <v>27</v>
      </c>
      <c r="G540" t="s">
        <v>23</v>
      </c>
      <c r="H540">
        <v>52</v>
      </c>
      <c r="I540" s="1">
        <v>43308</v>
      </c>
      <c r="J540" s="2">
        <v>81438</v>
      </c>
      <c r="K540" s="3">
        <v>0</v>
      </c>
      <c r="L540" t="s">
        <v>32</v>
      </c>
      <c r="M540" t="s">
        <v>54</v>
      </c>
      <c r="N540" s="1" t="s">
        <v>20</v>
      </c>
      <c r="P540" t="str">
        <f t="shared" si="19"/>
        <v>MIDDLE AGE</v>
      </c>
      <c r="AG540" s="11"/>
      <c r="AH540" s="1">
        <v>43308</v>
      </c>
      <c r="AI540" s="2">
        <v>81438</v>
      </c>
      <c r="AJ540" s="13" t="s">
        <v>26</v>
      </c>
      <c r="AK540" s="1">
        <v>43308</v>
      </c>
      <c r="AL540" s="3">
        <v>0</v>
      </c>
      <c r="AO540" s="11"/>
    </row>
    <row r="541" spans="1:41" x14ac:dyDescent="0.25">
      <c r="A541" t="s">
        <v>735</v>
      </c>
      <c r="B541" t="s">
        <v>1630</v>
      </c>
      <c r="C541" t="s">
        <v>50</v>
      </c>
      <c r="D541" t="s">
        <v>26</v>
      </c>
      <c r="E541" t="s">
        <v>31</v>
      </c>
      <c r="F541" t="s">
        <v>27</v>
      </c>
      <c r="G541" t="s">
        <v>23</v>
      </c>
      <c r="H541">
        <v>41</v>
      </c>
      <c r="I541" s="1">
        <v>43243</v>
      </c>
      <c r="J541" s="2">
        <v>95669</v>
      </c>
      <c r="K541" s="3">
        <v>0.1</v>
      </c>
      <c r="L541" t="s">
        <v>32</v>
      </c>
      <c r="M541" t="s">
        <v>63</v>
      </c>
      <c r="N541" s="1">
        <v>44356</v>
      </c>
      <c r="P541" t="str">
        <f t="shared" si="19"/>
        <v>MIDDLE AGE</v>
      </c>
      <c r="AG541" s="11"/>
      <c r="AH541" s="1">
        <v>43243</v>
      </c>
      <c r="AI541" s="2">
        <v>95669</v>
      </c>
      <c r="AJ541" s="13" t="s">
        <v>58</v>
      </c>
      <c r="AK541" s="1">
        <v>43243</v>
      </c>
      <c r="AL541" s="3">
        <v>0.1</v>
      </c>
      <c r="AO541" s="11"/>
    </row>
    <row r="542" spans="1:41" x14ac:dyDescent="0.25">
      <c r="A542" t="s">
        <v>736</v>
      </c>
      <c r="B542" t="s">
        <v>1631</v>
      </c>
      <c r="C542" t="s">
        <v>13</v>
      </c>
      <c r="D542" t="s">
        <v>58</v>
      </c>
      <c r="E542" t="s">
        <v>1104</v>
      </c>
      <c r="F542" t="s">
        <v>27</v>
      </c>
      <c r="G542" t="s">
        <v>17</v>
      </c>
      <c r="H542">
        <v>43</v>
      </c>
      <c r="I542" s="1">
        <v>42415</v>
      </c>
      <c r="J542" s="2">
        <v>180385</v>
      </c>
      <c r="K542" s="3">
        <v>0.33</v>
      </c>
      <c r="L542" t="s">
        <v>18</v>
      </c>
      <c r="M542" t="s">
        <v>28</v>
      </c>
      <c r="N542" s="1" t="s">
        <v>20</v>
      </c>
      <c r="P542" t="str">
        <f t="shared" si="19"/>
        <v>MIDDLE AGE</v>
      </c>
      <c r="AG542" s="11"/>
      <c r="AH542" s="1">
        <v>42415</v>
      </c>
      <c r="AI542" s="2">
        <v>180385</v>
      </c>
      <c r="AJ542" s="13" t="s">
        <v>26</v>
      </c>
      <c r="AK542" s="1">
        <v>42415</v>
      </c>
      <c r="AL542" s="3">
        <v>0.33</v>
      </c>
      <c r="AO542" s="11"/>
    </row>
    <row r="543" spans="1:41" x14ac:dyDescent="0.25">
      <c r="A543" t="s">
        <v>737</v>
      </c>
      <c r="B543" t="s">
        <v>1632</v>
      </c>
      <c r="C543" t="s">
        <v>62</v>
      </c>
      <c r="D543" t="s">
        <v>26</v>
      </c>
      <c r="E543" t="s">
        <v>15</v>
      </c>
      <c r="F543" t="s">
        <v>27</v>
      </c>
      <c r="G543" t="s">
        <v>46</v>
      </c>
      <c r="H543">
        <v>36</v>
      </c>
      <c r="I543" s="1">
        <v>42399</v>
      </c>
      <c r="J543" s="2">
        <v>45184</v>
      </c>
      <c r="K543" s="3">
        <v>0</v>
      </c>
      <c r="L543" t="s">
        <v>47</v>
      </c>
      <c r="M543" t="s">
        <v>48</v>
      </c>
      <c r="N543" s="1" t="s">
        <v>20</v>
      </c>
      <c r="P543" t="str">
        <f t="shared" si="19"/>
        <v>YOUNG</v>
      </c>
      <c r="AG543" s="11"/>
      <c r="AH543" s="1">
        <v>42399</v>
      </c>
      <c r="AI543" s="2">
        <v>45184</v>
      </c>
      <c r="AJ543" s="13" t="s">
        <v>30</v>
      </c>
      <c r="AK543" s="1">
        <v>42399</v>
      </c>
      <c r="AL543" s="3">
        <v>0</v>
      </c>
      <c r="AO543" s="11"/>
    </row>
    <row r="544" spans="1:41" x14ac:dyDescent="0.25">
      <c r="A544" t="s">
        <v>738</v>
      </c>
      <c r="B544" t="s">
        <v>1633</v>
      </c>
      <c r="C544" t="s">
        <v>72</v>
      </c>
      <c r="D544" t="s">
        <v>30</v>
      </c>
      <c r="E544" t="s">
        <v>15</v>
      </c>
      <c r="F544" t="s">
        <v>27</v>
      </c>
      <c r="G544" t="s">
        <v>17</v>
      </c>
      <c r="H544">
        <v>55</v>
      </c>
      <c r="I544" s="1">
        <v>39302</v>
      </c>
      <c r="J544" s="2">
        <v>70451</v>
      </c>
      <c r="K544" s="3">
        <v>0</v>
      </c>
      <c r="L544" t="s">
        <v>18</v>
      </c>
      <c r="M544" t="s">
        <v>56</v>
      </c>
      <c r="N544" s="1" t="s">
        <v>20</v>
      </c>
      <c r="P544" t="str">
        <f t="shared" si="19"/>
        <v>MIDDLE AGE</v>
      </c>
      <c r="AG544" s="11"/>
      <c r="AH544" s="1">
        <v>39302</v>
      </c>
      <c r="AI544" s="2">
        <v>70451</v>
      </c>
      <c r="AJ544" s="13" t="s">
        <v>26</v>
      </c>
      <c r="AK544" s="1">
        <v>39302</v>
      </c>
      <c r="AL544" s="3">
        <v>0</v>
      </c>
      <c r="AO544" s="11"/>
    </row>
    <row r="545" spans="1:41" x14ac:dyDescent="0.25">
      <c r="A545" t="s">
        <v>739</v>
      </c>
      <c r="B545" t="s">
        <v>1634</v>
      </c>
      <c r="C545" t="s">
        <v>49</v>
      </c>
      <c r="D545" t="s">
        <v>26</v>
      </c>
      <c r="E545" t="s">
        <v>1104</v>
      </c>
      <c r="F545" t="s">
        <v>16</v>
      </c>
      <c r="G545" t="s">
        <v>23</v>
      </c>
      <c r="H545">
        <v>39</v>
      </c>
      <c r="I545" s="1">
        <v>39908</v>
      </c>
      <c r="J545" s="2">
        <v>63259</v>
      </c>
      <c r="K545" s="3">
        <v>0</v>
      </c>
      <c r="L545" t="s">
        <v>18</v>
      </c>
      <c r="M545" t="s">
        <v>19</v>
      </c>
      <c r="N545" s="1" t="s">
        <v>20</v>
      </c>
      <c r="P545" t="str">
        <f t="shared" si="19"/>
        <v>YOUNG</v>
      </c>
      <c r="AG545" s="11"/>
      <c r="AH545" s="1">
        <v>39908</v>
      </c>
      <c r="AI545" s="2">
        <v>63259</v>
      </c>
      <c r="AJ545" s="13" t="s">
        <v>58</v>
      </c>
      <c r="AK545" s="1">
        <v>39908</v>
      </c>
      <c r="AL545" s="3">
        <v>0</v>
      </c>
      <c r="AO545" s="11"/>
    </row>
    <row r="546" spans="1:41" x14ac:dyDescent="0.25">
      <c r="A546" t="s">
        <v>740</v>
      </c>
      <c r="B546" t="s">
        <v>1635</v>
      </c>
      <c r="C546" t="s">
        <v>57</v>
      </c>
      <c r="D546" t="s">
        <v>58</v>
      </c>
      <c r="E546" t="s">
        <v>31</v>
      </c>
      <c r="F546" t="s">
        <v>16</v>
      </c>
      <c r="G546" t="s">
        <v>17</v>
      </c>
      <c r="H546">
        <v>56</v>
      </c>
      <c r="I546" s="1">
        <v>36951</v>
      </c>
      <c r="J546" s="2">
        <v>73778</v>
      </c>
      <c r="K546" s="3">
        <v>0</v>
      </c>
      <c r="L546" t="s">
        <v>18</v>
      </c>
      <c r="M546" t="s">
        <v>42</v>
      </c>
      <c r="N546" s="1" t="s">
        <v>20</v>
      </c>
      <c r="P546" t="str">
        <f t="shared" si="19"/>
        <v>MIDDLE AGE</v>
      </c>
      <c r="AG546" s="11"/>
      <c r="AH546" s="1">
        <v>36951</v>
      </c>
      <c r="AI546" s="2">
        <v>73778</v>
      </c>
      <c r="AJ546" s="13" t="s">
        <v>45</v>
      </c>
      <c r="AK546" s="1">
        <v>36951</v>
      </c>
      <c r="AL546" s="3">
        <v>0</v>
      </c>
      <c r="AO546" s="11"/>
    </row>
    <row r="547" spans="1:41" x14ac:dyDescent="0.25">
      <c r="A547" t="s">
        <v>741</v>
      </c>
      <c r="B547" t="s">
        <v>1636</v>
      </c>
      <c r="C547" t="s">
        <v>1113</v>
      </c>
      <c r="D547" t="s">
        <v>45</v>
      </c>
      <c r="E547" t="s">
        <v>15</v>
      </c>
      <c r="F547" t="s">
        <v>27</v>
      </c>
      <c r="G547" t="s">
        <v>23</v>
      </c>
      <c r="H547">
        <v>45</v>
      </c>
      <c r="I547" s="1">
        <v>39875</v>
      </c>
      <c r="J547" s="2">
        <v>126697</v>
      </c>
      <c r="K547" s="3">
        <v>0.13</v>
      </c>
      <c r="L547" t="s">
        <v>32</v>
      </c>
      <c r="M547" t="s">
        <v>54</v>
      </c>
      <c r="N547" s="1" t="s">
        <v>20</v>
      </c>
      <c r="P547" t="str">
        <f t="shared" si="19"/>
        <v>MIDDLE AGE</v>
      </c>
      <c r="AG547" s="11"/>
      <c r="AH547" s="1">
        <v>39875</v>
      </c>
      <c r="AI547" s="2">
        <v>126697</v>
      </c>
      <c r="AJ547" s="13" t="s">
        <v>26</v>
      </c>
      <c r="AK547" s="1">
        <v>39875</v>
      </c>
      <c r="AL547" s="3">
        <v>0.13</v>
      </c>
      <c r="AO547" s="11"/>
    </row>
    <row r="548" spans="1:41" x14ac:dyDescent="0.25">
      <c r="A548" t="s">
        <v>742</v>
      </c>
      <c r="B548" t="s">
        <v>1637</v>
      </c>
      <c r="C548" t="s">
        <v>79</v>
      </c>
      <c r="D548" t="s">
        <v>26</v>
      </c>
      <c r="E548" t="s">
        <v>1104</v>
      </c>
      <c r="F548" t="s">
        <v>16</v>
      </c>
      <c r="G548" t="s">
        <v>46</v>
      </c>
      <c r="H548">
        <v>63</v>
      </c>
      <c r="I548" s="1">
        <v>39587</v>
      </c>
      <c r="J548" s="2">
        <v>75396</v>
      </c>
      <c r="K548" s="3">
        <v>0</v>
      </c>
      <c r="L548" t="s">
        <v>47</v>
      </c>
      <c r="M548" t="s">
        <v>1136</v>
      </c>
      <c r="N548" s="1" t="s">
        <v>20</v>
      </c>
      <c r="P548" t="str">
        <f t="shared" si="19"/>
        <v>OLD</v>
      </c>
      <c r="AG548" s="11"/>
      <c r="AH548" s="1">
        <v>39587</v>
      </c>
      <c r="AI548" s="2">
        <v>75396</v>
      </c>
      <c r="AJ548" s="13" t="s">
        <v>22</v>
      </c>
      <c r="AK548" s="1">
        <v>39587</v>
      </c>
      <c r="AL548" s="3">
        <v>0</v>
      </c>
      <c r="AO548" s="11"/>
    </row>
    <row r="549" spans="1:41" x14ac:dyDescent="0.25">
      <c r="A549" t="s">
        <v>743</v>
      </c>
      <c r="B549" t="s">
        <v>1638</v>
      </c>
      <c r="C549" t="s">
        <v>38</v>
      </c>
      <c r="D549" t="s">
        <v>22</v>
      </c>
      <c r="E549" t="s">
        <v>31</v>
      </c>
      <c r="F549" t="s">
        <v>16</v>
      </c>
      <c r="G549" t="s">
        <v>46</v>
      </c>
      <c r="H549">
        <v>39</v>
      </c>
      <c r="I549" s="1">
        <v>41906</v>
      </c>
      <c r="J549" s="2">
        <v>182595</v>
      </c>
      <c r="K549" s="3">
        <v>0.28999999999999998</v>
      </c>
      <c r="L549" t="s">
        <v>47</v>
      </c>
      <c r="M549" t="s">
        <v>1136</v>
      </c>
      <c r="N549" s="1">
        <v>42992</v>
      </c>
      <c r="P549" t="str">
        <f t="shared" si="19"/>
        <v>YOUNG</v>
      </c>
      <c r="AG549" s="11"/>
      <c r="AH549" s="1">
        <v>41906</v>
      </c>
      <c r="AI549" s="2">
        <v>182595</v>
      </c>
      <c r="AJ549" s="13" t="s">
        <v>14</v>
      </c>
      <c r="AK549" s="1">
        <v>41906</v>
      </c>
      <c r="AL549" s="3">
        <v>0.28999999999999998</v>
      </c>
      <c r="AO549" s="11"/>
    </row>
    <row r="550" spans="1:41" x14ac:dyDescent="0.25">
      <c r="A550" t="s">
        <v>744</v>
      </c>
      <c r="B550" t="s">
        <v>1639</v>
      </c>
      <c r="C550" t="s">
        <v>59</v>
      </c>
      <c r="D550" t="s">
        <v>14</v>
      </c>
      <c r="E550" t="s">
        <v>31</v>
      </c>
      <c r="F550" t="s">
        <v>27</v>
      </c>
      <c r="G550" t="s">
        <v>23</v>
      </c>
      <c r="H550">
        <v>32</v>
      </c>
      <c r="I550" s="1">
        <v>42033</v>
      </c>
      <c r="J550" s="2">
        <v>45424</v>
      </c>
      <c r="K550" s="3">
        <v>0</v>
      </c>
      <c r="L550" t="s">
        <v>18</v>
      </c>
      <c r="M550" t="s">
        <v>24</v>
      </c>
      <c r="N550" s="1" t="s">
        <v>20</v>
      </c>
      <c r="P550" t="str">
        <f t="shared" si="19"/>
        <v>YOUNG</v>
      </c>
      <c r="AG550" s="11"/>
      <c r="AH550" s="1">
        <v>42033</v>
      </c>
      <c r="AI550" s="2">
        <v>45424</v>
      </c>
      <c r="AJ550" s="13" t="s">
        <v>14</v>
      </c>
      <c r="AK550" s="1">
        <v>42033</v>
      </c>
      <c r="AL550" s="3">
        <v>0</v>
      </c>
      <c r="AO550" s="11"/>
    </row>
    <row r="551" spans="1:41" x14ac:dyDescent="0.25">
      <c r="A551" t="s">
        <v>745</v>
      </c>
      <c r="B551" t="s">
        <v>1640</v>
      </c>
      <c r="C551" t="s">
        <v>57</v>
      </c>
      <c r="D551" t="s">
        <v>14</v>
      </c>
      <c r="E551" t="s">
        <v>35</v>
      </c>
      <c r="F551" t="s">
        <v>27</v>
      </c>
      <c r="G551" t="s">
        <v>23</v>
      </c>
      <c r="H551">
        <v>45</v>
      </c>
      <c r="I551" s="1">
        <v>41246</v>
      </c>
      <c r="J551" s="2">
        <v>70661</v>
      </c>
      <c r="K551" s="3">
        <v>0</v>
      </c>
      <c r="L551" t="s">
        <v>32</v>
      </c>
      <c r="M551" t="s">
        <v>67</v>
      </c>
      <c r="N551" s="1" t="s">
        <v>20</v>
      </c>
      <c r="P551" t="str">
        <f t="shared" si="19"/>
        <v>MIDDLE AGE</v>
      </c>
      <c r="AG551" s="11"/>
      <c r="AH551" s="1">
        <v>41246</v>
      </c>
      <c r="AI551" s="2">
        <v>70661</v>
      </c>
      <c r="AJ551" s="13" t="s">
        <v>26</v>
      </c>
      <c r="AK551" s="1">
        <v>41246</v>
      </c>
      <c r="AL551" s="3">
        <v>0</v>
      </c>
      <c r="AO551" s="11"/>
    </row>
    <row r="552" spans="1:41" x14ac:dyDescent="0.25">
      <c r="A552" t="s">
        <v>746</v>
      </c>
      <c r="B552" t="s">
        <v>1641</v>
      </c>
      <c r="C552" t="s">
        <v>62</v>
      </c>
      <c r="D552" t="s">
        <v>26</v>
      </c>
      <c r="E552" t="s">
        <v>15</v>
      </c>
      <c r="F552" t="s">
        <v>27</v>
      </c>
      <c r="G552" t="s">
        <v>23</v>
      </c>
      <c r="H552">
        <v>41</v>
      </c>
      <c r="I552" s="1">
        <v>43420</v>
      </c>
      <c r="J552" s="2">
        <v>57166</v>
      </c>
      <c r="K552" s="3">
        <v>0</v>
      </c>
      <c r="L552" t="s">
        <v>32</v>
      </c>
      <c r="M552" t="s">
        <v>63</v>
      </c>
      <c r="N552" s="1" t="s">
        <v>20</v>
      </c>
      <c r="P552" t="str">
        <f t="shared" si="19"/>
        <v>MIDDLE AGE</v>
      </c>
      <c r="AG552" s="11"/>
      <c r="AH552" s="1">
        <v>43420</v>
      </c>
      <c r="AI552" s="2">
        <v>57166</v>
      </c>
      <c r="AJ552" s="13" t="s">
        <v>30</v>
      </c>
      <c r="AK552" s="1">
        <v>43420</v>
      </c>
      <c r="AL552" s="3">
        <v>0</v>
      </c>
      <c r="AO552" s="11"/>
    </row>
    <row r="553" spans="1:41" x14ac:dyDescent="0.25">
      <c r="A553" t="s">
        <v>747</v>
      </c>
      <c r="B553" t="s">
        <v>1642</v>
      </c>
      <c r="C553" t="s">
        <v>60</v>
      </c>
      <c r="D553" t="s">
        <v>30</v>
      </c>
      <c r="E553" t="s">
        <v>31</v>
      </c>
      <c r="F553" t="s">
        <v>16</v>
      </c>
      <c r="G553" t="s">
        <v>17</v>
      </c>
      <c r="H553">
        <v>56</v>
      </c>
      <c r="I553" s="1">
        <v>42781</v>
      </c>
      <c r="J553" s="2">
        <v>101637</v>
      </c>
      <c r="K553" s="3">
        <v>0</v>
      </c>
      <c r="L553" t="s">
        <v>18</v>
      </c>
      <c r="M553" t="s">
        <v>19</v>
      </c>
      <c r="N553" s="1">
        <v>43825</v>
      </c>
      <c r="P553" t="str">
        <f t="shared" si="19"/>
        <v>MIDDLE AGE</v>
      </c>
      <c r="AG553" s="11"/>
      <c r="AH553" s="1">
        <v>42781</v>
      </c>
      <c r="AI553" s="2">
        <v>101637</v>
      </c>
      <c r="AJ553" s="13" t="s">
        <v>41</v>
      </c>
      <c r="AK553" s="1">
        <v>42781</v>
      </c>
      <c r="AL553" s="3">
        <v>0</v>
      </c>
      <c r="AO553" s="11"/>
    </row>
    <row r="554" spans="1:41" x14ac:dyDescent="0.25">
      <c r="A554" t="s">
        <v>273</v>
      </c>
      <c r="B554" t="s">
        <v>1643</v>
      </c>
      <c r="C554" t="s">
        <v>55</v>
      </c>
      <c r="D554" t="s">
        <v>41</v>
      </c>
      <c r="E554" t="s">
        <v>1104</v>
      </c>
      <c r="F554" t="s">
        <v>16</v>
      </c>
      <c r="G554" t="s">
        <v>46</v>
      </c>
      <c r="H554">
        <v>30</v>
      </c>
      <c r="I554" s="1">
        <v>43097</v>
      </c>
      <c r="J554" s="2">
        <v>103646</v>
      </c>
      <c r="K554" s="3">
        <v>7.0000000000000007E-2</v>
      </c>
      <c r="L554" t="s">
        <v>18</v>
      </c>
      <c r="M554" t="s">
        <v>37</v>
      </c>
      <c r="N554" s="1" t="s">
        <v>20</v>
      </c>
      <c r="P554" t="str">
        <f t="shared" si="19"/>
        <v>YOUNG</v>
      </c>
      <c r="AG554" s="11"/>
      <c r="AH554" s="1">
        <v>43097</v>
      </c>
      <c r="AI554" s="2">
        <v>103646</v>
      </c>
      <c r="AJ554" s="13" t="s">
        <v>30</v>
      </c>
      <c r="AK554" s="1">
        <v>43097</v>
      </c>
      <c r="AL554" s="3">
        <v>7.0000000000000007E-2</v>
      </c>
      <c r="AO554" s="11"/>
    </row>
    <row r="555" spans="1:41" x14ac:dyDescent="0.25">
      <c r="A555" t="s">
        <v>176</v>
      </c>
      <c r="B555" t="s">
        <v>1644</v>
      </c>
      <c r="C555" t="s">
        <v>53</v>
      </c>
      <c r="D555" t="s">
        <v>30</v>
      </c>
      <c r="E555" t="s">
        <v>35</v>
      </c>
      <c r="F555" t="s">
        <v>27</v>
      </c>
      <c r="G555" t="s">
        <v>17</v>
      </c>
      <c r="H555">
        <v>46</v>
      </c>
      <c r="I555" s="1">
        <v>40230</v>
      </c>
      <c r="J555" s="2">
        <v>100757</v>
      </c>
      <c r="K555" s="3">
        <v>0</v>
      </c>
      <c r="L555" t="s">
        <v>18</v>
      </c>
      <c r="M555" t="s">
        <v>19</v>
      </c>
      <c r="N555" s="1" t="s">
        <v>20</v>
      </c>
      <c r="P555" t="str">
        <f t="shared" si="19"/>
        <v>MIDDLE AGE</v>
      </c>
      <c r="AG555" s="11"/>
      <c r="AH555" s="1">
        <v>40230</v>
      </c>
      <c r="AI555" s="2">
        <v>100757</v>
      </c>
      <c r="AJ555" s="13" t="s">
        <v>26</v>
      </c>
      <c r="AK555" s="1">
        <v>40230</v>
      </c>
      <c r="AL555" s="3">
        <v>0</v>
      </c>
      <c r="AO555" s="11"/>
    </row>
    <row r="556" spans="1:41" x14ac:dyDescent="0.25">
      <c r="A556" t="s">
        <v>748</v>
      </c>
      <c r="B556" t="s">
        <v>1645</v>
      </c>
      <c r="C556" t="s">
        <v>74</v>
      </c>
      <c r="D556" t="s">
        <v>26</v>
      </c>
      <c r="E556" t="s">
        <v>1104</v>
      </c>
      <c r="F556" t="s">
        <v>27</v>
      </c>
      <c r="G556" t="s">
        <v>17</v>
      </c>
      <c r="H556">
        <v>47</v>
      </c>
      <c r="I556" s="1">
        <v>39725</v>
      </c>
      <c r="J556" s="2">
        <v>60963</v>
      </c>
      <c r="K556" s="3">
        <v>0</v>
      </c>
      <c r="L556" t="s">
        <v>18</v>
      </c>
      <c r="M556" t="s">
        <v>56</v>
      </c>
      <c r="N556" s="1" t="s">
        <v>20</v>
      </c>
      <c r="P556" t="str">
        <f t="shared" si="19"/>
        <v>MIDDLE AGE</v>
      </c>
      <c r="AG556" s="11"/>
      <c r="AH556" s="1">
        <v>39725</v>
      </c>
      <c r="AI556" s="2">
        <v>60963</v>
      </c>
      <c r="AJ556" s="13" t="s">
        <v>30</v>
      </c>
      <c r="AK556" s="1">
        <v>39725</v>
      </c>
      <c r="AL556" s="3">
        <v>0</v>
      </c>
      <c r="AO556" s="11"/>
    </row>
    <row r="557" spans="1:41" x14ac:dyDescent="0.25">
      <c r="A557" t="s">
        <v>749</v>
      </c>
      <c r="B557" t="s">
        <v>1646</v>
      </c>
      <c r="C557" t="s">
        <v>13</v>
      </c>
      <c r="D557" t="s">
        <v>30</v>
      </c>
      <c r="E557" t="s">
        <v>35</v>
      </c>
      <c r="F557" t="s">
        <v>27</v>
      </c>
      <c r="G557" t="s">
        <v>17</v>
      </c>
      <c r="H557">
        <v>53</v>
      </c>
      <c r="I557" s="1">
        <v>40781</v>
      </c>
      <c r="J557" s="2">
        <v>258734</v>
      </c>
      <c r="K557" s="3">
        <v>0.34</v>
      </c>
      <c r="L557" t="s">
        <v>18</v>
      </c>
      <c r="M557" t="s">
        <v>56</v>
      </c>
      <c r="N557" s="1" t="s">
        <v>20</v>
      </c>
      <c r="P557" t="str">
        <f t="shared" si="19"/>
        <v>MIDDLE AGE</v>
      </c>
      <c r="AG557" s="11"/>
      <c r="AH557" s="1">
        <v>40781</v>
      </c>
      <c r="AI557" s="2">
        <v>258734</v>
      </c>
      <c r="AJ557" s="13" t="s">
        <v>26</v>
      </c>
      <c r="AK557" s="1">
        <v>40781</v>
      </c>
      <c r="AL557" s="3">
        <v>0.34</v>
      </c>
      <c r="AO557" s="11"/>
    </row>
    <row r="558" spans="1:41" x14ac:dyDescent="0.25">
      <c r="A558" t="s">
        <v>277</v>
      </c>
      <c r="B558" t="s">
        <v>1647</v>
      </c>
      <c r="C558" t="s">
        <v>36</v>
      </c>
      <c r="D558" t="s">
        <v>26</v>
      </c>
      <c r="E558" t="s">
        <v>1104</v>
      </c>
      <c r="F558" t="s">
        <v>27</v>
      </c>
      <c r="G558" t="s">
        <v>23</v>
      </c>
      <c r="H558">
        <v>38</v>
      </c>
      <c r="I558" s="1">
        <v>44462</v>
      </c>
      <c r="J558" s="2">
        <v>70612</v>
      </c>
      <c r="K558" s="3">
        <v>0</v>
      </c>
      <c r="L558" t="s">
        <v>32</v>
      </c>
      <c r="M558" t="s">
        <v>67</v>
      </c>
      <c r="N558" s="1" t="s">
        <v>20</v>
      </c>
      <c r="P558" t="str">
        <f t="shared" si="19"/>
        <v>YOUNG</v>
      </c>
      <c r="AG558" s="11"/>
      <c r="AH558" s="1">
        <v>44462</v>
      </c>
      <c r="AI558" s="2">
        <v>70612</v>
      </c>
      <c r="AJ558" s="13" t="s">
        <v>26</v>
      </c>
      <c r="AK558" s="1">
        <v>44462</v>
      </c>
      <c r="AL558" s="3">
        <v>0</v>
      </c>
      <c r="AO558" s="11"/>
    </row>
    <row r="559" spans="1:41" x14ac:dyDescent="0.25">
      <c r="A559" t="s">
        <v>750</v>
      </c>
      <c r="B559" t="s">
        <v>1648</v>
      </c>
      <c r="C559" t="s">
        <v>69</v>
      </c>
      <c r="D559" t="s">
        <v>26</v>
      </c>
      <c r="E559" t="s">
        <v>15</v>
      </c>
      <c r="F559" t="s">
        <v>27</v>
      </c>
      <c r="G559" t="s">
        <v>23</v>
      </c>
      <c r="H559">
        <v>65</v>
      </c>
      <c r="I559" s="1">
        <v>34147</v>
      </c>
      <c r="J559" s="2">
        <v>77065</v>
      </c>
      <c r="K559" s="3">
        <v>0</v>
      </c>
      <c r="L559" t="s">
        <v>18</v>
      </c>
      <c r="M559" t="s">
        <v>56</v>
      </c>
      <c r="N559" s="1" t="s">
        <v>20</v>
      </c>
      <c r="P559" t="str">
        <f t="shared" si="19"/>
        <v>OLD</v>
      </c>
      <c r="AG559" s="11"/>
      <c r="AH559" s="1">
        <v>34147</v>
      </c>
      <c r="AI559" s="2">
        <v>77065</v>
      </c>
      <c r="AJ559" s="13" t="s">
        <v>30</v>
      </c>
      <c r="AK559" s="1">
        <v>34147</v>
      </c>
      <c r="AL559" s="3">
        <v>0</v>
      </c>
      <c r="AO559" s="11"/>
    </row>
    <row r="560" spans="1:41" x14ac:dyDescent="0.25">
      <c r="A560" t="s">
        <v>751</v>
      </c>
      <c r="B560" t="s">
        <v>1649</v>
      </c>
      <c r="C560" t="s">
        <v>72</v>
      </c>
      <c r="D560" t="s">
        <v>30</v>
      </c>
      <c r="E560" t="s">
        <v>1104</v>
      </c>
      <c r="F560" t="s">
        <v>16</v>
      </c>
      <c r="G560" t="s">
        <v>46</v>
      </c>
      <c r="H560">
        <v>58</v>
      </c>
      <c r="I560" s="1">
        <v>39386</v>
      </c>
      <c r="J560" s="2">
        <v>96256</v>
      </c>
      <c r="K560" s="3">
        <v>0</v>
      </c>
      <c r="L560" t="s">
        <v>18</v>
      </c>
      <c r="M560" t="s">
        <v>19</v>
      </c>
      <c r="N560" s="1" t="s">
        <v>20</v>
      </c>
      <c r="P560" t="str">
        <f t="shared" si="19"/>
        <v>MIDDLE AGE</v>
      </c>
      <c r="AG560" s="11"/>
      <c r="AH560" s="1">
        <v>39386</v>
      </c>
      <c r="AI560" s="2">
        <v>96256</v>
      </c>
      <c r="AJ560" s="13" t="s">
        <v>58</v>
      </c>
      <c r="AK560" s="1">
        <v>39386</v>
      </c>
      <c r="AL560" s="3">
        <v>0</v>
      </c>
      <c r="AO560" s="11"/>
    </row>
    <row r="561" spans="1:41" x14ac:dyDescent="0.25">
      <c r="A561" t="s">
        <v>276</v>
      </c>
      <c r="B561" t="s">
        <v>1650</v>
      </c>
      <c r="C561" t="s">
        <v>57</v>
      </c>
      <c r="D561" t="s">
        <v>58</v>
      </c>
      <c r="E561" t="s">
        <v>35</v>
      </c>
      <c r="F561" t="s">
        <v>16</v>
      </c>
      <c r="G561" t="s">
        <v>23</v>
      </c>
      <c r="H561">
        <v>36</v>
      </c>
      <c r="I561" s="1">
        <v>40676</v>
      </c>
      <c r="J561" s="2">
        <v>65794</v>
      </c>
      <c r="K561" s="3">
        <v>0</v>
      </c>
      <c r="L561" t="s">
        <v>18</v>
      </c>
      <c r="M561" t="s">
        <v>24</v>
      </c>
      <c r="N561" s="1" t="s">
        <v>20</v>
      </c>
      <c r="P561" t="str">
        <f t="shared" si="19"/>
        <v>YOUNG</v>
      </c>
      <c r="AG561" s="11"/>
      <c r="AH561" s="1">
        <v>40676</v>
      </c>
      <c r="AI561" s="2">
        <v>65794</v>
      </c>
      <c r="AJ561" s="13" t="s">
        <v>58</v>
      </c>
      <c r="AK561" s="1">
        <v>40676</v>
      </c>
      <c r="AL561" s="3">
        <v>0</v>
      </c>
      <c r="AO561" s="11"/>
    </row>
    <row r="562" spans="1:41" x14ac:dyDescent="0.25">
      <c r="A562" t="s">
        <v>230</v>
      </c>
      <c r="B562" t="s">
        <v>1651</v>
      </c>
      <c r="C562" t="s">
        <v>59</v>
      </c>
      <c r="D562" t="s">
        <v>58</v>
      </c>
      <c r="E562" t="s">
        <v>15</v>
      </c>
      <c r="F562" t="s">
        <v>16</v>
      </c>
      <c r="G562" t="s">
        <v>23</v>
      </c>
      <c r="H562">
        <v>45</v>
      </c>
      <c r="I562" s="1">
        <v>42239</v>
      </c>
      <c r="J562" s="2">
        <v>48491</v>
      </c>
      <c r="K562" s="3">
        <v>0</v>
      </c>
      <c r="L562" t="s">
        <v>18</v>
      </c>
      <c r="M562" t="s">
        <v>24</v>
      </c>
      <c r="N562" s="1">
        <v>42285</v>
      </c>
      <c r="P562" t="str">
        <f t="shared" si="19"/>
        <v>MIDDLE AGE</v>
      </c>
      <c r="AG562" s="11"/>
      <c r="AH562" s="1">
        <v>42239</v>
      </c>
      <c r="AI562" s="2">
        <v>48491</v>
      </c>
      <c r="AJ562" s="13" t="s">
        <v>30</v>
      </c>
      <c r="AK562" s="1">
        <v>42239</v>
      </c>
      <c r="AL562" s="3">
        <v>0</v>
      </c>
      <c r="AO562" s="11"/>
    </row>
    <row r="563" spans="1:41" x14ac:dyDescent="0.25">
      <c r="A563" t="s">
        <v>233</v>
      </c>
      <c r="B563" t="s">
        <v>1652</v>
      </c>
      <c r="C563" t="s">
        <v>60</v>
      </c>
      <c r="D563" t="s">
        <v>30</v>
      </c>
      <c r="E563" t="s">
        <v>15</v>
      </c>
      <c r="F563" t="s">
        <v>27</v>
      </c>
      <c r="G563" t="s">
        <v>46</v>
      </c>
      <c r="H563">
        <v>34</v>
      </c>
      <c r="I563" s="1">
        <v>43684</v>
      </c>
      <c r="J563" s="2">
        <v>83220</v>
      </c>
      <c r="K563" s="3">
        <v>0</v>
      </c>
      <c r="L563" t="s">
        <v>18</v>
      </c>
      <c r="M563" t="s">
        <v>19</v>
      </c>
      <c r="N563" s="1" t="s">
        <v>20</v>
      </c>
      <c r="P563" t="str">
        <f t="shared" si="19"/>
        <v>YOUNG</v>
      </c>
      <c r="AG563" s="11"/>
      <c r="AH563" s="1">
        <v>43684</v>
      </c>
      <c r="AI563" s="2">
        <v>83220</v>
      </c>
      <c r="AJ563" s="13" t="s">
        <v>22</v>
      </c>
      <c r="AK563" s="1">
        <v>43684</v>
      </c>
      <c r="AL563" s="3">
        <v>0</v>
      </c>
      <c r="AO563" s="11"/>
    </row>
    <row r="564" spans="1:41" x14ac:dyDescent="0.25">
      <c r="A564" t="s">
        <v>752</v>
      </c>
      <c r="B564" t="s">
        <v>1653</v>
      </c>
      <c r="C564" t="s">
        <v>21</v>
      </c>
      <c r="D564" t="s">
        <v>22</v>
      </c>
      <c r="E564" t="s">
        <v>15</v>
      </c>
      <c r="F564" t="s">
        <v>16</v>
      </c>
      <c r="G564" t="s">
        <v>23</v>
      </c>
      <c r="H564">
        <v>37</v>
      </c>
      <c r="I564" s="1">
        <v>40241</v>
      </c>
      <c r="J564" s="2">
        <v>61680</v>
      </c>
      <c r="K564" s="3">
        <v>0</v>
      </c>
      <c r="L564" t="s">
        <v>32</v>
      </c>
      <c r="M564" t="s">
        <v>54</v>
      </c>
      <c r="N564" s="1">
        <v>42159</v>
      </c>
      <c r="P564" t="str">
        <f t="shared" si="19"/>
        <v>YOUNG</v>
      </c>
      <c r="AG564" s="11"/>
      <c r="AH564" s="1">
        <v>40241</v>
      </c>
      <c r="AI564" s="2">
        <v>61680</v>
      </c>
      <c r="AJ564" s="13" t="s">
        <v>45</v>
      </c>
      <c r="AK564" s="1">
        <v>40241</v>
      </c>
      <c r="AL564" s="3">
        <v>0</v>
      </c>
      <c r="AO564" s="11"/>
    </row>
    <row r="565" spans="1:41" x14ac:dyDescent="0.25">
      <c r="A565" t="s">
        <v>753</v>
      </c>
      <c r="B565" t="s">
        <v>1654</v>
      </c>
      <c r="C565" t="s">
        <v>40</v>
      </c>
      <c r="D565" t="s">
        <v>45</v>
      </c>
      <c r="E565" t="s">
        <v>35</v>
      </c>
      <c r="F565" t="s">
        <v>27</v>
      </c>
      <c r="G565" t="s">
        <v>23</v>
      </c>
      <c r="H565">
        <v>43</v>
      </c>
      <c r="I565" s="1">
        <v>44478</v>
      </c>
      <c r="J565" s="2">
        <v>72482</v>
      </c>
      <c r="K565" s="3">
        <v>0</v>
      </c>
      <c r="L565" t="s">
        <v>18</v>
      </c>
      <c r="M565" t="s">
        <v>19</v>
      </c>
      <c r="N565" s="1" t="s">
        <v>20</v>
      </c>
      <c r="P565" t="str">
        <f t="shared" si="19"/>
        <v>MIDDLE AGE</v>
      </c>
      <c r="AG565" s="11"/>
      <c r="AH565" s="1">
        <v>44478</v>
      </c>
      <c r="AI565" s="2">
        <v>72482</v>
      </c>
      <c r="AJ565" s="13" t="s">
        <v>30</v>
      </c>
      <c r="AK565" s="1">
        <v>44478</v>
      </c>
      <c r="AL565" s="3">
        <v>0</v>
      </c>
      <c r="AO565" s="11"/>
    </row>
    <row r="566" spans="1:41" x14ac:dyDescent="0.25">
      <c r="A566" t="s">
        <v>754</v>
      </c>
      <c r="B566" t="s">
        <v>1655</v>
      </c>
      <c r="C566" t="s">
        <v>72</v>
      </c>
      <c r="D566" t="s">
        <v>30</v>
      </c>
      <c r="E566" t="s">
        <v>15</v>
      </c>
      <c r="F566" t="s">
        <v>27</v>
      </c>
      <c r="G566" t="s">
        <v>46</v>
      </c>
      <c r="H566">
        <v>27</v>
      </c>
      <c r="I566" s="1">
        <v>44599</v>
      </c>
      <c r="J566" s="2">
        <v>81713</v>
      </c>
      <c r="K566" s="3">
        <v>0</v>
      </c>
      <c r="L566" t="s">
        <v>47</v>
      </c>
      <c r="M566" t="s">
        <v>1136</v>
      </c>
      <c r="N566" s="1" t="s">
        <v>20</v>
      </c>
      <c r="P566" t="str">
        <f t="shared" si="19"/>
        <v>YOUNG</v>
      </c>
      <c r="AG566" s="11"/>
      <c r="AH566" s="1">
        <v>44599</v>
      </c>
      <c r="AI566" s="2">
        <v>81713</v>
      </c>
      <c r="AJ566" s="13" t="s">
        <v>45</v>
      </c>
      <c r="AK566" s="1">
        <v>44599</v>
      </c>
      <c r="AL566" s="3">
        <v>0</v>
      </c>
      <c r="AO566" s="11"/>
    </row>
    <row r="567" spans="1:41" x14ac:dyDescent="0.25">
      <c r="A567" t="s">
        <v>755</v>
      </c>
      <c r="B567" t="s">
        <v>1656</v>
      </c>
      <c r="C567" t="s">
        <v>57</v>
      </c>
      <c r="D567" t="s">
        <v>45</v>
      </c>
      <c r="E567" t="s">
        <v>35</v>
      </c>
      <c r="F567" t="s">
        <v>27</v>
      </c>
      <c r="G567" t="s">
        <v>46</v>
      </c>
      <c r="H567">
        <v>38</v>
      </c>
      <c r="I567" s="1">
        <v>44534</v>
      </c>
      <c r="J567" s="2">
        <v>68281</v>
      </c>
      <c r="K567" s="3">
        <v>0</v>
      </c>
      <c r="L567" t="s">
        <v>18</v>
      </c>
      <c r="M567" t="s">
        <v>42</v>
      </c>
      <c r="N567" s="1">
        <v>44629</v>
      </c>
      <c r="P567" t="str">
        <f t="shared" si="19"/>
        <v>YOUNG</v>
      </c>
      <c r="AG567" s="11"/>
      <c r="AH567" s="1">
        <v>44534</v>
      </c>
      <c r="AI567" s="2">
        <v>68281</v>
      </c>
      <c r="AJ567" s="13" t="s">
        <v>26</v>
      </c>
      <c r="AK567" s="1">
        <v>44534</v>
      </c>
      <c r="AL567" s="3">
        <v>0</v>
      </c>
      <c r="AO567" s="11"/>
    </row>
    <row r="568" spans="1:41" x14ac:dyDescent="0.25">
      <c r="A568" t="s">
        <v>756</v>
      </c>
      <c r="B568" t="s">
        <v>1657</v>
      </c>
      <c r="C568" t="s">
        <v>36</v>
      </c>
      <c r="D568" t="s">
        <v>26</v>
      </c>
      <c r="E568" t="s">
        <v>31</v>
      </c>
      <c r="F568" t="s">
        <v>16</v>
      </c>
      <c r="G568" t="s">
        <v>17</v>
      </c>
      <c r="H568">
        <v>60</v>
      </c>
      <c r="I568" s="1">
        <v>34222</v>
      </c>
      <c r="J568" s="2">
        <v>63979</v>
      </c>
      <c r="K568" s="3">
        <v>0</v>
      </c>
      <c r="L568" t="s">
        <v>18</v>
      </c>
      <c r="M568" t="s">
        <v>42</v>
      </c>
      <c r="N568" s="1" t="s">
        <v>20</v>
      </c>
      <c r="P568" t="str">
        <f t="shared" si="19"/>
        <v>MIDDLE AGE</v>
      </c>
      <c r="AG568" s="11"/>
      <c r="AH568" s="1">
        <v>34222</v>
      </c>
      <c r="AI568" s="2">
        <v>63979</v>
      </c>
      <c r="AJ568" s="13" t="s">
        <v>22</v>
      </c>
      <c r="AK568" s="1">
        <v>34222</v>
      </c>
      <c r="AL568" s="3">
        <v>0</v>
      </c>
      <c r="AO568" s="11"/>
    </row>
    <row r="569" spans="1:41" x14ac:dyDescent="0.25">
      <c r="A569" t="s">
        <v>757</v>
      </c>
      <c r="B569" t="s">
        <v>1658</v>
      </c>
      <c r="C569" t="s">
        <v>70</v>
      </c>
      <c r="D569" t="s">
        <v>22</v>
      </c>
      <c r="E569" t="s">
        <v>31</v>
      </c>
      <c r="F569" t="s">
        <v>27</v>
      </c>
      <c r="G569" t="s">
        <v>23</v>
      </c>
      <c r="H569">
        <v>29</v>
      </c>
      <c r="I569" s="1">
        <v>43058</v>
      </c>
      <c r="J569" s="2">
        <v>53090</v>
      </c>
      <c r="K569" s="3">
        <v>0</v>
      </c>
      <c r="L569" t="s">
        <v>18</v>
      </c>
      <c r="M569" t="s">
        <v>42</v>
      </c>
      <c r="N569" s="1" t="s">
        <v>20</v>
      </c>
      <c r="P569" t="str">
        <f t="shared" si="19"/>
        <v>YOUNG</v>
      </c>
      <c r="AG569" s="11"/>
      <c r="AH569" s="1">
        <v>43058</v>
      </c>
      <c r="AI569" s="2">
        <v>53090</v>
      </c>
      <c r="AJ569" s="13" t="s">
        <v>45</v>
      </c>
      <c r="AK569" s="1">
        <v>43058</v>
      </c>
      <c r="AL569" s="3">
        <v>0</v>
      </c>
      <c r="AO569" s="11"/>
    </row>
    <row r="570" spans="1:41" x14ac:dyDescent="0.25">
      <c r="A570" t="s">
        <v>758</v>
      </c>
      <c r="B570" t="s">
        <v>1659</v>
      </c>
      <c r="C570" t="s">
        <v>55</v>
      </c>
      <c r="D570" t="s">
        <v>45</v>
      </c>
      <c r="E570" t="s">
        <v>1104</v>
      </c>
      <c r="F570" t="s">
        <v>27</v>
      </c>
      <c r="G570" t="s">
        <v>46</v>
      </c>
      <c r="H570">
        <v>49</v>
      </c>
      <c r="I570" s="1">
        <v>35688</v>
      </c>
      <c r="J570" s="2">
        <v>108325</v>
      </c>
      <c r="K570" s="3">
        <v>0.1</v>
      </c>
      <c r="L570" t="s">
        <v>47</v>
      </c>
      <c r="M570" t="s">
        <v>68</v>
      </c>
      <c r="N570" s="1" t="s">
        <v>20</v>
      </c>
      <c r="P570" t="str">
        <f t="shared" si="19"/>
        <v>MIDDLE AGE</v>
      </c>
      <c r="AG570" s="11"/>
      <c r="AH570" s="1">
        <v>35688</v>
      </c>
      <c r="AI570" s="2">
        <v>108325</v>
      </c>
      <c r="AJ570" s="13" t="s">
        <v>41</v>
      </c>
      <c r="AK570" s="1">
        <v>35688</v>
      </c>
      <c r="AL570" s="3">
        <v>0.1</v>
      </c>
      <c r="AO570" s="11"/>
    </row>
    <row r="571" spans="1:41" x14ac:dyDescent="0.25">
      <c r="A571" t="s">
        <v>759</v>
      </c>
      <c r="B571" t="s">
        <v>1660</v>
      </c>
      <c r="C571" t="s">
        <v>40</v>
      </c>
      <c r="D571" t="s">
        <v>41</v>
      </c>
      <c r="E571" t="s">
        <v>31</v>
      </c>
      <c r="F571" t="s">
        <v>27</v>
      </c>
      <c r="G571" t="s">
        <v>43</v>
      </c>
      <c r="H571">
        <v>45</v>
      </c>
      <c r="I571" s="1">
        <v>43107</v>
      </c>
      <c r="J571" s="2">
        <v>98289</v>
      </c>
      <c r="K571" s="3">
        <v>0</v>
      </c>
      <c r="L571" t="s">
        <v>18</v>
      </c>
      <c r="M571" t="s">
        <v>28</v>
      </c>
      <c r="N571" s="1" t="s">
        <v>20</v>
      </c>
      <c r="P571" t="str">
        <f t="shared" si="19"/>
        <v>MIDDLE AGE</v>
      </c>
      <c r="AG571" s="11"/>
      <c r="AH571" s="1">
        <v>43107</v>
      </c>
      <c r="AI571" s="2">
        <v>98289</v>
      </c>
      <c r="AJ571" s="13" t="s">
        <v>26</v>
      </c>
      <c r="AK571" s="1">
        <v>43107</v>
      </c>
      <c r="AL571" s="3">
        <v>0</v>
      </c>
      <c r="AO571" s="11"/>
    </row>
    <row r="572" spans="1:41" x14ac:dyDescent="0.25">
      <c r="A572" t="s">
        <v>51</v>
      </c>
      <c r="B572" t="s">
        <v>1661</v>
      </c>
      <c r="C572" t="s">
        <v>62</v>
      </c>
      <c r="D572" t="s">
        <v>26</v>
      </c>
      <c r="E572" t="s">
        <v>1104</v>
      </c>
      <c r="F572" t="s">
        <v>27</v>
      </c>
      <c r="G572" t="s">
        <v>17</v>
      </c>
      <c r="H572">
        <v>44</v>
      </c>
      <c r="I572" s="1">
        <v>38039</v>
      </c>
      <c r="J572" s="2">
        <v>41275</v>
      </c>
      <c r="K572" s="3">
        <v>0</v>
      </c>
      <c r="L572" t="s">
        <v>18</v>
      </c>
      <c r="M572" t="s">
        <v>24</v>
      </c>
      <c r="N572" s="1">
        <v>39247</v>
      </c>
      <c r="P572" t="str">
        <f t="shared" si="19"/>
        <v>MIDDLE AGE</v>
      </c>
      <c r="AG572" s="11"/>
      <c r="AH572" s="1">
        <v>38039</v>
      </c>
      <c r="AI572" s="2">
        <v>41275</v>
      </c>
      <c r="AJ572" s="13" t="s">
        <v>14</v>
      </c>
      <c r="AK572" s="1">
        <v>38039</v>
      </c>
      <c r="AL572" s="3">
        <v>0</v>
      </c>
      <c r="AO572" s="11"/>
    </row>
    <row r="573" spans="1:41" x14ac:dyDescent="0.25">
      <c r="A573" t="s">
        <v>760</v>
      </c>
      <c r="B573" t="s">
        <v>1662</v>
      </c>
      <c r="C573" t="s">
        <v>40</v>
      </c>
      <c r="D573" t="s">
        <v>14</v>
      </c>
      <c r="E573" t="s">
        <v>1104</v>
      </c>
      <c r="F573" t="s">
        <v>27</v>
      </c>
      <c r="G573" t="s">
        <v>17</v>
      </c>
      <c r="H573">
        <v>46</v>
      </c>
      <c r="I573" s="1">
        <v>40945</v>
      </c>
      <c r="J573" s="2">
        <v>93642</v>
      </c>
      <c r="K573" s="3">
        <v>0</v>
      </c>
      <c r="L573" t="s">
        <v>18</v>
      </c>
      <c r="M573" t="s">
        <v>28</v>
      </c>
      <c r="N573" s="1" t="s">
        <v>20</v>
      </c>
      <c r="P573" t="str">
        <f t="shared" si="19"/>
        <v>MIDDLE AGE</v>
      </c>
      <c r="AG573" s="11"/>
      <c r="AH573" s="1">
        <v>40945</v>
      </c>
      <c r="AI573" s="2">
        <v>93642</v>
      </c>
      <c r="AJ573" s="13" t="s">
        <v>22</v>
      </c>
      <c r="AK573" s="1">
        <v>40945</v>
      </c>
      <c r="AL573" s="3">
        <v>0</v>
      </c>
      <c r="AO573" s="11"/>
    </row>
    <row r="574" spans="1:41" x14ac:dyDescent="0.25">
      <c r="A574" t="s">
        <v>761</v>
      </c>
      <c r="B574" t="s">
        <v>1663</v>
      </c>
      <c r="C574" t="s">
        <v>38</v>
      </c>
      <c r="D574" t="s">
        <v>22</v>
      </c>
      <c r="E574" t="s">
        <v>15</v>
      </c>
      <c r="F574" t="s">
        <v>27</v>
      </c>
      <c r="G574" t="s">
        <v>23</v>
      </c>
      <c r="H574">
        <v>36</v>
      </c>
      <c r="I574" s="1">
        <v>40476</v>
      </c>
      <c r="J574" s="2">
        <v>162957</v>
      </c>
      <c r="K574" s="3">
        <v>0.18</v>
      </c>
      <c r="L574" t="s">
        <v>32</v>
      </c>
      <c r="M574" t="s">
        <v>67</v>
      </c>
      <c r="N574" s="1" t="s">
        <v>20</v>
      </c>
      <c r="P574" t="str">
        <f t="shared" si="19"/>
        <v>YOUNG</v>
      </c>
      <c r="AG574" s="11"/>
      <c r="AH574" s="1">
        <v>40476</v>
      </c>
      <c r="AI574" s="2">
        <v>162957</v>
      </c>
      <c r="AJ574" s="13" t="s">
        <v>58</v>
      </c>
      <c r="AK574" s="1">
        <v>40476</v>
      </c>
      <c r="AL574" s="3">
        <v>0.18</v>
      </c>
      <c r="AO574" s="11"/>
    </row>
    <row r="575" spans="1:41" x14ac:dyDescent="0.25">
      <c r="A575" t="s">
        <v>762</v>
      </c>
      <c r="B575" t="s">
        <v>1664</v>
      </c>
      <c r="C575" t="s">
        <v>40</v>
      </c>
      <c r="D575" t="s">
        <v>58</v>
      </c>
      <c r="E575" t="s">
        <v>35</v>
      </c>
      <c r="F575" t="s">
        <v>27</v>
      </c>
      <c r="G575" t="s">
        <v>46</v>
      </c>
      <c r="H575">
        <v>45</v>
      </c>
      <c r="I575" s="1">
        <v>44661</v>
      </c>
      <c r="J575" s="2">
        <v>96029</v>
      </c>
      <c r="K575" s="3">
        <v>0</v>
      </c>
      <c r="L575" t="s">
        <v>47</v>
      </c>
      <c r="M575" t="s">
        <v>1136</v>
      </c>
      <c r="N575" s="1" t="s">
        <v>20</v>
      </c>
      <c r="P575" t="str">
        <f t="shared" si="19"/>
        <v>MIDDLE AGE</v>
      </c>
      <c r="AG575" s="11"/>
      <c r="AH575" s="1">
        <v>44661</v>
      </c>
      <c r="AI575" s="2">
        <v>96029</v>
      </c>
      <c r="AJ575" s="13" t="s">
        <v>22</v>
      </c>
      <c r="AK575" s="1">
        <v>44661</v>
      </c>
      <c r="AL575" s="3">
        <v>0</v>
      </c>
      <c r="AO575" s="11"/>
    </row>
    <row r="576" spans="1:41" x14ac:dyDescent="0.25">
      <c r="A576" t="s">
        <v>104</v>
      </c>
      <c r="B576" t="s">
        <v>1665</v>
      </c>
      <c r="C576" t="s">
        <v>13</v>
      </c>
      <c r="D576" t="s">
        <v>22</v>
      </c>
      <c r="E576" t="s">
        <v>15</v>
      </c>
      <c r="F576" t="s">
        <v>27</v>
      </c>
      <c r="G576" t="s">
        <v>46</v>
      </c>
      <c r="H576">
        <v>55</v>
      </c>
      <c r="I576" s="1">
        <v>36220</v>
      </c>
      <c r="J576" s="2">
        <v>227148</v>
      </c>
      <c r="K576" s="3">
        <v>0.33</v>
      </c>
      <c r="L576" t="s">
        <v>47</v>
      </c>
      <c r="M576" t="s">
        <v>48</v>
      </c>
      <c r="N576" s="1" t="s">
        <v>20</v>
      </c>
      <c r="P576" t="str">
        <f t="shared" si="19"/>
        <v>MIDDLE AGE</v>
      </c>
      <c r="AG576" s="11"/>
      <c r="AH576" s="1">
        <v>36220</v>
      </c>
      <c r="AI576" s="2">
        <v>227148</v>
      </c>
      <c r="AJ576" s="13" t="s">
        <v>26</v>
      </c>
      <c r="AK576" s="1">
        <v>36220</v>
      </c>
      <c r="AL576" s="3">
        <v>0.33</v>
      </c>
      <c r="AO576" s="11"/>
    </row>
    <row r="577" spans="1:41" x14ac:dyDescent="0.25">
      <c r="A577" t="s">
        <v>763</v>
      </c>
      <c r="B577" t="s">
        <v>1666</v>
      </c>
      <c r="C577" t="s">
        <v>36</v>
      </c>
      <c r="D577" t="s">
        <v>26</v>
      </c>
      <c r="E577" t="s">
        <v>1104</v>
      </c>
      <c r="F577" t="s">
        <v>27</v>
      </c>
      <c r="G577" t="s">
        <v>17</v>
      </c>
      <c r="H577">
        <v>43</v>
      </c>
      <c r="I577" s="1">
        <v>39708</v>
      </c>
      <c r="J577" s="2">
        <v>76819</v>
      </c>
      <c r="K577" s="3">
        <v>0</v>
      </c>
      <c r="L577" t="s">
        <v>18</v>
      </c>
      <c r="M577" t="s">
        <v>37</v>
      </c>
      <c r="N577" s="1">
        <v>44854</v>
      </c>
      <c r="P577" t="str">
        <f t="shared" si="19"/>
        <v>MIDDLE AGE</v>
      </c>
      <c r="AG577" s="11"/>
      <c r="AH577" s="1">
        <v>39708</v>
      </c>
      <c r="AI577" s="2">
        <v>76819</v>
      </c>
      <c r="AJ577" s="13" t="s">
        <v>45</v>
      </c>
      <c r="AK577" s="1">
        <v>39708</v>
      </c>
      <c r="AL577" s="3">
        <v>0</v>
      </c>
      <c r="AO577" s="11"/>
    </row>
    <row r="578" spans="1:41" x14ac:dyDescent="0.25">
      <c r="A578" t="s">
        <v>764</v>
      </c>
      <c r="B578" t="s">
        <v>169</v>
      </c>
      <c r="C578" t="s">
        <v>57</v>
      </c>
      <c r="D578" t="s">
        <v>45</v>
      </c>
      <c r="E578" t="s">
        <v>1104</v>
      </c>
      <c r="F578" t="s">
        <v>27</v>
      </c>
      <c r="G578" t="s">
        <v>23</v>
      </c>
      <c r="H578">
        <v>30</v>
      </c>
      <c r="I578" s="1">
        <v>44805</v>
      </c>
      <c r="J578" s="2">
        <v>66892</v>
      </c>
      <c r="K578" s="3">
        <v>0</v>
      </c>
      <c r="L578" t="s">
        <v>18</v>
      </c>
      <c r="M578" t="s">
        <v>56</v>
      </c>
      <c r="N578" s="1" t="s">
        <v>20</v>
      </c>
      <c r="P578" t="str">
        <f t="shared" ref="P578:P641" si="20">IF(AND(H578&gt;=20,H578&lt;=40),"YOUNG",IF(AND(H578&gt;40,H578&lt;=60),"MIDDLE AGE",IF(H578&gt;60,"OLD"," ")))</f>
        <v>YOUNG</v>
      </c>
      <c r="AG578" s="11"/>
      <c r="AH578" s="1">
        <v>44805</v>
      </c>
      <c r="AI578" s="2">
        <v>66892</v>
      </c>
      <c r="AJ578" s="13" t="s">
        <v>41</v>
      </c>
      <c r="AK578" s="1">
        <v>44805</v>
      </c>
      <c r="AL578" s="3">
        <v>0</v>
      </c>
      <c r="AO578" s="11"/>
    </row>
    <row r="579" spans="1:41" x14ac:dyDescent="0.25">
      <c r="A579" t="s">
        <v>765</v>
      </c>
      <c r="B579" t="s">
        <v>1667</v>
      </c>
      <c r="C579" t="s">
        <v>13</v>
      </c>
      <c r="D579" t="s">
        <v>41</v>
      </c>
      <c r="E579" t="s">
        <v>35</v>
      </c>
      <c r="F579" t="s">
        <v>16</v>
      </c>
      <c r="G579" t="s">
        <v>17</v>
      </c>
      <c r="H579">
        <v>48</v>
      </c>
      <c r="I579" s="1">
        <v>36335</v>
      </c>
      <c r="J579" s="2">
        <v>256084</v>
      </c>
      <c r="K579" s="3">
        <v>0.34</v>
      </c>
      <c r="L579" t="s">
        <v>18</v>
      </c>
      <c r="M579" t="s">
        <v>28</v>
      </c>
      <c r="N579" s="1" t="s">
        <v>20</v>
      </c>
      <c r="P579" t="str">
        <f t="shared" si="20"/>
        <v>MIDDLE AGE</v>
      </c>
      <c r="AG579" s="11"/>
      <c r="AH579" s="1">
        <v>36335</v>
      </c>
      <c r="AI579" s="2">
        <v>256084</v>
      </c>
      <c r="AJ579" s="13" t="s">
        <v>41</v>
      </c>
      <c r="AK579" s="1">
        <v>36335</v>
      </c>
      <c r="AL579" s="3">
        <v>0.34</v>
      </c>
      <c r="AO579" s="11"/>
    </row>
    <row r="580" spans="1:41" x14ac:dyDescent="0.25">
      <c r="A580" t="s">
        <v>766</v>
      </c>
      <c r="B580" t="s">
        <v>1668</v>
      </c>
      <c r="C580" t="s">
        <v>40</v>
      </c>
      <c r="D580" t="s">
        <v>41</v>
      </c>
      <c r="E580" t="s">
        <v>1104</v>
      </c>
      <c r="F580" t="s">
        <v>16</v>
      </c>
      <c r="G580" t="s">
        <v>43</v>
      </c>
      <c r="H580">
        <v>60</v>
      </c>
      <c r="I580" s="1">
        <v>38430</v>
      </c>
      <c r="J580" s="2">
        <v>85669</v>
      </c>
      <c r="K580" s="3">
        <v>0</v>
      </c>
      <c r="L580" t="s">
        <v>18</v>
      </c>
      <c r="M580" t="s">
        <v>37</v>
      </c>
      <c r="N580" s="1" t="s">
        <v>20</v>
      </c>
      <c r="P580" t="str">
        <f t="shared" si="20"/>
        <v>MIDDLE AGE</v>
      </c>
      <c r="AG580" s="11"/>
      <c r="AH580" s="1">
        <v>38430</v>
      </c>
      <c r="AI580" s="2">
        <v>85669</v>
      </c>
      <c r="AJ580" s="13" t="s">
        <v>26</v>
      </c>
      <c r="AK580" s="1">
        <v>38430</v>
      </c>
      <c r="AL580" s="3">
        <v>0</v>
      </c>
      <c r="AO580" s="11"/>
    </row>
    <row r="581" spans="1:41" x14ac:dyDescent="0.25">
      <c r="A581" t="s">
        <v>767</v>
      </c>
      <c r="B581" t="s">
        <v>1669</v>
      </c>
      <c r="C581" t="s">
        <v>62</v>
      </c>
      <c r="D581" t="s">
        <v>26</v>
      </c>
      <c r="E581" t="s">
        <v>15</v>
      </c>
      <c r="F581" t="s">
        <v>27</v>
      </c>
      <c r="G581" t="s">
        <v>23</v>
      </c>
      <c r="H581">
        <v>30</v>
      </c>
      <c r="I581" s="1">
        <v>44448</v>
      </c>
      <c r="J581" s="2">
        <v>44454</v>
      </c>
      <c r="K581" s="3">
        <v>0</v>
      </c>
      <c r="L581" t="s">
        <v>32</v>
      </c>
      <c r="M581" t="s">
        <v>54</v>
      </c>
      <c r="N581" s="1" t="s">
        <v>20</v>
      </c>
      <c r="P581" t="str">
        <f t="shared" si="20"/>
        <v>YOUNG</v>
      </c>
      <c r="AG581" s="11"/>
      <c r="AH581" s="1">
        <v>44448</v>
      </c>
      <c r="AI581" s="2">
        <v>44454</v>
      </c>
      <c r="AJ581" s="13" t="s">
        <v>26</v>
      </c>
      <c r="AK581" s="1">
        <v>44448</v>
      </c>
      <c r="AL581" s="3">
        <v>0</v>
      </c>
      <c r="AO581" s="11"/>
    </row>
    <row r="582" spans="1:41" x14ac:dyDescent="0.25">
      <c r="A582" t="s">
        <v>768</v>
      </c>
      <c r="B582" t="s">
        <v>1670</v>
      </c>
      <c r="C582" t="s">
        <v>62</v>
      </c>
      <c r="D582" t="s">
        <v>26</v>
      </c>
      <c r="E582" t="s">
        <v>1104</v>
      </c>
      <c r="F582" t="s">
        <v>27</v>
      </c>
      <c r="G582" t="s">
        <v>17</v>
      </c>
      <c r="H582">
        <v>25</v>
      </c>
      <c r="I582" s="1">
        <v>44299</v>
      </c>
      <c r="J582" s="2">
        <v>54353</v>
      </c>
      <c r="K582" s="3">
        <v>0</v>
      </c>
      <c r="L582" t="s">
        <v>18</v>
      </c>
      <c r="M582" t="s">
        <v>19</v>
      </c>
      <c r="N582" s="1" t="s">
        <v>20</v>
      </c>
      <c r="P582" t="str">
        <f t="shared" si="20"/>
        <v>YOUNG</v>
      </c>
      <c r="AG582" s="11"/>
      <c r="AH582" s="1">
        <v>44299</v>
      </c>
      <c r="AI582" s="2">
        <v>54353</v>
      </c>
      <c r="AJ582" s="13" t="s">
        <v>45</v>
      </c>
      <c r="AK582" s="1">
        <v>44299</v>
      </c>
      <c r="AL582" s="3">
        <v>0</v>
      </c>
      <c r="AO582" s="11"/>
    </row>
    <row r="583" spans="1:41" x14ac:dyDescent="0.25">
      <c r="A583" t="s">
        <v>769</v>
      </c>
      <c r="B583" t="s">
        <v>1671</v>
      </c>
      <c r="C583" t="s">
        <v>57</v>
      </c>
      <c r="D583" t="s">
        <v>45</v>
      </c>
      <c r="E583" t="s">
        <v>1104</v>
      </c>
      <c r="F583" t="s">
        <v>27</v>
      </c>
      <c r="G583" t="s">
        <v>46</v>
      </c>
      <c r="H583">
        <v>58</v>
      </c>
      <c r="I583" s="1">
        <v>41970</v>
      </c>
      <c r="J583" s="2">
        <v>58867</v>
      </c>
      <c r="K583" s="3">
        <v>0</v>
      </c>
      <c r="L583" t="s">
        <v>47</v>
      </c>
      <c r="M583" t="s">
        <v>1136</v>
      </c>
      <c r="N583" s="1" t="s">
        <v>20</v>
      </c>
      <c r="P583" t="str">
        <f t="shared" si="20"/>
        <v>MIDDLE AGE</v>
      </c>
      <c r="AG583" s="11"/>
      <c r="AH583" s="1">
        <v>41970</v>
      </c>
      <c r="AI583" s="2">
        <v>58867</v>
      </c>
      <c r="AJ583" s="13" t="s">
        <v>22</v>
      </c>
      <c r="AK583" s="1">
        <v>41970</v>
      </c>
      <c r="AL583" s="3">
        <v>0</v>
      </c>
      <c r="AO583" s="11"/>
    </row>
    <row r="584" spans="1:41" x14ac:dyDescent="0.25">
      <c r="A584" t="s">
        <v>770</v>
      </c>
      <c r="B584" t="s">
        <v>1672</v>
      </c>
      <c r="C584" t="s">
        <v>55</v>
      </c>
      <c r="D584" t="s">
        <v>22</v>
      </c>
      <c r="E584" t="s">
        <v>31</v>
      </c>
      <c r="F584" t="s">
        <v>27</v>
      </c>
      <c r="G584" t="s">
        <v>46</v>
      </c>
      <c r="H584">
        <v>37</v>
      </c>
      <c r="I584" s="1">
        <v>44641</v>
      </c>
      <c r="J584" s="2">
        <v>123918</v>
      </c>
      <c r="K584" s="3">
        <v>0.08</v>
      </c>
      <c r="L584" t="s">
        <v>47</v>
      </c>
      <c r="M584" t="s">
        <v>1136</v>
      </c>
      <c r="N584" s="1" t="s">
        <v>20</v>
      </c>
      <c r="P584" t="str">
        <f t="shared" si="20"/>
        <v>YOUNG</v>
      </c>
      <c r="AG584" s="11"/>
      <c r="AH584" s="1">
        <v>44641</v>
      </c>
      <c r="AI584" s="2">
        <v>123918</v>
      </c>
      <c r="AJ584" s="13" t="s">
        <v>26</v>
      </c>
      <c r="AK584" s="1">
        <v>44641</v>
      </c>
      <c r="AL584" s="3">
        <v>0.08</v>
      </c>
      <c r="AO584" s="11"/>
    </row>
    <row r="585" spans="1:41" x14ac:dyDescent="0.25">
      <c r="A585" t="s">
        <v>771</v>
      </c>
      <c r="B585" t="s">
        <v>1673</v>
      </c>
      <c r="C585" t="s">
        <v>62</v>
      </c>
      <c r="D585" t="s">
        <v>26</v>
      </c>
      <c r="E585" t="s">
        <v>15</v>
      </c>
      <c r="F585" t="s">
        <v>27</v>
      </c>
      <c r="G585" t="s">
        <v>23</v>
      </c>
      <c r="H585">
        <v>44</v>
      </c>
      <c r="I585" s="1">
        <v>40305</v>
      </c>
      <c r="J585" s="2">
        <v>56680</v>
      </c>
      <c r="K585" s="3">
        <v>0</v>
      </c>
      <c r="L585" t="s">
        <v>18</v>
      </c>
      <c r="M585" t="s">
        <v>19</v>
      </c>
      <c r="N585" s="1" t="s">
        <v>20</v>
      </c>
      <c r="P585" t="str">
        <f t="shared" si="20"/>
        <v>MIDDLE AGE</v>
      </c>
      <c r="AG585" s="11"/>
      <c r="AH585" s="1">
        <v>40305</v>
      </c>
      <c r="AI585" s="2">
        <v>56680</v>
      </c>
      <c r="AJ585" s="13" t="s">
        <v>22</v>
      </c>
      <c r="AK585" s="1">
        <v>40305</v>
      </c>
      <c r="AL585" s="3">
        <v>0</v>
      </c>
      <c r="AO585" s="11"/>
    </row>
    <row r="586" spans="1:41" x14ac:dyDescent="0.25">
      <c r="A586" t="s">
        <v>772</v>
      </c>
      <c r="B586" t="s">
        <v>1674</v>
      </c>
      <c r="C586" t="s">
        <v>70</v>
      </c>
      <c r="D586" t="s">
        <v>22</v>
      </c>
      <c r="E586" t="s">
        <v>15</v>
      </c>
      <c r="F586" t="s">
        <v>16</v>
      </c>
      <c r="G586" t="s">
        <v>46</v>
      </c>
      <c r="H586">
        <v>53</v>
      </c>
      <c r="I586" s="1">
        <v>43747</v>
      </c>
      <c r="J586" s="2">
        <v>55206</v>
      </c>
      <c r="K586" s="3">
        <v>0</v>
      </c>
      <c r="L586" t="s">
        <v>18</v>
      </c>
      <c r="M586" t="s">
        <v>42</v>
      </c>
      <c r="N586" s="1" t="s">
        <v>20</v>
      </c>
      <c r="P586" t="str">
        <f t="shared" si="20"/>
        <v>MIDDLE AGE</v>
      </c>
      <c r="AG586" s="11"/>
      <c r="AH586" s="1">
        <v>43747</v>
      </c>
      <c r="AI586" s="2">
        <v>55206</v>
      </c>
      <c r="AJ586" s="13" t="s">
        <v>45</v>
      </c>
      <c r="AK586" s="1">
        <v>43747</v>
      </c>
      <c r="AL586" s="3">
        <v>0</v>
      </c>
      <c r="AO586" s="11"/>
    </row>
    <row r="587" spans="1:41" x14ac:dyDescent="0.25">
      <c r="A587" t="s">
        <v>773</v>
      </c>
      <c r="B587" t="s">
        <v>1675</v>
      </c>
      <c r="C587" t="s">
        <v>38</v>
      </c>
      <c r="D587" t="s">
        <v>45</v>
      </c>
      <c r="E587" t="s">
        <v>1104</v>
      </c>
      <c r="F587" t="s">
        <v>16</v>
      </c>
      <c r="G587" t="s">
        <v>23</v>
      </c>
      <c r="H587">
        <v>58</v>
      </c>
      <c r="I587" s="1">
        <v>40191</v>
      </c>
      <c r="J587" s="2">
        <v>150633</v>
      </c>
      <c r="K587" s="3">
        <v>0.19</v>
      </c>
      <c r="L587" t="s">
        <v>18</v>
      </c>
      <c r="M587" t="s">
        <v>37</v>
      </c>
      <c r="N587" s="1" t="s">
        <v>20</v>
      </c>
      <c r="P587" t="str">
        <f t="shared" si="20"/>
        <v>MIDDLE AGE</v>
      </c>
      <c r="AG587" s="11"/>
      <c r="AH587" s="1">
        <v>40191</v>
      </c>
      <c r="AI587" s="2">
        <v>150633</v>
      </c>
      <c r="AJ587" s="13" t="s">
        <v>26</v>
      </c>
      <c r="AK587" s="1">
        <v>40191</v>
      </c>
      <c r="AL587" s="3">
        <v>0.19</v>
      </c>
      <c r="AO587" s="11"/>
    </row>
    <row r="588" spans="1:41" x14ac:dyDescent="0.25">
      <c r="A588" t="s">
        <v>774</v>
      </c>
      <c r="B588" t="s">
        <v>1676</v>
      </c>
      <c r="C588" t="s">
        <v>74</v>
      </c>
      <c r="D588" t="s">
        <v>26</v>
      </c>
      <c r="E588" t="s">
        <v>1104</v>
      </c>
      <c r="F588" t="s">
        <v>27</v>
      </c>
      <c r="G588" t="s">
        <v>17</v>
      </c>
      <c r="H588">
        <v>65</v>
      </c>
      <c r="I588" s="1">
        <v>43856</v>
      </c>
      <c r="J588" s="2">
        <v>97379</v>
      </c>
      <c r="K588" s="3">
        <v>0</v>
      </c>
      <c r="L588" t="s">
        <v>18</v>
      </c>
      <c r="M588" t="s">
        <v>56</v>
      </c>
      <c r="N588" s="1" t="s">
        <v>20</v>
      </c>
      <c r="P588" t="str">
        <f t="shared" si="20"/>
        <v>OLD</v>
      </c>
      <c r="AG588" s="11"/>
      <c r="AH588" s="1">
        <v>43856</v>
      </c>
      <c r="AI588" s="2">
        <v>97379</v>
      </c>
      <c r="AJ588" s="13" t="s">
        <v>58</v>
      </c>
      <c r="AK588" s="1">
        <v>43856</v>
      </c>
      <c r="AL588" s="3">
        <v>0</v>
      </c>
      <c r="AO588" s="11"/>
    </row>
    <row r="589" spans="1:41" x14ac:dyDescent="0.25">
      <c r="A589" t="s">
        <v>775</v>
      </c>
      <c r="B589" t="s">
        <v>1677</v>
      </c>
      <c r="C589" t="s">
        <v>38</v>
      </c>
      <c r="D589" t="s">
        <v>58</v>
      </c>
      <c r="E589" t="s">
        <v>15</v>
      </c>
      <c r="F589" t="s">
        <v>27</v>
      </c>
      <c r="G589" t="s">
        <v>23</v>
      </c>
      <c r="H589">
        <v>57</v>
      </c>
      <c r="I589" s="1">
        <v>36614</v>
      </c>
      <c r="J589" s="2">
        <v>178447</v>
      </c>
      <c r="K589" s="3">
        <v>0.22</v>
      </c>
      <c r="L589" t="s">
        <v>32</v>
      </c>
      <c r="M589" t="s">
        <v>33</v>
      </c>
      <c r="N589" s="1" t="s">
        <v>20</v>
      </c>
      <c r="P589" t="str">
        <f t="shared" si="20"/>
        <v>MIDDLE AGE</v>
      </c>
      <c r="AG589" s="11"/>
      <c r="AH589" s="1">
        <v>36614</v>
      </c>
      <c r="AI589" s="2">
        <v>178447</v>
      </c>
      <c r="AJ589" s="13" t="s">
        <v>26</v>
      </c>
      <c r="AK589" s="1">
        <v>36614</v>
      </c>
      <c r="AL589" s="3">
        <v>0.22</v>
      </c>
      <c r="AO589" s="11"/>
    </row>
    <row r="590" spans="1:41" x14ac:dyDescent="0.25">
      <c r="A590" t="s">
        <v>776</v>
      </c>
      <c r="B590" t="s">
        <v>1678</v>
      </c>
      <c r="C590" t="s">
        <v>74</v>
      </c>
      <c r="D590" t="s">
        <v>26</v>
      </c>
      <c r="E590" t="s">
        <v>35</v>
      </c>
      <c r="F590" t="s">
        <v>27</v>
      </c>
      <c r="G590" t="s">
        <v>46</v>
      </c>
      <c r="H590">
        <v>31</v>
      </c>
      <c r="I590" s="1">
        <v>44360</v>
      </c>
      <c r="J590" s="2">
        <v>60827</v>
      </c>
      <c r="K590" s="3">
        <v>0</v>
      </c>
      <c r="L590" t="s">
        <v>18</v>
      </c>
      <c r="M590" t="s">
        <v>37</v>
      </c>
      <c r="N590" s="1" t="s">
        <v>20</v>
      </c>
      <c r="P590" t="str">
        <f t="shared" si="20"/>
        <v>YOUNG</v>
      </c>
      <c r="AG590" s="11"/>
      <c r="AH590" s="1">
        <v>44360</v>
      </c>
      <c r="AI590" s="2">
        <v>60827</v>
      </c>
      <c r="AJ590" s="13" t="s">
        <v>30</v>
      </c>
      <c r="AK590" s="1">
        <v>44360</v>
      </c>
      <c r="AL590" s="3">
        <v>0</v>
      </c>
      <c r="AO590" s="11"/>
    </row>
    <row r="591" spans="1:41" x14ac:dyDescent="0.25">
      <c r="A591" t="s">
        <v>777</v>
      </c>
      <c r="B591" t="s">
        <v>1679</v>
      </c>
      <c r="C591" t="s">
        <v>78</v>
      </c>
      <c r="D591" t="s">
        <v>30</v>
      </c>
      <c r="E591" t="s">
        <v>35</v>
      </c>
      <c r="F591" t="s">
        <v>27</v>
      </c>
      <c r="G591" t="s">
        <v>23</v>
      </c>
      <c r="H591">
        <v>32</v>
      </c>
      <c r="I591" s="1">
        <v>43583</v>
      </c>
      <c r="J591" s="2">
        <v>96951</v>
      </c>
      <c r="K591" s="3">
        <v>0.13</v>
      </c>
      <c r="L591" t="s">
        <v>32</v>
      </c>
      <c r="M591" t="s">
        <v>33</v>
      </c>
      <c r="N591" s="1" t="s">
        <v>20</v>
      </c>
      <c r="P591" t="str">
        <f t="shared" si="20"/>
        <v>YOUNG</v>
      </c>
      <c r="AG591" s="11"/>
      <c r="AH591" s="1">
        <v>43583</v>
      </c>
      <c r="AI591" s="2">
        <v>96951</v>
      </c>
      <c r="AJ591" s="13" t="s">
        <v>58</v>
      </c>
      <c r="AK591" s="1">
        <v>43583</v>
      </c>
      <c r="AL591" s="3">
        <v>0.13</v>
      </c>
      <c r="AO591" s="11"/>
    </row>
    <row r="592" spans="1:41" x14ac:dyDescent="0.25">
      <c r="A592" t="s">
        <v>778</v>
      </c>
      <c r="B592" t="s">
        <v>1680</v>
      </c>
      <c r="C592" t="s">
        <v>55</v>
      </c>
      <c r="D592" t="s">
        <v>58</v>
      </c>
      <c r="E592" t="s">
        <v>1104</v>
      </c>
      <c r="F592" t="s">
        <v>27</v>
      </c>
      <c r="G592" t="s">
        <v>17</v>
      </c>
      <c r="H592">
        <v>48</v>
      </c>
      <c r="I592" s="1">
        <v>36897</v>
      </c>
      <c r="J592" s="2">
        <v>103051</v>
      </c>
      <c r="K592" s="3">
        <v>0.09</v>
      </c>
      <c r="L592" t="s">
        <v>18</v>
      </c>
      <c r="M592" t="s">
        <v>37</v>
      </c>
      <c r="N592" s="1" t="s">
        <v>20</v>
      </c>
      <c r="P592" t="str">
        <f t="shared" si="20"/>
        <v>MIDDLE AGE</v>
      </c>
      <c r="AG592" s="11"/>
      <c r="AH592" s="1">
        <v>36897</v>
      </c>
      <c r="AI592" s="2">
        <v>103051</v>
      </c>
      <c r="AJ592" s="13" t="s">
        <v>26</v>
      </c>
      <c r="AK592" s="1">
        <v>36897</v>
      </c>
      <c r="AL592" s="3">
        <v>0.09</v>
      </c>
      <c r="AO592" s="11"/>
    </row>
    <row r="593" spans="1:41" x14ac:dyDescent="0.25">
      <c r="A593" t="s">
        <v>779</v>
      </c>
      <c r="B593" t="s">
        <v>1681</v>
      </c>
      <c r="C593" t="s">
        <v>13</v>
      </c>
      <c r="D593" t="s">
        <v>26</v>
      </c>
      <c r="E593" t="s">
        <v>1104</v>
      </c>
      <c r="F593" t="s">
        <v>16</v>
      </c>
      <c r="G593" t="s">
        <v>23</v>
      </c>
      <c r="H593">
        <v>55</v>
      </c>
      <c r="I593" s="1">
        <v>37191</v>
      </c>
      <c r="J593" s="2">
        <v>256592</v>
      </c>
      <c r="K593" s="3">
        <v>0.3</v>
      </c>
      <c r="L593" t="s">
        <v>32</v>
      </c>
      <c r="M593" t="s">
        <v>54</v>
      </c>
      <c r="N593" s="1">
        <v>40317</v>
      </c>
      <c r="P593" t="str">
        <f t="shared" si="20"/>
        <v>MIDDLE AGE</v>
      </c>
      <c r="AG593" s="11"/>
      <c r="AH593" s="1">
        <v>37191</v>
      </c>
      <c r="AI593" s="2">
        <v>256592</v>
      </c>
      <c r="AJ593" s="13" t="s">
        <v>30</v>
      </c>
      <c r="AK593" s="1">
        <v>37191</v>
      </c>
      <c r="AL593" s="3">
        <v>0.3</v>
      </c>
      <c r="AO593" s="11"/>
    </row>
    <row r="594" spans="1:41" x14ac:dyDescent="0.25">
      <c r="A594" t="s">
        <v>141</v>
      </c>
      <c r="B594" t="s">
        <v>1682</v>
      </c>
      <c r="C594" t="s">
        <v>72</v>
      </c>
      <c r="D594" t="s">
        <v>30</v>
      </c>
      <c r="E594" t="s">
        <v>1104</v>
      </c>
      <c r="F594" t="s">
        <v>16</v>
      </c>
      <c r="G594" t="s">
        <v>17</v>
      </c>
      <c r="H594">
        <v>52</v>
      </c>
      <c r="I594" s="1">
        <v>42923</v>
      </c>
      <c r="J594" s="2">
        <v>79323</v>
      </c>
      <c r="K594" s="3">
        <v>0</v>
      </c>
      <c r="L594" t="s">
        <v>18</v>
      </c>
      <c r="M594" t="s">
        <v>19</v>
      </c>
      <c r="N594" s="1" t="s">
        <v>20</v>
      </c>
      <c r="P594" t="str">
        <f t="shared" si="20"/>
        <v>MIDDLE AGE</v>
      </c>
      <c r="AG594" s="11"/>
      <c r="AH594" s="1">
        <v>42923</v>
      </c>
      <c r="AI594" s="2">
        <v>79323</v>
      </c>
      <c r="AJ594" s="13" t="s">
        <v>30</v>
      </c>
      <c r="AK594" s="1">
        <v>42923</v>
      </c>
      <c r="AL594" s="3">
        <v>0</v>
      </c>
      <c r="AO594" s="11"/>
    </row>
    <row r="595" spans="1:41" x14ac:dyDescent="0.25">
      <c r="A595" t="s">
        <v>780</v>
      </c>
      <c r="B595" t="s">
        <v>1683</v>
      </c>
      <c r="C595" t="s">
        <v>72</v>
      </c>
      <c r="D595" t="s">
        <v>30</v>
      </c>
      <c r="E595" t="s">
        <v>15</v>
      </c>
      <c r="F595" t="s">
        <v>16</v>
      </c>
      <c r="G595" t="s">
        <v>46</v>
      </c>
      <c r="H595">
        <v>27</v>
      </c>
      <c r="I595" s="1">
        <v>44389</v>
      </c>
      <c r="J595" s="2">
        <v>75583</v>
      </c>
      <c r="K595" s="3">
        <v>0</v>
      </c>
      <c r="L595" t="s">
        <v>47</v>
      </c>
      <c r="M595" t="s">
        <v>68</v>
      </c>
      <c r="N595" s="1" t="s">
        <v>20</v>
      </c>
      <c r="P595" t="str">
        <f t="shared" si="20"/>
        <v>YOUNG</v>
      </c>
      <c r="AG595" s="11"/>
      <c r="AH595" s="1">
        <v>44389</v>
      </c>
      <c r="AI595" s="2">
        <v>75583</v>
      </c>
      <c r="AJ595" s="13" t="s">
        <v>45</v>
      </c>
      <c r="AK595" s="1">
        <v>44389</v>
      </c>
      <c r="AL595" s="3">
        <v>0</v>
      </c>
      <c r="AO595" s="11"/>
    </row>
    <row r="596" spans="1:41" x14ac:dyDescent="0.25">
      <c r="A596" t="s">
        <v>781</v>
      </c>
      <c r="B596" t="s">
        <v>1684</v>
      </c>
      <c r="C596" t="s">
        <v>76</v>
      </c>
      <c r="D596" t="s">
        <v>45</v>
      </c>
      <c r="E596" t="s">
        <v>1104</v>
      </c>
      <c r="F596" t="s">
        <v>16</v>
      </c>
      <c r="G596" t="s">
        <v>17</v>
      </c>
      <c r="H596">
        <v>36</v>
      </c>
      <c r="I596" s="1">
        <v>41160</v>
      </c>
      <c r="J596" s="2">
        <v>73646</v>
      </c>
      <c r="K596" s="3">
        <v>0</v>
      </c>
      <c r="L596" t="s">
        <v>18</v>
      </c>
      <c r="M596" t="s">
        <v>24</v>
      </c>
      <c r="N596" s="1" t="s">
        <v>20</v>
      </c>
      <c r="P596" t="str">
        <f t="shared" si="20"/>
        <v>YOUNG</v>
      </c>
      <c r="AG596" s="11"/>
      <c r="AH596" s="1">
        <v>41160</v>
      </c>
      <c r="AI596" s="2">
        <v>73646</v>
      </c>
      <c r="AJ596" s="13" t="s">
        <v>26</v>
      </c>
      <c r="AK596" s="1">
        <v>41160</v>
      </c>
      <c r="AL596" s="3">
        <v>0</v>
      </c>
      <c r="AO596" s="11"/>
    </row>
    <row r="597" spans="1:41" x14ac:dyDescent="0.25">
      <c r="A597" t="s">
        <v>782</v>
      </c>
      <c r="B597" t="s">
        <v>1685</v>
      </c>
      <c r="C597" t="s">
        <v>73</v>
      </c>
      <c r="D597" t="s">
        <v>26</v>
      </c>
      <c r="E597" t="s">
        <v>1104</v>
      </c>
      <c r="F597" t="s">
        <v>27</v>
      </c>
      <c r="G597" t="s">
        <v>17</v>
      </c>
      <c r="H597">
        <v>36</v>
      </c>
      <c r="I597" s="1">
        <v>44780</v>
      </c>
      <c r="J597" s="2">
        <v>64937</v>
      </c>
      <c r="K597" s="3">
        <v>0</v>
      </c>
      <c r="L597" t="s">
        <v>18</v>
      </c>
      <c r="M597" t="s">
        <v>42</v>
      </c>
      <c r="N597" s="1" t="s">
        <v>20</v>
      </c>
      <c r="P597" t="str">
        <f t="shared" si="20"/>
        <v>YOUNG</v>
      </c>
      <c r="AG597" s="11"/>
      <c r="AH597" s="1">
        <v>44780</v>
      </c>
      <c r="AI597" s="2">
        <v>64937</v>
      </c>
      <c r="AJ597" s="13" t="s">
        <v>45</v>
      </c>
      <c r="AK597" s="1">
        <v>44780</v>
      </c>
      <c r="AL597" s="3">
        <v>0</v>
      </c>
      <c r="AO597" s="11"/>
    </row>
    <row r="598" spans="1:41" x14ac:dyDescent="0.25">
      <c r="A598" t="s">
        <v>783</v>
      </c>
      <c r="B598" t="s">
        <v>1686</v>
      </c>
      <c r="C598" t="s">
        <v>55</v>
      </c>
      <c r="D598" t="s">
        <v>45</v>
      </c>
      <c r="E598" t="s">
        <v>35</v>
      </c>
      <c r="F598" t="s">
        <v>27</v>
      </c>
      <c r="G598" t="s">
        <v>46</v>
      </c>
      <c r="H598">
        <v>42</v>
      </c>
      <c r="I598" s="1">
        <v>43627</v>
      </c>
      <c r="J598" s="2">
        <v>112146</v>
      </c>
      <c r="K598" s="3">
        <v>0.06</v>
      </c>
      <c r="L598" t="s">
        <v>18</v>
      </c>
      <c r="M598" t="s">
        <v>42</v>
      </c>
      <c r="N598" s="1" t="s">
        <v>20</v>
      </c>
      <c r="P598" t="str">
        <f t="shared" si="20"/>
        <v>MIDDLE AGE</v>
      </c>
      <c r="AG598" s="11"/>
      <c r="AH598" s="1">
        <v>43627</v>
      </c>
      <c r="AI598" s="2">
        <v>112146</v>
      </c>
      <c r="AJ598" s="13" t="s">
        <v>41</v>
      </c>
      <c r="AK598" s="1">
        <v>43627</v>
      </c>
      <c r="AL598" s="3">
        <v>0.06</v>
      </c>
      <c r="AO598" s="11"/>
    </row>
    <row r="599" spans="1:41" x14ac:dyDescent="0.25">
      <c r="A599" t="s">
        <v>192</v>
      </c>
      <c r="B599" t="s">
        <v>1687</v>
      </c>
      <c r="C599" t="s">
        <v>40</v>
      </c>
      <c r="D599" t="s">
        <v>41</v>
      </c>
      <c r="E599" t="s">
        <v>15</v>
      </c>
      <c r="F599" t="s">
        <v>27</v>
      </c>
      <c r="G599" t="s">
        <v>17</v>
      </c>
      <c r="H599">
        <v>48</v>
      </c>
      <c r="I599" s="1">
        <v>43450</v>
      </c>
      <c r="J599" s="2">
        <v>83332</v>
      </c>
      <c r="K599" s="3">
        <v>0</v>
      </c>
      <c r="L599" t="s">
        <v>18</v>
      </c>
      <c r="M599" t="s">
        <v>24</v>
      </c>
      <c r="N599" s="1" t="s">
        <v>20</v>
      </c>
      <c r="P599" t="str">
        <f t="shared" si="20"/>
        <v>MIDDLE AGE</v>
      </c>
      <c r="AG599" s="11"/>
      <c r="AH599" s="1">
        <v>43450</v>
      </c>
      <c r="AI599" s="2">
        <v>83332</v>
      </c>
      <c r="AJ599" s="13" t="s">
        <v>26</v>
      </c>
      <c r="AK599" s="1">
        <v>43450</v>
      </c>
      <c r="AL599" s="3">
        <v>0</v>
      </c>
      <c r="AO599" s="11"/>
    </row>
    <row r="600" spans="1:41" x14ac:dyDescent="0.25">
      <c r="A600" t="s">
        <v>784</v>
      </c>
      <c r="B600" t="s">
        <v>1688</v>
      </c>
      <c r="C600" t="s">
        <v>50</v>
      </c>
      <c r="D600" t="s">
        <v>26</v>
      </c>
      <c r="E600" t="s">
        <v>1104</v>
      </c>
      <c r="F600" t="s">
        <v>16</v>
      </c>
      <c r="G600" t="s">
        <v>23</v>
      </c>
      <c r="H600">
        <v>42</v>
      </c>
      <c r="I600" s="1">
        <v>39549</v>
      </c>
      <c r="J600" s="2">
        <v>66248</v>
      </c>
      <c r="K600" s="3">
        <v>7.0000000000000007E-2</v>
      </c>
      <c r="L600" t="s">
        <v>32</v>
      </c>
      <c r="M600" t="s">
        <v>67</v>
      </c>
      <c r="N600" s="1" t="s">
        <v>20</v>
      </c>
      <c r="P600" t="str">
        <f t="shared" si="20"/>
        <v>MIDDLE AGE</v>
      </c>
      <c r="AG600" s="11"/>
      <c r="AH600" s="1">
        <v>39549</v>
      </c>
      <c r="AI600" s="2">
        <v>66248</v>
      </c>
      <c r="AJ600" s="13" t="s">
        <v>22</v>
      </c>
      <c r="AK600" s="1">
        <v>39549</v>
      </c>
      <c r="AL600" s="3">
        <v>7.0000000000000007E-2</v>
      </c>
      <c r="AO600" s="11"/>
    </row>
    <row r="601" spans="1:41" x14ac:dyDescent="0.25">
      <c r="A601" t="s">
        <v>785</v>
      </c>
      <c r="B601" t="s">
        <v>1689</v>
      </c>
      <c r="C601" t="s">
        <v>1113</v>
      </c>
      <c r="D601" t="s">
        <v>22</v>
      </c>
      <c r="E601" t="s">
        <v>15</v>
      </c>
      <c r="F601" t="s">
        <v>27</v>
      </c>
      <c r="G601" t="s">
        <v>23</v>
      </c>
      <c r="H601">
        <v>37</v>
      </c>
      <c r="I601" s="1">
        <v>43699</v>
      </c>
      <c r="J601" s="2">
        <v>127238</v>
      </c>
      <c r="K601" s="3">
        <v>0.15</v>
      </c>
      <c r="L601" t="s">
        <v>32</v>
      </c>
      <c r="M601" t="s">
        <v>63</v>
      </c>
      <c r="N601" s="1" t="s">
        <v>20</v>
      </c>
      <c r="P601" t="str">
        <f t="shared" si="20"/>
        <v>YOUNG</v>
      </c>
      <c r="AG601" s="11"/>
      <c r="AH601" s="1">
        <v>43699</v>
      </c>
      <c r="AI601" s="2">
        <v>127238</v>
      </c>
      <c r="AJ601" s="13" t="s">
        <v>26</v>
      </c>
      <c r="AK601" s="1">
        <v>43699</v>
      </c>
      <c r="AL601" s="3">
        <v>0.15</v>
      </c>
      <c r="AO601" s="11"/>
    </row>
    <row r="602" spans="1:41" x14ac:dyDescent="0.25">
      <c r="A602" t="s">
        <v>786</v>
      </c>
      <c r="B602" t="s">
        <v>1690</v>
      </c>
      <c r="C602" t="s">
        <v>61</v>
      </c>
      <c r="D602" t="s">
        <v>26</v>
      </c>
      <c r="E602" t="s">
        <v>1104</v>
      </c>
      <c r="F602" t="s">
        <v>16</v>
      </c>
      <c r="G602" t="s">
        <v>23</v>
      </c>
      <c r="H602">
        <v>55</v>
      </c>
      <c r="I602" s="1">
        <v>41052</v>
      </c>
      <c r="J602" s="2">
        <v>87857</v>
      </c>
      <c r="K602" s="3">
        <v>0</v>
      </c>
      <c r="L602" t="s">
        <v>18</v>
      </c>
      <c r="M602" t="s">
        <v>24</v>
      </c>
      <c r="N602" s="1" t="s">
        <v>20</v>
      </c>
      <c r="P602" t="str">
        <f t="shared" si="20"/>
        <v>MIDDLE AGE</v>
      </c>
      <c r="AG602" s="11"/>
      <c r="AH602" s="1">
        <v>41052</v>
      </c>
      <c r="AI602" s="2">
        <v>87857</v>
      </c>
      <c r="AJ602" s="13" t="s">
        <v>22</v>
      </c>
      <c r="AK602" s="1">
        <v>41052</v>
      </c>
      <c r="AL602" s="3">
        <v>0</v>
      </c>
      <c r="AO602" s="11"/>
    </row>
    <row r="603" spans="1:41" x14ac:dyDescent="0.25">
      <c r="A603" t="s">
        <v>787</v>
      </c>
      <c r="B603" t="s">
        <v>1691</v>
      </c>
      <c r="C603" t="s">
        <v>21</v>
      </c>
      <c r="D603" t="s">
        <v>22</v>
      </c>
      <c r="E603" t="s">
        <v>1104</v>
      </c>
      <c r="F603" t="s">
        <v>16</v>
      </c>
      <c r="G603" t="s">
        <v>23</v>
      </c>
      <c r="H603">
        <v>62</v>
      </c>
      <c r="I603" s="1">
        <v>36392</v>
      </c>
      <c r="J603" s="2">
        <v>51454</v>
      </c>
      <c r="K603" s="3">
        <v>0</v>
      </c>
      <c r="L603" t="s">
        <v>18</v>
      </c>
      <c r="M603" t="s">
        <v>56</v>
      </c>
      <c r="N603" s="1" t="s">
        <v>20</v>
      </c>
      <c r="P603" t="str">
        <f t="shared" si="20"/>
        <v>OLD</v>
      </c>
      <c r="AG603" s="11"/>
      <c r="AH603" s="1">
        <v>36392</v>
      </c>
      <c r="AI603" s="2">
        <v>51454</v>
      </c>
      <c r="AJ603" s="13" t="s">
        <v>58</v>
      </c>
      <c r="AK603" s="1">
        <v>36392</v>
      </c>
      <c r="AL603" s="3">
        <v>0</v>
      </c>
      <c r="AO603" s="11"/>
    </row>
    <row r="604" spans="1:41" x14ac:dyDescent="0.25">
      <c r="A604" t="s">
        <v>116</v>
      </c>
      <c r="B604" t="s">
        <v>1692</v>
      </c>
      <c r="C604" t="s">
        <v>1113</v>
      </c>
      <c r="D604" t="s">
        <v>58</v>
      </c>
      <c r="E604" t="s">
        <v>1104</v>
      </c>
      <c r="F604" t="s">
        <v>16</v>
      </c>
      <c r="G604" t="s">
        <v>46</v>
      </c>
      <c r="H604">
        <v>29</v>
      </c>
      <c r="I604" s="1">
        <v>44087</v>
      </c>
      <c r="J604" s="2">
        <v>128066</v>
      </c>
      <c r="K604" s="3">
        <v>0.11</v>
      </c>
      <c r="L604" t="s">
        <v>18</v>
      </c>
      <c r="M604" t="s">
        <v>56</v>
      </c>
      <c r="N604" s="1" t="s">
        <v>20</v>
      </c>
      <c r="P604" t="str">
        <f t="shared" si="20"/>
        <v>YOUNG</v>
      </c>
      <c r="AG604" s="11"/>
      <c r="AH604" s="1">
        <v>44087</v>
      </c>
      <c r="AI604" s="2">
        <v>128066</v>
      </c>
      <c r="AJ604" s="13" t="s">
        <v>22</v>
      </c>
      <c r="AK604" s="1">
        <v>44087</v>
      </c>
      <c r="AL604" s="3">
        <v>0.11</v>
      </c>
      <c r="AO604" s="11"/>
    </row>
    <row r="605" spans="1:41" x14ac:dyDescent="0.25">
      <c r="A605" t="s">
        <v>788</v>
      </c>
      <c r="B605" t="s">
        <v>1693</v>
      </c>
      <c r="C605" t="s">
        <v>1113</v>
      </c>
      <c r="D605" t="s">
        <v>22</v>
      </c>
      <c r="E605" t="s">
        <v>31</v>
      </c>
      <c r="F605" t="s">
        <v>16</v>
      </c>
      <c r="G605" t="s">
        <v>46</v>
      </c>
      <c r="H605">
        <v>29</v>
      </c>
      <c r="I605" s="1">
        <v>43371</v>
      </c>
      <c r="J605" s="2">
        <v>130790</v>
      </c>
      <c r="K605" s="3">
        <v>0.1</v>
      </c>
      <c r="L605" t="s">
        <v>47</v>
      </c>
      <c r="M605" t="s">
        <v>1136</v>
      </c>
      <c r="N605" s="1" t="s">
        <v>20</v>
      </c>
      <c r="P605" t="str">
        <f t="shared" si="20"/>
        <v>YOUNG</v>
      </c>
      <c r="AG605" s="11"/>
      <c r="AH605" s="1">
        <v>43371</v>
      </c>
      <c r="AI605" s="2">
        <v>130790</v>
      </c>
      <c r="AJ605" s="13" t="s">
        <v>22</v>
      </c>
      <c r="AK605" s="1">
        <v>43371</v>
      </c>
      <c r="AL605" s="3">
        <v>0.1</v>
      </c>
      <c r="AO605" s="11"/>
    </row>
    <row r="606" spans="1:41" x14ac:dyDescent="0.25">
      <c r="A606" t="s">
        <v>789</v>
      </c>
      <c r="B606" t="s">
        <v>1694</v>
      </c>
      <c r="C606" t="s">
        <v>13</v>
      </c>
      <c r="D606" t="s">
        <v>22</v>
      </c>
      <c r="E606" t="s">
        <v>35</v>
      </c>
      <c r="F606" t="s">
        <v>16</v>
      </c>
      <c r="G606" t="s">
        <v>46</v>
      </c>
      <c r="H606">
        <v>45</v>
      </c>
      <c r="I606" s="1">
        <v>38124</v>
      </c>
      <c r="J606" s="2">
        <v>233342</v>
      </c>
      <c r="K606" s="3">
        <v>0.37</v>
      </c>
      <c r="L606" t="s">
        <v>18</v>
      </c>
      <c r="M606" t="s">
        <v>24</v>
      </c>
      <c r="N606" s="1" t="s">
        <v>20</v>
      </c>
      <c r="P606" t="str">
        <f t="shared" si="20"/>
        <v>MIDDLE AGE</v>
      </c>
      <c r="AG606" s="11"/>
      <c r="AH606" s="1">
        <v>38124</v>
      </c>
      <c r="AI606" s="2">
        <v>233342</v>
      </c>
      <c r="AJ606" s="13" t="s">
        <v>41</v>
      </c>
      <c r="AK606" s="1">
        <v>38124</v>
      </c>
      <c r="AL606" s="3">
        <v>0.37</v>
      </c>
      <c r="AO606" s="11"/>
    </row>
    <row r="607" spans="1:41" x14ac:dyDescent="0.25">
      <c r="A607" t="s">
        <v>790</v>
      </c>
      <c r="B607" t="s">
        <v>1695</v>
      </c>
      <c r="C607" t="s">
        <v>59</v>
      </c>
      <c r="D607" t="s">
        <v>41</v>
      </c>
      <c r="E607" t="s">
        <v>35</v>
      </c>
      <c r="F607" t="s">
        <v>27</v>
      </c>
      <c r="G607" t="s">
        <v>17</v>
      </c>
      <c r="H607">
        <v>57</v>
      </c>
      <c r="I607" s="1">
        <v>40090</v>
      </c>
      <c r="J607" s="2">
        <v>54155</v>
      </c>
      <c r="K607" s="3">
        <v>0</v>
      </c>
      <c r="L607" t="s">
        <v>18</v>
      </c>
      <c r="M607" t="s">
        <v>24</v>
      </c>
      <c r="N607" s="1" t="s">
        <v>20</v>
      </c>
      <c r="P607" t="str">
        <f t="shared" si="20"/>
        <v>MIDDLE AGE</v>
      </c>
      <c r="AG607" s="11"/>
      <c r="AH607" s="1">
        <v>40090</v>
      </c>
      <c r="AI607" s="2">
        <v>54155</v>
      </c>
      <c r="AJ607" s="13" t="s">
        <v>41</v>
      </c>
      <c r="AK607" s="1">
        <v>40090</v>
      </c>
      <c r="AL607" s="3">
        <v>0</v>
      </c>
      <c r="AO607" s="11"/>
    </row>
    <row r="608" spans="1:41" x14ac:dyDescent="0.25">
      <c r="A608" t="s">
        <v>791</v>
      </c>
      <c r="B608" t="s">
        <v>1696</v>
      </c>
      <c r="C608" t="s">
        <v>13</v>
      </c>
      <c r="D608" t="s">
        <v>41</v>
      </c>
      <c r="E608" t="s">
        <v>35</v>
      </c>
      <c r="F608" t="s">
        <v>27</v>
      </c>
      <c r="G608" t="s">
        <v>23</v>
      </c>
      <c r="H608">
        <v>31</v>
      </c>
      <c r="I608" s="1">
        <v>43714</v>
      </c>
      <c r="J608" s="2">
        <v>189403</v>
      </c>
      <c r="K608" s="3">
        <v>0.36</v>
      </c>
      <c r="L608" t="s">
        <v>32</v>
      </c>
      <c r="M608" t="s">
        <v>63</v>
      </c>
      <c r="N608" s="1">
        <v>44286</v>
      </c>
      <c r="P608" t="str">
        <f t="shared" si="20"/>
        <v>YOUNG</v>
      </c>
      <c r="AG608" s="11"/>
      <c r="AH608" s="1">
        <v>43714</v>
      </c>
      <c r="AI608" s="2">
        <v>189403</v>
      </c>
      <c r="AJ608" s="13" t="s">
        <v>58</v>
      </c>
      <c r="AK608" s="1">
        <v>43714</v>
      </c>
      <c r="AL608" s="3">
        <v>0.36</v>
      </c>
      <c r="AO608" s="11"/>
    </row>
    <row r="609" spans="1:41" x14ac:dyDescent="0.25">
      <c r="A609" t="s">
        <v>792</v>
      </c>
      <c r="B609" t="s">
        <v>1697</v>
      </c>
      <c r="C609" t="s">
        <v>40</v>
      </c>
      <c r="D609" t="s">
        <v>58</v>
      </c>
      <c r="E609" t="s">
        <v>35</v>
      </c>
      <c r="F609" t="s">
        <v>16</v>
      </c>
      <c r="G609" t="s">
        <v>23</v>
      </c>
      <c r="H609">
        <v>31</v>
      </c>
      <c r="I609" s="1">
        <v>43238</v>
      </c>
      <c r="J609" s="2">
        <v>78732</v>
      </c>
      <c r="K609" s="3">
        <v>0</v>
      </c>
      <c r="L609" t="s">
        <v>32</v>
      </c>
      <c r="M609" t="s">
        <v>63</v>
      </c>
      <c r="N609" s="1">
        <v>43535</v>
      </c>
      <c r="P609" t="str">
        <f t="shared" si="20"/>
        <v>YOUNG</v>
      </c>
      <c r="AG609" s="11"/>
      <c r="AH609" s="1">
        <v>43238</v>
      </c>
      <c r="AI609" s="2">
        <v>78732</v>
      </c>
      <c r="AJ609" s="13" t="s">
        <v>58</v>
      </c>
      <c r="AK609" s="1">
        <v>43238</v>
      </c>
      <c r="AL609" s="3">
        <v>0</v>
      </c>
      <c r="AO609" s="11"/>
    </row>
    <row r="610" spans="1:41" x14ac:dyDescent="0.25">
      <c r="A610" t="s">
        <v>793</v>
      </c>
      <c r="B610" t="s">
        <v>1698</v>
      </c>
      <c r="C610" t="s">
        <v>59</v>
      </c>
      <c r="D610" t="s">
        <v>58</v>
      </c>
      <c r="E610" t="s">
        <v>35</v>
      </c>
      <c r="F610" t="s">
        <v>27</v>
      </c>
      <c r="G610" t="s">
        <v>17</v>
      </c>
      <c r="H610">
        <v>47</v>
      </c>
      <c r="I610" s="1">
        <v>42122</v>
      </c>
      <c r="J610" s="2">
        <v>55401</v>
      </c>
      <c r="K610" s="3">
        <v>0</v>
      </c>
      <c r="L610" t="s">
        <v>18</v>
      </c>
      <c r="M610" t="s">
        <v>28</v>
      </c>
      <c r="N610" s="1" t="s">
        <v>20</v>
      </c>
      <c r="P610" t="str">
        <f t="shared" si="20"/>
        <v>MIDDLE AGE</v>
      </c>
      <c r="AG610" s="11"/>
      <c r="AH610" s="1">
        <v>42122</v>
      </c>
      <c r="AI610" s="2">
        <v>55401</v>
      </c>
      <c r="AJ610" s="13" t="s">
        <v>26</v>
      </c>
      <c r="AK610" s="1">
        <v>42122</v>
      </c>
      <c r="AL610" s="3">
        <v>0</v>
      </c>
      <c r="AO610" s="11"/>
    </row>
    <row r="611" spans="1:41" x14ac:dyDescent="0.25">
      <c r="A611" t="s">
        <v>794</v>
      </c>
      <c r="B611" t="s">
        <v>1699</v>
      </c>
      <c r="C611" t="s">
        <v>79</v>
      </c>
      <c r="D611" t="s">
        <v>26</v>
      </c>
      <c r="E611" t="s">
        <v>35</v>
      </c>
      <c r="F611" t="s">
        <v>27</v>
      </c>
      <c r="G611" t="s">
        <v>46</v>
      </c>
      <c r="H611">
        <v>60</v>
      </c>
      <c r="I611" s="1">
        <v>38910</v>
      </c>
      <c r="J611" s="2">
        <v>82343</v>
      </c>
      <c r="K611" s="3">
        <v>0</v>
      </c>
      <c r="L611" t="s">
        <v>18</v>
      </c>
      <c r="M611" t="s">
        <v>24</v>
      </c>
      <c r="N611" s="1" t="s">
        <v>20</v>
      </c>
      <c r="P611" t="str">
        <f t="shared" si="20"/>
        <v>MIDDLE AGE</v>
      </c>
      <c r="AG611" s="11"/>
      <c r="AH611" s="1">
        <v>38910</v>
      </c>
      <c r="AI611" s="2">
        <v>82343</v>
      </c>
      <c r="AJ611" s="13" t="s">
        <v>30</v>
      </c>
      <c r="AK611" s="1">
        <v>38910</v>
      </c>
      <c r="AL611" s="3">
        <v>0</v>
      </c>
      <c r="AO611" s="11"/>
    </row>
    <row r="612" spans="1:41" x14ac:dyDescent="0.25">
      <c r="A612" t="s">
        <v>795</v>
      </c>
      <c r="B612" t="s">
        <v>1700</v>
      </c>
      <c r="C612" t="s">
        <v>29</v>
      </c>
      <c r="D612" t="s">
        <v>30</v>
      </c>
      <c r="E612" t="s">
        <v>15</v>
      </c>
      <c r="F612" t="s">
        <v>27</v>
      </c>
      <c r="G612" t="s">
        <v>46</v>
      </c>
      <c r="H612">
        <v>42</v>
      </c>
      <c r="I612" s="1">
        <v>42810</v>
      </c>
      <c r="J612" s="2">
        <v>66226</v>
      </c>
      <c r="K612" s="3">
        <v>0</v>
      </c>
      <c r="L612" t="s">
        <v>47</v>
      </c>
      <c r="M612" t="s">
        <v>48</v>
      </c>
      <c r="N612" s="1" t="s">
        <v>20</v>
      </c>
      <c r="P612" t="str">
        <f t="shared" si="20"/>
        <v>MIDDLE AGE</v>
      </c>
      <c r="AG612" s="11"/>
      <c r="AH612" s="1">
        <v>42810</v>
      </c>
      <c r="AI612" s="2">
        <v>66226</v>
      </c>
      <c r="AJ612" s="13" t="s">
        <v>26</v>
      </c>
      <c r="AK612" s="1">
        <v>42810</v>
      </c>
      <c r="AL612" s="3">
        <v>0</v>
      </c>
      <c r="AO612" s="11"/>
    </row>
    <row r="613" spans="1:41" x14ac:dyDescent="0.25">
      <c r="A613" t="s">
        <v>210</v>
      </c>
      <c r="B613" t="s">
        <v>1701</v>
      </c>
      <c r="C613" t="s">
        <v>13</v>
      </c>
      <c r="D613" t="s">
        <v>26</v>
      </c>
      <c r="E613" t="s">
        <v>35</v>
      </c>
      <c r="F613" t="s">
        <v>16</v>
      </c>
      <c r="G613" t="s">
        <v>23</v>
      </c>
      <c r="H613">
        <v>26</v>
      </c>
      <c r="I613" s="1">
        <v>44533</v>
      </c>
      <c r="J613" s="2">
        <v>193435</v>
      </c>
      <c r="K613" s="3">
        <v>0.31</v>
      </c>
      <c r="L613" t="s">
        <v>18</v>
      </c>
      <c r="M613" t="s">
        <v>19</v>
      </c>
      <c r="N613" s="1" t="s">
        <v>20</v>
      </c>
      <c r="P613" t="str">
        <f t="shared" si="20"/>
        <v>YOUNG</v>
      </c>
      <c r="AG613" s="11"/>
      <c r="AH613" s="1">
        <v>44533</v>
      </c>
      <c r="AI613" s="2">
        <v>193435</v>
      </c>
      <c r="AJ613" s="13" t="s">
        <v>14</v>
      </c>
      <c r="AK613" s="1">
        <v>44533</v>
      </c>
      <c r="AL613" s="3">
        <v>0.31</v>
      </c>
      <c r="AO613" s="11"/>
    </row>
    <row r="614" spans="1:41" x14ac:dyDescent="0.25">
      <c r="A614" t="s">
        <v>796</v>
      </c>
      <c r="B614" t="s">
        <v>1702</v>
      </c>
      <c r="C614" t="s">
        <v>55</v>
      </c>
      <c r="D614" t="s">
        <v>14</v>
      </c>
      <c r="E614" t="s">
        <v>31</v>
      </c>
      <c r="F614" t="s">
        <v>27</v>
      </c>
      <c r="G614" t="s">
        <v>17</v>
      </c>
      <c r="H614">
        <v>57</v>
      </c>
      <c r="I614" s="1">
        <v>40651</v>
      </c>
      <c r="J614" s="2">
        <v>114241</v>
      </c>
      <c r="K614" s="3">
        <v>0.1</v>
      </c>
      <c r="L614" t="s">
        <v>18</v>
      </c>
      <c r="M614" t="s">
        <v>42</v>
      </c>
      <c r="N614" s="1" t="s">
        <v>20</v>
      </c>
      <c r="P614" t="str">
        <f t="shared" si="20"/>
        <v>MIDDLE AGE</v>
      </c>
      <c r="AG614" s="11"/>
      <c r="AH614" s="1">
        <v>40651</v>
      </c>
      <c r="AI614" s="2">
        <v>114241</v>
      </c>
      <c r="AJ614" s="13" t="s">
        <v>30</v>
      </c>
      <c r="AK614" s="1">
        <v>40651</v>
      </c>
      <c r="AL614" s="3">
        <v>0.1</v>
      </c>
      <c r="AO614" s="11"/>
    </row>
    <row r="615" spans="1:41" x14ac:dyDescent="0.25">
      <c r="A615" t="s">
        <v>797</v>
      </c>
      <c r="B615" t="s">
        <v>1703</v>
      </c>
      <c r="C615" t="s">
        <v>38</v>
      </c>
      <c r="D615" t="s">
        <v>30</v>
      </c>
      <c r="E615" t="s">
        <v>15</v>
      </c>
      <c r="F615" t="s">
        <v>16</v>
      </c>
      <c r="G615" t="s">
        <v>46</v>
      </c>
      <c r="H615">
        <v>25</v>
      </c>
      <c r="I615" s="1">
        <v>44876</v>
      </c>
      <c r="J615" s="2">
        <v>177264</v>
      </c>
      <c r="K615" s="3">
        <v>0.16</v>
      </c>
      <c r="L615" t="s">
        <v>47</v>
      </c>
      <c r="M615" t="s">
        <v>68</v>
      </c>
      <c r="N615" s="1" t="s">
        <v>20</v>
      </c>
      <c r="P615" t="str">
        <f t="shared" si="20"/>
        <v>YOUNG</v>
      </c>
      <c r="AG615" s="11"/>
      <c r="AH615" s="1">
        <v>44876</v>
      </c>
      <c r="AI615" s="2">
        <v>177264</v>
      </c>
      <c r="AJ615" s="13" t="s">
        <v>22</v>
      </c>
      <c r="AK615" s="1">
        <v>44876</v>
      </c>
      <c r="AL615" s="3">
        <v>0.16</v>
      </c>
      <c r="AO615" s="11"/>
    </row>
    <row r="616" spans="1:41" x14ac:dyDescent="0.25">
      <c r="A616" t="s">
        <v>798</v>
      </c>
      <c r="B616" t="s">
        <v>1704</v>
      </c>
      <c r="C616" t="s">
        <v>70</v>
      </c>
      <c r="D616" t="s">
        <v>22</v>
      </c>
      <c r="E616" t="s">
        <v>31</v>
      </c>
      <c r="F616" t="s">
        <v>27</v>
      </c>
      <c r="G616" t="s">
        <v>23</v>
      </c>
      <c r="H616">
        <v>53</v>
      </c>
      <c r="I616" s="1">
        <v>42472</v>
      </c>
      <c r="J616" s="2">
        <v>58010</v>
      </c>
      <c r="K616" s="3">
        <v>0</v>
      </c>
      <c r="L616" t="s">
        <v>18</v>
      </c>
      <c r="M616" t="s">
        <v>56</v>
      </c>
      <c r="N616" s="1" t="s">
        <v>20</v>
      </c>
      <c r="P616" t="str">
        <f t="shared" si="20"/>
        <v>MIDDLE AGE</v>
      </c>
      <c r="AG616" s="11"/>
      <c r="AH616" s="1">
        <v>42472</v>
      </c>
      <c r="AI616" s="2">
        <v>58010</v>
      </c>
      <c r="AJ616" s="13" t="s">
        <v>26</v>
      </c>
      <c r="AK616" s="1">
        <v>42472</v>
      </c>
      <c r="AL616" s="3">
        <v>0</v>
      </c>
      <c r="AO616" s="11"/>
    </row>
    <row r="617" spans="1:41" x14ac:dyDescent="0.25">
      <c r="A617" t="s">
        <v>799</v>
      </c>
      <c r="B617" t="s">
        <v>1705</v>
      </c>
      <c r="C617" t="s">
        <v>38</v>
      </c>
      <c r="D617" t="s">
        <v>26</v>
      </c>
      <c r="E617" t="s">
        <v>1104</v>
      </c>
      <c r="F617" t="s">
        <v>27</v>
      </c>
      <c r="G617" t="s">
        <v>43</v>
      </c>
      <c r="H617">
        <v>43</v>
      </c>
      <c r="I617" s="1">
        <v>37695</v>
      </c>
      <c r="J617" s="2">
        <v>154284</v>
      </c>
      <c r="K617" s="3">
        <v>0.25</v>
      </c>
      <c r="L617" t="s">
        <v>18</v>
      </c>
      <c r="M617" t="s">
        <v>19</v>
      </c>
      <c r="N617" s="1" t="s">
        <v>20</v>
      </c>
      <c r="P617" t="str">
        <f t="shared" si="20"/>
        <v>MIDDLE AGE</v>
      </c>
      <c r="AG617" s="11"/>
      <c r="AH617" s="1">
        <v>37695</v>
      </c>
      <c r="AI617" s="2">
        <v>154284</v>
      </c>
      <c r="AJ617" s="13" t="s">
        <v>58</v>
      </c>
      <c r="AK617" s="1">
        <v>37695</v>
      </c>
      <c r="AL617" s="3">
        <v>0.25</v>
      </c>
      <c r="AO617" s="11"/>
    </row>
    <row r="618" spans="1:41" x14ac:dyDescent="0.25">
      <c r="A618" t="s">
        <v>800</v>
      </c>
      <c r="B618" t="s">
        <v>1706</v>
      </c>
      <c r="C618" t="s">
        <v>59</v>
      </c>
      <c r="D618" t="s">
        <v>58</v>
      </c>
      <c r="E618" t="s">
        <v>31</v>
      </c>
      <c r="F618" t="s">
        <v>16</v>
      </c>
      <c r="G618" t="s">
        <v>17</v>
      </c>
      <c r="H618">
        <v>49</v>
      </c>
      <c r="I618" s="1">
        <v>37305</v>
      </c>
      <c r="J618" s="2">
        <v>54633</v>
      </c>
      <c r="K618" s="3">
        <v>0</v>
      </c>
      <c r="L618" t="s">
        <v>18</v>
      </c>
      <c r="M618" t="s">
        <v>19</v>
      </c>
      <c r="N618" s="1" t="s">
        <v>20</v>
      </c>
      <c r="P618" t="str">
        <f t="shared" si="20"/>
        <v>MIDDLE AGE</v>
      </c>
      <c r="AG618" s="11"/>
      <c r="AH618" s="1">
        <v>37305</v>
      </c>
      <c r="AI618" s="2">
        <v>54633</v>
      </c>
      <c r="AJ618" s="13" t="s">
        <v>22</v>
      </c>
      <c r="AK618" s="1">
        <v>37305</v>
      </c>
      <c r="AL618" s="3">
        <v>0</v>
      </c>
      <c r="AO618" s="11"/>
    </row>
    <row r="619" spans="1:41" x14ac:dyDescent="0.25">
      <c r="A619" t="s">
        <v>801</v>
      </c>
      <c r="B619" t="s">
        <v>1707</v>
      </c>
      <c r="C619" t="s">
        <v>70</v>
      </c>
      <c r="D619" t="s">
        <v>22</v>
      </c>
      <c r="E619" t="s">
        <v>15</v>
      </c>
      <c r="F619" t="s">
        <v>16</v>
      </c>
      <c r="G619" t="s">
        <v>23</v>
      </c>
      <c r="H619">
        <v>61</v>
      </c>
      <c r="I619" s="1">
        <v>35303</v>
      </c>
      <c r="J619" s="2">
        <v>42829</v>
      </c>
      <c r="K619" s="3">
        <v>0</v>
      </c>
      <c r="L619" t="s">
        <v>18</v>
      </c>
      <c r="M619" t="s">
        <v>28</v>
      </c>
      <c r="N619" s="1" t="s">
        <v>20</v>
      </c>
      <c r="P619" t="str">
        <f t="shared" si="20"/>
        <v>OLD</v>
      </c>
      <c r="AG619" s="11"/>
      <c r="AH619" s="1">
        <v>35303</v>
      </c>
      <c r="AI619" s="2">
        <v>42829</v>
      </c>
      <c r="AJ619" s="13" t="s">
        <v>30</v>
      </c>
      <c r="AK619" s="1">
        <v>35303</v>
      </c>
      <c r="AL619" s="3">
        <v>0</v>
      </c>
      <c r="AO619" s="11"/>
    </row>
    <row r="620" spans="1:41" x14ac:dyDescent="0.25">
      <c r="A620" t="s">
        <v>802</v>
      </c>
      <c r="B620" t="s">
        <v>1708</v>
      </c>
      <c r="C620" t="s">
        <v>78</v>
      </c>
      <c r="D620" t="s">
        <v>30</v>
      </c>
      <c r="E620" t="s">
        <v>15</v>
      </c>
      <c r="F620" t="s">
        <v>27</v>
      </c>
      <c r="G620" t="s">
        <v>46</v>
      </c>
      <c r="H620">
        <v>41</v>
      </c>
      <c r="I620" s="1">
        <v>40252</v>
      </c>
      <c r="J620" s="2">
        <v>118973</v>
      </c>
      <c r="K620" s="3">
        <v>0.1</v>
      </c>
      <c r="L620" t="s">
        <v>18</v>
      </c>
      <c r="M620" t="s">
        <v>37</v>
      </c>
      <c r="N620" s="1" t="s">
        <v>20</v>
      </c>
      <c r="P620" t="str">
        <f t="shared" si="20"/>
        <v>MIDDLE AGE</v>
      </c>
      <c r="AG620" s="11"/>
      <c r="AH620" s="1">
        <v>40252</v>
      </c>
      <c r="AI620" s="2">
        <v>118973</v>
      </c>
      <c r="AJ620" s="13" t="s">
        <v>26</v>
      </c>
      <c r="AK620" s="1">
        <v>40252</v>
      </c>
      <c r="AL620" s="3">
        <v>0.1</v>
      </c>
      <c r="AO620" s="11"/>
    </row>
    <row r="621" spans="1:41" x14ac:dyDescent="0.25">
      <c r="A621" t="s">
        <v>803</v>
      </c>
      <c r="B621" t="s">
        <v>1709</v>
      </c>
      <c r="C621" t="s">
        <v>61</v>
      </c>
      <c r="D621" t="s">
        <v>26</v>
      </c>
      <c r="E621" t="s">
        <v>35</v>
      </c>
      <c r="F621" t="s">
        <v>16</v>
      </c>
      <c r="G621" t="s">
        <v>17</v>
      </c>
      <c r="H621">
        <v>56</v>
      </c>
      <c r="I621" s="1">
        <v>43463</v>
      </c>
      <c r="J621" s="2">
        <v>61251</v>
      </c>
      <c r="K621" s="3">
        <v>0</v>
      </c>
      <c r="L621" t="s">
        <v>18</v>
      </c>
      <c r="M621" t="s">
        <v>42</v>
      </c>
      <c r="N621" s="1" t="s">
        <v>20</v>
      </c>
      <c r="P621" t="str">
        <f t="shared" si="20"/>
        <v>MIDDLE AGE</v>
      </c>
      <c r="AG621" s="11"/>
      <c r="AH621" s="1">
        <v>43463</v>
      </c>
      <c r="AI621" s="2">
        <v>61251</v>
      </c>
      <c r="AJ621" s="13" t="s">
        <v>30</v>
      </c>
      <c r="AK621" s="1">
        <v>43463</v>
      </c>
      <c r="AL621" s="3">
        <v>0</v>
      </c>
      <c r="AO621" s="11"/>
    </row>
    <row r="622" spans="1:41" x14ac:dyDescent="0.25">
      <c r="A622" t="s">
        <v>804</v>
      </c>
      <c r="B622" t="s">
        <v>1710</v>
      </c>
      <c r="C622" t="s">
        <v>78</v>
      </c>
      <c r="D622" t="s">
        <v>30</v>
      </c>
      <c r="E622" t="s">
        <v>1104</v>
      </c>
      <c r="F622" t="s">
        <v>27</v>
      </c>
      <c r="G622" t="s">
        <v>17</v>
      </c>
      <c r="H622">
        <v>49</v>
      </c>
      <c r="I622" s="1">
        <v>37370</v>
      </c>
      <c r="J622" s="2">
        <v>108636</v>
      </c>
      <c r="K622" s="3">
        <v>0.1</v>
      </c>
      <c r="L622" t="s">
        <v>18</v>
      </c>
      <c r="M622" t="s">
        <v>28</v>
      </c>
      <c r="N622" s="1" t="s">
        <v>20</v>
      </c>
      <c r="P622" t="str">
        <f t="shared" si="20"/>
        <v>MIDDLE AGE</v>
      </c>
      <c r="AG622" s="11"/>
      <c r="AH622" s="1">
        <v>37370</v>
      </c>
      <c r="AI622" s="2">
        <v>108636</v>
      </c>
      <c r="AJ622" s="13" t="s">
        <v>30</v>
      </c>
      <c r="AK622" s="1">
        <v>37370</v>
      </c>
      <c r="AL622" s="3">
        <v>0.1</v>
      </c>
      <c r="AO622" s="11"/>
    </row>
    <row r="623" spans="1:41" x14ac:dyDescent="0.25">
      <c r="A623" t="s">
        <v>805</v>
      </c>
      <c r="B623" t="s">
        <v>1711</v>
      </c>
      <c r="C623" t="s">
        <v>85</v>
      </c>
      <c r="D623" t="s">
        <v>30</v>
      </c>
      <c r="E623" t="s">
        <v>1104</v>
      </c>
      <c r="F623" t="s">
        <v>16</v>
      </c>
      <c r="G623" t="s">
        <v>23</v>
      </c>
      <c r="H623">
        <v>32</v>
      </c>
      <c r="I623" s="1">
        <v>41753</v>
      </c>
      <c r="J623" s="2">
        <v>68780</v>
      </c>
      <c r="K623" s="3">
        <v>0</v>
      </c>
      <c r="L623" t="s">
        <v>32</v>
      </c>
      <c r="M623" t="s">
        <v>54</v>
      </c>
      <c r="N623" s="1" t="s">
        <v>20</v>
      </c>
      <c r="P623" t="str">
        <f t="shared" si="20"/>
        <v>YOUNG</v>
      </c>
      <c r="AG623" s="11"/>
      <c r="AH623" s="1">
        <v>41753</v>
      </c>
      <c r="AI623" s="2">
        <v>68780</v>
      </c>
      <c r="AJ623" s="13" t="s">
        <v>58</v>
      </c>
      <c r="AK623" s="1">
        <v>41753</v>
      </c>
      <c r="AL623" s="3">
        <v>0</v>
      </c>
      <c r="AO623" s="11"/>
    </row>
    <row r="624" spans="1:41" x14ac:dyDescent="0.25">
      <c r="A624" t="s">
        <v>806</v>
      </c>
      <c r="B624" t="s">
        <v>1712</v>
      </c>
      <c r="C624" t="s">
        <v>57</v>
      </c>
      <c r="D624" t="s">
        <v>58</v>
      </c>
      <c r="E624" t="s">
        <v>31</v>
      </c>
      <c r="F624" t="s">
        <v>16</v>
      </c>
      <c r="G624" t="s">
        <v>17</v>
      </c>
      <c r="H624">
        <v>30</v>
      </c>
      <c r="I624" s="1">
        <v>42592</v>
      </c>
      <c r="J624" s="2">
        <v>60261</v>
      </c>
      <c r="K624" s="3">
        <v>0</v>
      </c>
      <c r="L624" t="s">
        <v>18</v>
      </c>
      <c r="M624" t="s">
        <v>56</v>
      </c>
      <c r="N624" s="1" t="s">
        <v>20</v>
      </c>
      <c r="P624" t="str">
        <f t="shared" si="20"/>
        <v>YOUNG</v>
      </c>
      <c r="AG624" s="11"/>
      <c r="AH624" s="1">
        <v>42592</v>
      </c>
      <c r="AI624" s="2">
        <v>60261</v>
      </c>
      <c r="AJ624" s="13" t="s">
        <v>14</v>
      </c>
      <c r="AK624" s="1">
        <v>42592</v>
      </c>
      <c r="AL624" s="3">
        <v>0</v>
      </c>
      <c r="AO624" s="11"/>
    </row>
    <row r="625" spans="1:41" x14ac:dyDescent="0.25">
      <c r="A625" t="s">
        <v>807</v>
      </c>
      <c r="B625" t="s">
        <v>1713</v>
      </c>
      <c r="C625" t="s">
        <v>55</v>
      </c>
      <c r="D625" t="s">
        <v>14</v>
      </c>
      <c r="E625" t="s">
        <v>1104</v>
      </c>
      <c r="F625" t="s">
        <v>27</v>
      </c>
      <c r="G625" t="s">
        <v>23</v>
      </c>
      <c r="H625">
        <v>64</v>
      </c>
      <c r="I625" s="1">
        <v>37815</v>
      </c>
      <c r="J625" s="2">
        <v>100951</v>
      </c>
      <c r="K625" s="3">
        <v>0.05</v>
      </c>
      <c r="L625" t="s">
        <v>18</v>
      </c>
      <c r="M625" t="s">
        <v>42</v>
      </c>
      <c r="N625" s="1" t="s">
        <v>20</v>
      </c>
      <c r="P625" t="str">
        <f t="shared" si="20"/>
        <v>OLD</v>
      </c>
      <c r="AG625" s="11"/>
      <c r="AH625" s="1">
        <v>37815</v>
      </c>
      <c r="AI625" s="2">
        <v>100951</v>
      </c>
      <c r="AJ625" s="13" t="s">
        <v>26</v>
      </c>
      <c r="AK625" s="1">
        <v>37815</v>
      </c>
      <c r="AL625" s="3">
        <v>0.05</v>
      </c>
      <c r="AO625" s="11"/>
    </row>
    <row r="626" spans="1:41" x14ac:dyDescent="0.25">
      <c r="A626" t="s">
        <v>808</v>
      </c>
      <c r="B626" t="s">
        <v>1714</v>
      </c>
      <c r="C626" t="s">
        <v>61</v>
      </c>
      <c r="D626" t="s">
        <v>26</v>
      </c>
      <c r="E626" t="s">
        <v>1104</v>
      </c>
      <c r="F626" t="s">
        <v>27</v>
      </c>
      <c r="G626" t="s">
        <v>46</v>
      </c>
      <c r="H626">
        <v>57</v>
      </c>
      <c r="I626" s="1">
        <v>44762</v>
      </c>
      <c r="J626" s="2">
        <v>93872</v>
      </c>
      <c r="K626" s="3">
        <v>0</v>
      </c>
      <c r="L626" t="s">
        <v>47</v>
      </c>
      <c r="M626" t="s">
        <v>48</v>
      </c>
      <c r="N626" s="1">
        <v>44902</v>
      </c>
      <c r="P626" t="str">
        <f t="shared" si="20"/>
        <v>MIDDLE AGE</v>
      </c>
      <c r="AG626" s="11"/>
      <c r="AH626" s="1">
        <v>44762</v>
      </c>
      <c r="AI626" s="2">
        <v>93872</v>
      </c>
      <c r="AJ626" s="13" t="s">
        <v>41</v>
      </c>
      <c r="AK626" s="1">
        <v>44762</v>
      </c>
      <c r="AL626" s="3">
        <v>0</v>
      </c>
      <c r="AO626" s="11"/>
    </row>
    <row r="627" spans="1:41" x14ac:dyDescent="0.25">
      <c r="A627" t="s">
        <v>279</v>
      </c>
      <c r="B627" t="s">
        <v>1715</v>
      </c>
      <c r="C627" t="s">
        <v>13</v>
      </c>
      <c r="D627" t="s">
        <v>41</v>
      </c>
      <c r="E627" t="s">
        <v>1104</v>
      </c>
      <c r="F627" t="s">
        <v>16</v>
      </c>
      <c r="G627" t="s">
        <v>17</v>
      </c>
      <c r="H627">
        <v>50</v>
      </c>
      <c r="I627" s="1">
        <v>43280</v>
      </c>
      <c r="J627" s="2">
        <v>181570</v>
      </c>
      <c r="K627" s="3">
        <v>0.35</v>
      </c>
      <c r="L627" t="s">
        <v>18</v>
      </c>
      <c r="M627" t="s">
        <v>42</v>
      </c>
      <c r="N627" s="1">
        <v>44490</v>
      </c>
      <c r="P627" t="str">
        <f t="shared" si="20"/>
        <v>MIDDLE AGE</v>
      </c>
      <c r="AG627" s="11"/>
      <c r="AH627" s="1">
        <v>43280</v>
      </c>
      <c r="AI627" s="2">
        <v>181570</v>
      </c>
      <c r="AJ627" s="13" t="s">
        <v>45</v>
      </c>
      <c r="AK627" s="1">
        <v>43280</v>
      </c>
      <c r="AL627" s="3">
        <v>0.35</v>
      </c>
      <c r="AO627" s="11"/>
    </row>
    <row r="628" spans="1:41" x14ac:dyDescent="0.25">
      <c r="A628" t="s">
        <v>127</v>
      </c>
      <c r="B628" t="s">
        <v>1716</v>
      </c>
      <c r="C628" t="s">
        <v>55</v>
      </c>
      <c r="D628" t="s">
        <v>45</v>
      </c>
      <c r="E628" t="s">
        <v>35</v>
      </c>
      <c r="F628" t="s">
        <v>27</v>
      </c>
      <c r="G628" t="s">
        <v>23</v>
      </c>
      <c r="H628">
        <v>61</v>
      </c>
      <c r="I628" s="1">
        <v>37894</v>
      </c>
      <c r="J628" s="2">
        <v>101517</v>
      </c>
      <c r="K628" s="3">
        <v>0.09</v>
      </c>
      <c r="L628" t="s">
        <v>18</v>
      </c>
      <c r="M628" t="s">
        <v>56</v>
      </c>
      <c r="N628" s="1" t="s">
        <v>20</v>
      </c>
      <c r="P628" t="str">
        <f t="shared" si="20"/>
        <v>OLD</v>
      </c>
      <c r="AG628" s="11"/>
      <c r="AH628" s="1">
        <v>37894</v>
      </c>
      <c r="AI628" s="2">
        <v>101517</v>
      </c>
      <c r="AJ628" s="13" t="s">
        <v>14</v>
      </c>
      <c r="AK628" s="1">
        <v>37894</v>
      </c>
      <c r="AL628" s="3">
        <v>0.09</v>
      </c>
      <c r="AO628" s="11"/>
    </row>
    <row r="629" spans="1:41" x14ac:dyDescent="0.25">
      <c r="A629" t="s">
        <v>809</v>
      </c>
      <c r="B629" t="s">
        <v>1717</v>
      </c>
      <c r="C629" t="s">
        <v>55</v>
      </c>
      <c r="D629" t="s">
        <v>14</v>
      </c>
      <c r="E629" t="s">
        <v>35</v>
      </c>
      <c r="F629" t="s">
        <v>27</v>
      </c>
      <c r="G629" t="s">
        <v>23</v>
      </c>
      <c r="H629">
        <v>43</v>
      </c>
      <c r="I629" s="1">
        <v>38747</v>
      </c>
      <c r="J629" s="2">
        <v>100822</v>
      </c>
      <c r="K629" s="3">
        <v>0.1</v>
      </c>
      <c r="L629" t="s">
        <v>32</v>
      </c>
      <c r="M629" t="s">
        <v>67</v>
      </c>
      <c r="N629" s="1" t="s">
        <v>20</v>
      </c>
      <c r="P629" t="str">
        <f t="shared" si="20"/>
        <v>MIDDLE AGE</v>
      </c>
      <c r="AG629" s="11"/>
      <c r="AH629" s="1">
        <v>38747</v>
      </c>
      <c r="AI629" s="2">
        <v>100822</v>
      </c>
      <c r="AJ629" s="13" t="s">
        <v>41</v>
      </c>
      <c r="AK629" s="1">
        <v>38747</v>
      </c>
      <c r="AL629" s="3">
        <v>0.1</v>
      </c>
      <c r="AO629" s="11"/>
    </row>
    <row r="630" spans="1:41" x14ac:dyDescent="0.25">
      <c r="A630" t="s">
        <v>810</v>
      </c>
      <c r="B630" t="s">
        <v>1718</v>
      </c>
      <c r="C630" t="s">
        <v>55</v>
      </c>
      <c r="D630" t="s">
        <v>41</v>
      </c>
      <c r="E630" t="s">
        <v>15</v>
      </c>
      <c r="F630" t="s">
        <v>16</v>
      </c>
      <c r="G630" t="s">
        <v>23</v>
      </c>
      <c r="H630">
        <v>26</v>
      </c>
      <c r="I630" s="1">
        <v>44622</v>
      </c>
      <c r="J630" s="2">
        <v>128965</v>
      </c>
      <c r="K630" s="3">
        <v>0.09</v>
      </c>
      <c r="L630" t="s">
        <v>18</v>
      </c>
      <c r="M630" t="s">
        <v>28</v>
      </c>
      <c r="N630" s="1" t="s">
        <v>20</v>
      </c>
      <c r="P630" t="str">
        <f t="shared" si="20"/>
        <v>YOUNG</v>
      </c>
      <c r="AG630" s="11"/>
      <c r="AH630" s="1">
        <v>44622</v>
      </c>
      <c r="AI630" s="2">
        <v>128965</v>
      </c>
      <c r="AJ630" s="13" t="s">
        <v>26</v>
      </c>
      <c r="AK630" s="1">
        <v>44622</v>
      </c>
      <c r="AL630" s="3">
        <v>0.09</v>
      </c>
      <c r="AO630" s="11"/>
    </row>
    <row r="631" spans="1:41" x14ac:dyDescent="0.25">
      <c r="A631" t="s">
        <v>811</v>
      </c>
      <c r="B631" t="s">
        <v>1719</v>
      </c>
      <c r="C631" t="s">
        <v>74</v>
      </c>
      <c r="D631" t="s">
        <v>26</v>
      </c>
      <c r="E631" t="s">
        <v>35</v>
      </c>
      <c r="F631" t="s">
        <v>16</v>
      </c>
      <c r="G631" t="s">
        <v>23</v>
      </c>
      <c r="H631">
        <v>54</v>
      </c>
      <c r="I631" s="1">
        <v>40864</v>
      </c>
      <c r="J631" s="2">
        <v>60513</v>
      </c>
      <c r="K631" s="3">
        <v>0</v>
      </c>
      <c r="L631" t="s">
        <v>18</v>
      </c>
      <c r="M631" t="s">
        <v>24</v>
      </c>
      <c r="N631" s="1" t="s">
        <v>20</v>
      </c>
      <c r="P631" t="str">
        <f t="shared" si="20"/>
        <v>MIDDLE AGE</v>
      </c>
      <c r="AG631" s="11"/>
      <c r="AH631" s="1">
        <v>40864</v>
      </c>
      <c r="AI631" s="2">
        <v>60513</v>
      </c>
      <c r="AJ631" s="13" t="s">
        <v>14</v>
      </c>
      <c r="AK631" s="1">
        <v>40864</v>
      </c>
      <c r="AL631" s="3">
        <v>0</v>
      </c>
      <c r="AO631" s="11"/>
    </row>
    <row r="632" spans="1:41" x14ac:dyDescent="0.25">
      <c r="A632" t="s">
        <v>196</v>
      </c>
      <c r="B632" t="s">
        <v>1720</v>
      </c>
      <c r="C632" t="s">
        <v>55</v>
      </c>
      <c r="D632" t="s">
        <v>14</v>
      </c>
      <c r="E632" t="s">
        <v>15</v>
      </c>
      <c r="F632" t="s">
        <v>16</v>
      </c>
      <c r="G632" t="s">
        <v>46</v>
      </c>
      <c r="H632">
        <v>49</v>
      </c>
      <c r="I632" s="1">
        <v>38392</v>
      </c>
      <c r="J632" s="2">
        <v>107461</v>
      </c>
      <c r="K632" s="3">
        <v>0.08</v>
      </c>
      <c r="L632" t="s">
        <v>18</v>
      </c>
      <c r="M632" t="s">
        <v>56</v>
      </c>
      <c r="N632" s="1" t="s">
        <v>20</v>
      </c>
      <c r="P632" t="str">
        <f t="shared" si="20"/>
        <v>MIDDLE AGE</v>
      </c>
      <c r="AG632" s="11"/>
      <c r="AH632" s="1">
        <v>38392</v>
      </c>
      <c r="AI632" s="2">
        <v>107461</v>
      </c>
      <c r="AJ632" s="13" t="s">
        <v>45</v>
      </c>
      <c r="AK632" s="1">
        <v>38392</v>
      </c>
      <c r="AL632" s="3">
        <v>0.08</v>
      </c>
      <c r="AO632" s="11"/>
    </row>
    <row r="633" spans="1:41" x14ac:dyDescent="0.25">
      <c r="A633" t="s">
        <v>202</v>
      </c>
      <c r="B633" t="s">
        <v>1721</v>
      </c>
      <c r="C633" t="s">
        <v>57</v>
      </c>
      <c r="D633" t="s">
        <v>45</v>
      </c>
      <c r="E633" t="s">
        <v>15</v>
      </c>
      <c r="F633" t="s">
        <v>16</v>
      </c>
      <c r="G633" t="s">
        <v>17</v>
      </c>
      <c r="H633">
        <v>32</v>
      </c>
      <c r="I633" s="1">
        <v>43155</v>
      </c>
      <c r="J633" s="2">
        <v>66294</v>
      </c>
      <c r="K633" s="3">
        <v>0</v>
      </c>
      <c r="L633" t="s">
        <v>18</v>
      </c>
      <c r="M633" t="s">
        <v>28</v>
      </c>
      <c r="N633" s="1" t="s">
        <v>20</v>
      </c>
      <c r="P633" t="str">
        <f t="shared" si="20"/>
        <v>YOUNG</v>
      </c>
      <c r="AG633" s="11"/>
      <c r="AH633" s="1">
        <v>43155</v>
      </c>
      <c r="AI633" s="2">
        <v>66294</v>
      </c>
      <c r="AJ633" s="13" t="s">
        <v>45</v>
      </c>
      <c r="AK633" s="1">
        <v>43155</v>
      </c>
      <c r="AL633" s="3">
        <v>0</v>
      </c>
      <c r="AO633" s="11"/>
    </row>
    <row r="634" spans="1:41" x14ac:dyDescent="0.25">
      <c r="A634" t="s">
        <v>812</v>
      </c>
      <c r="B634" t="s">
        <v>1722</v>
      </c>
      <c r="C634" t="s">
        <v>1113</v>
      </c>
      <c r="D634" t="s">
        <v>45</v>
      </c>
      <c r="E634" t="s">
        <v>15</v>
      </c>
      <c r="F634" t="s">
        <v>16</v>
      </c>
      <c r="G634" t="s">
        <v>46</v>
      </c>
      <c r="H634">
        <v>62</v>
      </c>
      <c r="I634" s="1">
        <v>39824</v>
      </c>
      <c r="J634" s="2">
        <v>157500</v>
      </c>
      <c r="K634" s="3">
        <v>0.15</v>
      </c>
      <c r="L634" t="s">
        <v>18</v>
      </c>
      <c r="M634" t="s">
        <v>28</v>
      </c>
      <c r="N634" s="1" t="s">
        <v>20</v>
      </c>
      <c r="P634" t="str">
        <f t="shared" si="20"/>
        <v>OLD</v>
      </c>
      <c r="AG634" s="11"/>
      <c r="AH634" s="1">
        <v>39824</v>
      </c>
      <c r="AI634" s="2">
        <v>157500</v>
      </c>
      <c r="AJ634" s="13" t="s">
        <v>26</v>
      </c>
      <c r="AK634" s="1">
        <v>39824</v>
      </c>
      <c r="AL634" s="3">
        <v>0.15</v>
      </c>
      <c r="AO634" s="11"/>
    </row>
    <row r="635" spans="1:41" x14ac:dyDescent="0.25">
      <c r="A635" t="s">
        <v>813</v>
      </c>
      <c r="B635" t="s">
        <v>1723</v>
      </c>
      <c r="C635" t="s">
        <v>62</v>
      </c>
      <c r="D635" t="s">
        <v>26</v>
      </c>
      <c r="E635" t="s">
        <v>1104</v>
      </c>
      <c r="F635" t="s">
        <v>16</v>
      </c>
      <c r="G635" t="s">
        <v>23</v>
      </c>
      <c r="H635">
        <v>64</v>
      </c>
      <c r="I635" s="1">
        <v>44854</v>
      </c>
      <c r="J635" s="2">
        <v>43271</v>
      </c>
      <c r="K635" s="3">
        <v>0</v>
      </c>
      <c r="L635" t="s">
        <v>32</v>
      </c>
      <c r="M635" t="s">
        <v>33</v>
      </c>
      <c r="N635" s="1" t="s">
        <v>20</v>
      </c>
      <c r="P635" t="str">
        <f t="shared" si="20"/>
        <v>OLD</v>
      </c>
      <c r="AG635" s="11"/>
      <c r="AH635" s="1">
        <v>44854</v>
      </c>
      <c r="AI635" s="2">
        <v>43271</v>
      </c>
      <c r="AJ635" s="13" t="s">
        <v>26</v>
      </c>
      <c r="AK635" s="1">
        <v>44854</v>
      </c>
      <c r="AL635" s="3">
        <v>0</v>
      </c>
      <c r="AO635" s="11"/>
    </row>
    <row r="636" spans="1:41" x14ac:dyDescent="0.25">
      <c r="A636" t="s">
        <v>814</v>
      </c>
      <c r="B636" t="s">
        <v>1724</v>
      </c>
      <c r="C636" t="s">
        <v>49</v>
      </c>
      <c r="D636" t="s">
        <v>26</v>
      </c>
      <c r="E636" t="s">
        <v>15</v>
      </c>
      <c r="F636" t="s">
        <v>16</v>
      </c>
      <c r="G636" t="s">
        <v>46</v>
      </c>
      <c r="H636">
        <v>52</v>
      </c>
      <c r="I636" s="1">
        <v>40713</v>
      </c>
      <c r="J636" s="2">
        <v>91518</v>
      </c>
      <c r="K636" s="3">
        <v>0</v>
      </c>
      <c r="L636" t="s">
        <v>47</v>
      </c>
      <c r="M636" t="s">
        <v>48</v>
      </c>
      <c r="N636" s="1" t="s">
        <v>20</v>
      </c>
      <c r="P636" t="str">
        <f t="shared" si="20"/>
        <v>MIDDLE AGE</v>
      </c>
      <c r="AG636" s="11"/>
      <c r="AH636" s="1">
        <v>40713</v>
      </c>
      <c r="AI636" s="2">
        <v>91518</v>
      </c>
      <c r="AJ636" s="13" t="s">
        <v>22</v>
      </c>
      <c r="AK636" s="1">
        <v>40713</v>
      </c>
      <c r="AL636" s="3">
        <v>0</v>
      </c>
      <c r="AO636" s="11"/>
    </row>
    <row r="637" spans="1:41" x14ac:dyDescent="0.25">
      <c r="A637" t="s">
        <v>815</v>
      </c>
      <c r="B637" t="s">
        <v>1725</v>
      </c>
      <c r="C637" t="s">
        <v>1113</v>
      </c>
      <c r="D637" t="s">
        <v>22</v>
      </c>
      <c r="E637" t="s">
        <v>1104</v>
      </c>
      <c r="F637" t="s">
        <v>16</v>
      </c>
      <c r="G637" t="s">
        <v>46</v>
      </c>
      <c r="H637">
        <v>42</v>
      </c>
      <c r="I637" s="1">
        <v>43570</v>
      </c>
      <c r="J637" s="2">
        <v>130874</v>
      </c>
      <c r="K637" s="3">
        <v>0.12</v>
      </c>
      <c r="L637" t="s">
        <v>18</v>
      </c>
      <c r="M637" t="s">
        <v>24</v>
      </c>
      <c r="N637" s="1" t="s">
        <v>20</v>
      </c>
      <c r="P637" t="str">
        <f t="shared" si="20"/>
        <v>MIDDLE AGE</v>
      </c>
      <c r="AG637" s="11"/>
      <c r="AH637" s="1">
        <v>43570</v>
      </c>
      <c r="AI637" s="2">
        <v>130874</v>
      </c>
      <c r="AJ637" s="13" t="s">
        <v>22</v>
      </c>
      <c r="AK637" s="1">
        <v>43570</v>
      </c>
      <c r="AL637" s="3">
        <v>0.12</v>
      </c>
      <c r="AO637" s="11"/>
    </row>
    <row r="638" spans="1:41" x14ac:dyDescent="0.25">
      <c r="A638" t="s">
        <v>816</v>
      </c>
      <c r="B638" t="s">
        <v>1726</v>
      </c>
      <c r="C638" t="s">
        <v>21</v>
      </c>
      <c r="D638" t="s">
        <v>22</v>
      </c>
      <c r="E638" t="s">
        <v>31</v>
      </c>
      <c r="F638" t="s">
        <v>27</v>
      </c>
      <c r="G638" t="s">
        <v>23</v>
      </c>
      <c r="H638">
        <v>45</v>
      </c>
      <c r="I638" s="1">
        <v>42878</v>
      </c>
      <c r="J638" s="2">
        <v>66324</v>
      </c>
      <c r="K638" s="3">
        <v>0</v>
      </c>
      <c r="L638" t="s">
        <v>32</v>
      </c>
      <c r="M638" t="s">
        <v>54</v>
      </c>
      <c r="N638" s="1">
        <v>44449</v>
      </c>
      <c r="P638" t="str">
        <f t="shared" si="20"/>
        <v>MIDDLE AGE</v>
      </c>
      <c r="AG638" s="11"/>
      <c r="AH638" s="1">
        <v>42878</v>
      </c>
      <c r="AI638" s="2">
        <v>66324</v>
      </c>
      <c r="AJ638" s="13" t="s">
        <v>45</v>
      </c>
      <c r="AK638" s="1">
        <v>42878</v>
      </c>
      <c r="AL638" s="3">
        <v>0</v>
      </c>
      <c r="AO638" s="11"/>
    </row>
    <row r="639" spans="1:41" x14ac:dyDescent="0.25">
      <c r="A639" t="s">
        <v>162</v>
      </c>
      <c r="B639" t="s">
        <v>1727</v>
      </c>
      <c r="C639" t="s">
        <v>57</v>
      </c>
      <c r="D639" t="s">
        <v>45</v>
      </c>
      <c r="E639" t="s">
        <v>31</v>
      </c>
      <c r="F639" t="s">
        <v>27</v>
      </c>
      <c r="G639" t="s">
        <v>23</v>
      </c>
      <c r="H639">
        <v>65</v>
      </c>
      <c r="I639" s="1">
        <v>35824</v>
      </c>
      <c r="J639" s="2">
        <v>63853</v>
      </c>
      <c r="K639" s="3">
        <v>0</v>
      </c>
      <c r="L639" t="s">
        <v>18</v>
      </c>
      <c r="M639" t="s">
        <v>24</v>
      </c>
      <c r="N639" s="1" t="s">
        <v>20</v>
      </c>
      <c r="P639" t="str">
        <f t="shared" si="20"/>
        <v>OLD</v>
      </c>
      <c r="AG639" s="11"/>
      <c r="AH639" s="1">
        <v>35824</v>
      </c>
      <c r="AI639" s="2">
        <v>63853</v>
      </c>
      <c r="AJ639" s="13" t="s">
        <v>22</v>
      </c>
      <c r="AK639" s="1">
        <v>35824</v>
      </c>
      <c r="AL639" s="3">
        <v>0</v>
      </c>
      <c r="AO639" s="11"/>
    </row>
    <row r="640" spans="1:41" x14ac:dyDescent="0.25">
      <c r="A640" t="s">
        <v>817</v>
      </c>
      <c r="B640" t="s">
        <v>1728</v>
      </c>
      <c r="C640" t="s">
        <v>55</v>
      </c>
      <c r="D640" t="s">
        <v>22</v>
      </c>
      <c r="E640" t="s">
        <v>31</v>
      </c>
      <c r="F640" t="s">
        <v>16</v>
      </c>
      <c r="G640" t="s">
        <v>23</v>
      </c>
      <c r="H640">
        <v>46</v>
      </c>
      <c r="I640" s="1">
        <v>44206</v>
      </c>
      <c r="J640" s="2">
        <v>104692</v>
      </c>
      <c r="K640" s="3">
        <v>0.08</v>
      </c>
      <c r="L640" t="s">
        <v>32</v>
      </c>
      <c r="M640" t="s">
        <v>33</v>
      </c>
      <c r="N640" s="1" t="s">
        <v>20</v>
      </c>
      <c r="P640" t="str">
        <f t="shared" si="20"/>
        <v>MIDDLE AGE</v>
      </c>
      <c r="AG640" s="11"/>
      <c r="AH640" s="1">
        <v>44206</v>
      </c>
      <c r="AI640" s="2">
        <v>104692</v>
      </c>
      <c r="AJ640" s="13" t="s">
        <v>26</v>
      </c>
      <c r="AK640" s="1">
        <v>44206</v>
      </c>
      <c r="AL640" s="3">
        <v>0.08</v>
      </c>
      <c r="AO640" s="11"/>
    </row>
    <row r="641" spans="1:41" x14ac:dyDescent="0.25">
      <c r="A641" t="s">
        <v>818</v>
      </c>
      <c r="B641" t="s">
        <v>151</v>
      </c>
      <c r="C641" t="s">
        <v>73</v>
      </c>
      <c r="D641" t="s">
        <v>26</v>
      </c>
      <c r="E641" t="s">
        <v>31</v>
      </c>
      <c r="F641" t="s">
        <v>16</v>
      </c>
      <c r="G641" t="s">
        <v>46</v>
      </c>
      <c r="H641">
        <v>64</v>
      </c>
      <c r="I641" s="1">
        <v>44868</v>
      </c>
      <c r="J641" s="2">
        <v>71864</v>
      </c>
      <c r="K641" s="3">
        <v>0</v>
      </c>
      <c r="L641" t="s">
        <v>47</v>
      </c>
      <c r="M641" t="s">
        <v>68</v>
      </c>
      <c r="N641" s="1" t="s">
        <v>20</v>
      </c>
      <c r="P641" t="str">
        <f t="shared" si="20"/>
        <v>OLD</v>
      </c>
      <c r="AG641" s="11"/>
      <c r="AH641" s="1">
        <v>44868</v>
      </c>
      <c r="AI641" s="2">
        <v>71864</v>
      </c>
      <c r="AJ641" s="13" t="s">
        <v>41</v>
      </c>
      <c r="AK641" s="1">
        <v>44868</v>
      </c>
      <c r="AL641" s="3">
        <v>0</v>
      </c>
      <c r="AO641" s="11"/>
    </row>
    <row r="642" spans="1:41" x14ac:dyDescent="0.25">
      <c r="A642" t="s">
        <v>91</v>
      </c>
      <c r="B642" t="s">
        <v>1729</v>
      </c>
      <c r="C642" t="s">
        <v>13</v>
      </c>
      <c r="D642" t="s">
        <v>41</v>
      </c>
      <c r="E642" t="s">
        <v>35</v>
      </c>
      <c r="F642" t="s">
        <v>16</v>
      </c>
      <c r="G642" t="s">
        <v>23</v>
      </c>
      <c r="H642">
        <v>45</v>
      </c>
      <c r="I642" s="1">
        <v>39386</v>
      </c>
      <c r="J642" s="2">
        <v>216269</v>
      </c>
      <c r="K642" s="3">
        <v>0.37</v>
      </c>
      <c r="L642" t="s">
        <v>18</v>
      </c>
      <c r="M642" t="s">
        <v>19</v>
      </c>
      <c r="N642" s="1">
        <v>40543</v>
      </c>
      <c r="P642" t="str">
        <f t="shared" ref="P642:P705" si="21">IF(AND(H642&gt;=20,H642&lt;=40),"YOUNG",IF(AND(H642&gt;40,H642&lt;=60),"MIDDLE AGE",IF(H642&gt;60,"OLD"," ")))</f>
        <v>MIDDLE AGE</v>
      </c>
      <c r="AG642" s="11"/>
      <c r="AH642" s="1">
        <v>39386</v>
      </c>
      <c r="AI642" s="2">
        <v>216269</v>
      </c>
      <c r="AJ642" s="13" t="s">
        <v>26</v>
      </c>
      <c r="AK642" s="1">
        <v>39386</v>
      </c>
      <c r="AL642" s="3">
        <v>0.37</v>
      </c>
      <c r="AO642" s="11"/>
    </row>
    <row r="643" spans="1:41" x14ac:dyDescent="0.25">
      <c r="A643" t="s">
        <v>819</v>
      </c>
      <c r="B643" t="s">
        <v>1730</v>
      </c>
      <c r="C643" t="s">
        <v>25</v>
      </c>
      <c r="D643" t="s">
        <v>26</v>
      </c>
      <c r="E643" t="s">
        <v>1104</v>
      </c>
      <c r="F643" t="s">
        <v>16</v>
      </c>
      <c r="G643" t="s">
        <v>23</v>
      </c>
      <c r="H643">
        <v>32</v>
      </c>
      <c r="I643" s="1">
        <v>44547</v>
      </c>
      <c r="J643" s="2">
        <v>73135</v>
      </c>
      <c r="K643" s="3">
        <v>0</v>
      </c>
      <c r="L643" t="s">
        <v>18</v>
      </c>
      <c r="M643" t="s">
        <v>37</v>
      </c>
      <c r="N643" s="1" t="s">
        <v>20</v>
      </c>
      <c r="P643" t="str">
        <f t="shared" si="21"/>
        <v>YOUNG</v>
      </c>
      <c r="AG643" s="11"/>
      <c r="AH643" s="1">
        <v>44547</v>
      </c>
      <c r="AI643" s="2">
        <v>73135</v>
      </c>
      <c r="AJ643" s="13" t="s">
        <v>30</v>
      </c>
      <c r="AK643" s="1">
        <v>44547</v>
      </c>
      <c r="AL643" s="3">
        <v>0</v>
      </c>
      <c r="AO643" s="11"/>
    </row>
    <row r="644" spans="1:41" x14ac:dyDescent="0.25">
      <c r="A644" t="s">
        <v>820</v>
      </c>
      <c r="B644" t="s">
        <v>1731</v>
      </c>
      <c r="C644" t="s">
        <v>38</v>
      </c>
      <c r="D644" t="s">
        <v>30</v>
      </c>
      <c r="E644" t="s">
        <v>31</v>
      </c>
      <c r="F644" t="s">
        <v>16</v>
      </c>
      <c r="G644" t="s">
        <v>23</v>
      </c>
      <c r="H644">
        <v>56</v>
      </c>
      <c r="I644" s="1">
        <v>44739</v>
      </c>
      <c r="J644" s="2">
        <v>197579</v>
      </c>
      <c r="K644" s="3">
        <v>0.18</v>
      </c>
      <c r="L644" t="s">
        <v>18</v>
      </c>
      <c r="M644" t="s">
        <v>19</v>
      </c>
      <c r="N644" s="1" t="s">
        <v>20</v>
      </c>
      <c r="P644" t="str">
        <f t="shared" si="21"/>
        <v>MIDDLE AGE</v>
      </c>
      <c r="AG644" s="11"/>
      <c r="AH644" s="1">
        <v>44739</v>
      </c>
      <c r="AI644" s="2">
        <v>197579</v>
      </c>
      <c r="AJ644" s="13" t="s">
        <v>26</v>
      </c>
      <c r="AK644" s="1">
        <v>44739</v>
      </c>
      <c r="AL644" s="3">
        <v>0.18</v>
      </c>
      <c r="AO644" s="11"/>
    </row>
    <row r="645" spans="1:41" x14ac:dyDescent="0.25">
      <c r="A645" t="s">
        <v>821</v>
      </c>
      <c r="B645" t="s">
        <v>1732</v>
      </c>
      <c r="C645" t="s">
        <v>64</v>
      </c>
      <c r="D645" t="s">
        <v>26</v>
      </c>
      <c r="E645" t="s">
        <v>31</v>
      </c>
      <c r="F645" t="s">
        <v>27</v>
      </c>
      <c r="G645" t="s">
        <v>23</v>
      </c>
      <c r="H645">
        <v>46</v>
      </c>
      <c r="I645" s="1">
        <v>40892</v>
      </c>
      <c r="J645" s="2">
        <v>59733</v>
      </c>
      <c r="K645" s="3">
        <v>0</v>
      </c>
      <c r="L645" t="s">
        <v>18</v>
      </c>
      <c r="M645" t="s">
        <v>24</v>
      </c>
      <c r="N645" s="1" t="s">
        <v>20</v>
      </c>
      <c r="P645" t="str">
        <f t="shared" si="21"/>
        <v>MIDDLE AGE</v>
      </c>
      <c r="AG645" s="11"/>
      <c r="AH645" s="1">
        <v>40892</v>
      </c>
      <c r="AI645" s="2">
        <v>59733</v>
      </c>
      <c r="AJ645" s="13" t="s">
        <v>22</v>
      </c>
      <c r="AK645" s="1">
        <v>40892</v>
      </c>
      <c r="AL645" s="3">
        <v>0</v>
      </c>
      <c r="AO645" s="11"/>
    </row>
    <row r="646" spans="1:41" x14ac:dyDescent="0.25">
      <c r="A646" t="s">
        <v>822</v>
      </c>
      <c r="B646" t="s">
        <v>1724</v>
      </c>
      <c r="C646" t="s">
        <v>13</v>
      </c>
      <c r="D646" t="s">
        <v>22</v>
      </c>
      <c r="E646" t="s">
        <v>31</v>
      </c>
      <c r="F646" t="s">
        <v>16</v>
      </c>
      <c r="G646" t="s">
        <v>46</v>
      </c>
      <c r="H646">
        <v>26</v>
      </c>
      <c r="I646" s="1">
        <v>43973</v>
      </c>
      <c r="J646" s="2">
        <v>187792</v>
      </c>
      <c r="K646" s="3">
        <v>0.4</v>
      </c>
      <c r="L646" t="s">
        <v>18</v>
      </c>
      <c r="M646" t="s">
        <v>19</v>
      </c>
      <c r="N646" s="1" t="s">
        <v>20</v>
      </c>
      <c r="P646" t="str">
        <f t="shared" si="21"/>
        <v>YOUNG</v>
      </c>
      <c r="AG646" s="11"/>
      <c r="AH646" s="1">
        <v>43973</v>
      </c>
      <c r="AI646" s="2">
        <v>187792</v>
      </c>
      <c r="AJ646" s="13" t="s">
        <v>22</v>
      </c>
      <c r="AK646" s="1">
        <v>43973</v>
      </c>
      <c r="AL646" s="3">
        <v>0.4</v>
      </c>
      <c r="AO646" s="11"/>
    </row>
    <row r="647" spans="1:41" x14ac:dyDescent="0.25">
      <c r="A647" t="s">
        <v>823</v>
      </c>
      <c r="B647" t="s">
        <v>1733</v>
      </c>
      <c r="C647" t="s">
        <v>55</v>
      </c>
      <c r="D647" t="s">
        <v>22</v>
      </c>
      <c r="E647" t="s">
        <v>1104</v>
      </c>
      <c r="F647" t="s">
        <v>16</v>
      </c>
      <c r="G647" t="s">
        <v>17</v>
      </c>
      <c r="H647">
        <v>59</v>
      </c>
      <c r="I647" s="1">
        <v>42742</v>
      </c>
      <c r="J647" s="2">
        <v>108612</v>
      </c>
      <c r="K647" s="3">
        <v>0.06</v>
      </c>
      <c r="L647" t="s">
        <v>18</v>
      </c>
      <c r="M647" t="s">
        <v>37</v>
      </c>
      <c r="N647" s="1" t="s">
        <v>20</v>
      </c>
      <c r="P647" t="str">
        <f t="shared" si="21"/>
        <v>MIDDLE AGE</v>
      </c>
      <c r="AG647" s="11"/>
      <c r="AH647" s="1">
        <v>42742</v>
      </c>
      <c r="AI647" s="2">
        <v>108612</v>
      </c>
      <c r="AJ647" s="13" t="s">
        <v>26</v>
      </c>
      <c r="AK647" s="1">
        <v>42742</v>
      </c>
      <c r="AL647" s="3">
        <v>0.06</v>
      </c>
      <c r="AO647" s="11"/>
    </row>
    <row r="648" spans="1:41" x14ac:dyDescent="0.25">
      <c r="A648" t="s">
        <v>824</v>
      </c>
      <c r="B648" t="s">
        <v>1734</v>
      </c>
      <c r="C648" t="s">
        <v>79</v>
      </c>
      <c r="D648" t="s">
        <v>26</v>
      </c>
      <c r="E648" t="s">
        <v>31</v>
      </c>
      <c r="F648" t="s">
        <v>27</v>
      </c>
      <c r="G648" t="s">
        <v>43</v>
      </c>
      <c r="H648">
        <v>50</v>
      </c>
      <c r="I648" s="1">
        <v>43299</v>
      </c>
      <c r="J648" s="2">
        <v>80350</v>
      </c>
      <c r="K648" s="3">
        <v>0</v>
      </c>
      <c r="L648" t="s">
        <v>18</v>
      </c>
      <c r="M648" t="s">
        <v>42</v>
      </c>
      <c r="N648" s="1" t="s">
        <v>20</v>
      </c>
      <c r="P648" t="str">
        <f t="shared" si="21"/>
        <v>MIDDLE AGE</v>
      </c>
      <c r="AG648" s="11"/>
      <c r="AH648" s="1">
        <v>43299</v>
      </c>
      <c r="AI648" s="2">
        <v>80350</v>
      </c>
      <c r="AJ648" s="13" t="s">
        <v>30</v>
      </c>
      <c r="AK648" s="1">
        <v>43299</v>
      </c>
      <c r="AL648" s="3">
        <v>0</v>
      </c>
      <c r="AO648" s="11"/>
    </row>
    <row r="649" spans="1:41" x14ac:dyDescent="0.25">
      <c r="A649" t="s">
        <v>253</v>
      </c>
      <c r="B649" t="s">
        <v>1735</v>
      </c>
      <c r="C649" t="s">
        <v>52</v>
      </c>
      <c r="D649" t="s">
        <v>30</v>
      </c>
      <c r="E649" t="s">
        <v>15</v>
      </c>
      <c r="F649" t="s">
        <v>16</v>
      </c>
      <c r="G649" t="s">
        <v>17</v>
      </c>
      <c r="H649">
        <v>32</v>
      </c>
      <c r="I649" s="1">
        <v>43729</v>
      </c>
      <c r="J649" s="2">
        <v>61243</v>
      </c>
      <c r="K649" s="3">
        <v>0</v>
      </c>
      <c r="L649" t="s">
        <v>18</v>
      </c>
      <c r="M649" t="s">
        <v>42</v>
      </c>
      <c r="N649" s="1" t="s">
        <v>20</v>
      </c>
      <c r="P649" t="str">
        <f t="shared" si="21"/>
        <v>YOUNG</v>
      </c>
      <c r="AG649" s="11"/>
      <c r="AH649" s="1">
        <v>43729</v>
      </c>
      <c r="AI649" s="2">
        <v>61243</v>
      </c>
      <c r="AJ649" s="13" t="s">
        <v>14</v>
      </c>
      <c r="AK649" s="1">
        <v>43729</v>
      </c>
      <c r="AL649" s="3">
        <v>0</v>
      </c>
      <c r="AO649" s="11"/>
    </row>
    <row r="650" spans="1:41" x14ac:dyDescent="0.25">
      <c r="A650" t="s">
        <v>825</v>
      </c>
      <c r="B650" t="s">
        <v>1736</v>
      </c>
      <c r="C650" t="s">
        <v>59</v>
      </c>
      <c r="D650" t="s">
        <v>14</v>
      </c>
      <c r="E650" t="s">
        <v>35</v>
      </c>
      <c r="F650" t="s">
        <v>27</v>
      </c>
      <c r="G650" t="s">
        <v>46</v>
      </c>
      <c r="H650">
        <v>56</v>
      </c>
      <c r="I650" s="1">
        <v>37358</v>
      </c>
      <c r="J650" s="2">
        <v>48896</v>
      </c>
      <c r="K650" s="3">
        <v>0</v>
      </c>
      <c r="L650" t="s">
        <v>47</v>
      </c>
      <c r="M650" t="s">
        <v>68</v>
      </c>
      <c r="N650" s="1">
        <v>42808</v>
      </c>
      <c r="P650" t="str">
        <f t="shared" si="21"/>
        <v>MIDDLE AGE</v>
      </c>
      <c r="AG650" s="11"/>
      <c r="AH650" s="1">
        <v>37358</v>
      </c>
      <c r="AI650" s="2">
        <v>48896</v>
      </c>
      <c r="AJ650" s="13" t="s">
        <v>30</v>
      </c>
      <c r="AK650" s="1">
        <v>37358</v>
      </c>
      <c r="AL650" s="3">
        <v>0</v>
      </c>
      <c r="AO650" s="11"/>
    </row>
    <row r="651" spans="1:41" x14ac:dyDescent="0.25">
      <c r="A651" t="s">
        <v>826</v>
      </c>
      <c r="B651" t="s">
        <v>1737</v>
      </c>
      <c r="C651" t="s">
        <v>29</v>
      </c>
      <c r="D651" t="s">
        <v>30</v>
      </c>
      <c r="E651" t="s">
        <v>15</v>
      </c>
      <c r="F651" t="s">
        <v>27</v>
      </c>
      <c r="G651" t="s">
        <v>23</v>
      </c>
      <c r="H651">
        <v>32</v>
      </c>
      <c r="I651" s="1">
        <v>43728</v>
      </c>
      <c r="J651" s="2">
        <v>82887</v>
      </c>
      <c r="K651" s="3">
        <v>0</v>
      </c>
      <c r="L651" t="s">
        <v>32</v>
      </c>
      <c r="M651" t="s">
        <v>33</v>
      </c>
      <c r="N651" s="1">
        <v>43847</v>
      </c>
      <c r="P651" t="str">
        <f t="shared" si="21"/>
        <v>YOUNG</v>
      </c>
      <c r="AG651" s="11"/>
      <c r="AH651" s="1">
        <v>43728</v>
      </c>
      <c r="AI651" s="2">
        <v>82887</v>
      </c>
      <c r="AJ651" s="13" t="s">
        <v>41</v>
      </c>
      <c r="AK651" s="1">
        <v>43728</v>
      </c>
      <c r="AL651" s="3">
        <v>0</v>
      </c>
      <c r="AO651" s="11"/>
    </row>
    <row r="652" spans="1:41" x14ac:dyDescent="0.25">
      <c r="A652" t="s">
        <v>187</v>
      </c>
      <c r="B652" t="s">
        <v>1738</v>
      </c>
      <c r="C652" t="s">
        <v>59</v>
      </c>
      <c r="D652" t="s">
        <v>41</v>
      </c>
      <c r="E652" t="s">
        <v>35</v>
      </c>
      <c r="F652" t="s">
        <v>27</v>
      </c>
      <c r="G652" t="s">
        <v>23</v>
      </c>
      <c r="H652">
        <v>45</v>
      </c>
      <c r="I652" s="1">
        <v>38682</v>
      </c>
      <c r="J652" s="2">
        <v>54742</v>
      </c>
      <c r="K652" s="3">
        <v>0</v>
      </c>
      <c r="L652" t="s">
        <v>32</v>
      </c>
      <c r="M652" t="s">
        <v>33</v>
      </c>
      <c r="N652" s="1" t="s">
        <v>20</v>
      </c>
      <c r="P652" t="str">
        <f t="shared" si="21"/>
        <v>MIDDLE AGE</v>
      </c>
      <c r="AG652" s="11"/>
      <c r="AH652" s="1">
        <v>38682</v>
      </c>
      <c r="AI652" s="2">
        <v>54742</v>
      </c>
      <c r="AJ652" s="13" t="s">
        <v>41</v>
      </c>
      <c r="AK652" s="1">
        <v>38682</v>
      </c>
      <c r="AL652" s="3">
        <v>0</v>
      </c>
      <c r="AO652" s="11"/>
    </row>
    <row r="653" spans="1:41" x14ac:dyDescent="0.25">
      <c r="A653" t="s">
        <v>827</v>
      </c>
      <c r="B653" t="s">
        <v>1739</v>
      </c>
      <c r="C653" t="s">
        <v>1113</v>
      </c>
      <c r="D653" t="s">
        <v>41</v>
      </c>
      <c r="E653" t="s">
        <v>31</v>
      </c>
      <c r="F653" t="s">
        <v>27</v>
      </c>
      <c r="G653" t="s">
        <v>23</v>
      </c>
      <c r="H653">
        <v>43</v>
      </c>
      <c r="I653" s="1">
        <v>39282</v>
      </c>
      <c r="J653" s="2">
        <v>134544</v>
      </c>
      <c r="K653" s="3">
        <v>0.13</v>
      </c>
      <c r="L653" t="s">
        <v>18</v>
      </c>
      <c r="M653" t="s">
        <v>24</v>
      </c>
      <c r="N653" s="1" t="s">
        <v>20</v>
      </c>
      <c r="P653" t="str">
        <f t="shared" si="21"/>
        <v>MIDDLE AGE</v>
      </c>
      <c r="AG653" s="11"/>
      <c r="AH653" s="1">
        <v>39282</v>
      </c>
      <c r="AI653" s="2">
        <v>134544</v>
      </c>
      <c r="AJ653" s="13" t="s">
        <v>26</v>
      </c>
      <c r="AK653" s="1">
        <v>39282</v>
      </c>
      <c r="AL653" s="3">
        <v>0.13</v>
      </c>
      <c r="AO653" s="11"/>
    </row>
    <row r="654" spans="1:41" x14ac:dyDescent="0.25">
      <c r="A654" t="s">
        <v>828</v>
      </c>
      <c r="B654" t="s">
        <v>1740</v>
      </c>
      <c r="C654" t="s">
        <v>55</v>
      </c>
      <c r="D654" t="s">
        <v>26</v>
      </c>
      <c r="E654" t="s">
        <v>1104</v>
      </c>
      <c r="F654" t="s">
        <v>16</v>
      </c>
      <c r="G654" t="s">
        <v>23</v>
      </c>
      <c r="H654">
        <v>45</v>
      </c>
      <c r="I654" s="1">
        <v>37751</v>
      </c>
      <c r="J654" s="2">
        <v>128115</v>
      </c>
      <c r="K654" s="3">
        <v>0.06</v>
      </c>
      <c r="L654" t="s">
        <v>18</v>
      </c>
      <c r="M654" t="s">
        <v>24</v>
      </c>
      <c r="N654" s="1" t="s">
        <v>20</v>
      </c>
      <c r="P654" t="str">
        <f t="shared" si="21"/>
        <v>MIDDLE AGE</v>
      </c>
      <c r="AG654" s="11"/>
      <c r="AH654" s="1">
        <v>37751</v>
      </c>
      <c r="AI654" s="2">
        <v>128115</v>
      </c>
      <c r="AJ654" s="13" t="s">
        <v>58</v>
      </c>
      <c r="AK654" s="1">
        <v>37751</v>
      </c>
      <c r="AL654" s="3">
        <v>0.06</v>
      </c>
      <c r="AO654" s="11"/>
    </row>
    <row r="655" spans="1:41" x14ac:dyDescent="0.25">
      <c r="A655" t="s">
        <v>829</v>
      </c>
      <c r="B655" t="s">
        <v>1741</v>
      </c>
      <c r="C655" t="s">
        <v>59</v>
      </c>
      <c r="D655" t="s">
        <v>58</v>
      </c>
      <c r="E655" t="s">
        <v>1104</v>
      </c>
      <c r="F655" t="s">
        <v>27</v>
      </c>
      <c r="G655" t="s">
        <v>23</v>
      </c>
      <c r="H655">
        <v>38</v>
      </c>
      <c r="I655" s="1">
        <v>41454</v>
      </c>
      <c r="J655" s="2">
        <v>54713</v>
      </c>
      <c r="K655" s="3">
        <v>0</v>
      </c>
      <c r="L655" t="s">
        <v>18</v>
      </c>
      <c r="M655" t="s">
        <v>28</v>
      </c>
      <c r="N655" s="1" t="s">
        <v>20</v>
      </c>
      <c r="P655" t="str">
        <f t="shared" si="21"/>
        <v>YOUNG</v>
      </c>
      <c r="AG655" s="11"/>
      <c r="AH655" s="1">
        <v>41454</v>
      </c>
      <c r="AI655" s="2">
        <v>54713</v>
      </c>
      <c r="AJ655" s="13" t="s">
        <v>45</v>
      </c>
      <c r="AK655" s="1">
        <v>41454</v>
      </c>
      <c r="AL655" s="3">
        <v>0</v>
      </c>
      <c r="AO655" s="11"/>
    </row>
    <row r="656" spans="1:41" x14ac:dyDescent="0.25">
      <c r="A656" t="s">
        <v>830</v>
      </c>
      <c r="B656" t="s">
        <v>1742</v>
      </c>
      <c r="C656" t="s">
        <v>57</v>
      </c>
      <c r="D656" t="s">
        <v>45</v>
      </c>
      <c r="E656" t="s">
        <v>15</v>
      </c>
      <c r="F656" t="s">
        <v>16</v>
      </c>
      <c r="G656" t="s">
        <v>17</v>
      </c>
      <c r="H656">
        <v>46</v>
      </c>
      <c r="I656" s="1">
        <v>41860</v>
      </c>
      <c r="J656" s="2">
        <v>63987</v>
      </c>
      <c r="K656" s="3">
        <v>0</v>
      </c>
      <c r="L656" t="s">
        <v>18</v>
      </c>
      <c r="M656" t="s">
        <v>56</v>
      </c>
      <c r="N656" s="1" t="s">
        <v>20</v>
      </c>
      <c r="P656" t="str">
        <f t="shared" si="21"/>
        <v>MIDDLE AGE</v>
      </c>
      <c r="AG656" s="11"/>
      <c r="AH656" s="1">
        <v>41860</v>
      </c>
      <c r="AI656" s="2">
        <v>63987</v>
      </c>
      <c r="AJ656" s="13" t="s">
        <v>26</v>
      </c>
      <c r="AK656" s="1">
        <v>41860</v>
      </c>
      <c r="AL656" s="3">
        <v>0</v>
      </c>
      <c r="AO656" s="11"/>
    </row>
    <row r="657" spans="1:41" x14ac:dyDescent="0.25">
      <c r="A657" t="s">
        <v>831</v>
      </c>
      <c r="B657" t="s">
        <v>1743</v>
      </c>
      <c r="C657" t="s">
        <v>75</v>
      </c>
      <c r="D657" t="s">
        <v>26</v>
      </c>
      <c r="E657" t="s">
        <v>15</v>
      </c>
      <c r="F657" t="s">
        <v>27</v>
      </c>
      <c r="G657" t="s">
        <v>23</v>
      </c>
      <c r="H657">
        <v>26</v>
      </c>
      <c r="I657" s="1">
        <v>44558</v>
      </c>
      <c r="J657" s="2">
        <v>86288</v>
      </c>
      <c r="K657" s="3">
        <v>0</v>
      </c>
      <c r="L657" t="s">
        <v>18</v>
      </c>
      <c r="M657" t="s">
        <v>28</v>
      </c>
      <c r="N657" s="1" t="s">
        <v>20</v>
      </c>
      <c r="P657" t="str">
        <f t="shared" si="21"/>
        <v>YOUNG</v>
      </c>
      <c r="AG657" s="11"/>
      <c r="AH657" s="1">
        <v>44558</v>
      </c>
      <c r="AI657" s="2">
        <v>86288</v>
      </c>
      <c r="AJ657" s="13" t="s">
        <v>30</v>
      </c>
      <c r="AK657" s="1">
        <v>44558</v>
      </c>
      <c r="AL657" s="3">
        <v>0</v>
      </c>
      <c r="AO657" s="11"/>
    </row>
    <row r="658" spans="1:41" x14ac:dyDescent="0.25">
      <c r="A658" t="s">
        <v>832</v>
      </c>
      <c r="B658" t="s">
        <v>1744</v>
      </c>
      <c r="C658" t="s">
        <v>29</v>
      </c>
      <c r="D658" t="s">
        <v>30</v>
      </c>
      <c r="E658" t="s">
        <v>31</v>
      </c>
      <c r="F658" t="s">
        <v>16</v>
      </c>
      <c r="G658" t="s">
        <v>46</v>
      </c>
      <c r="H658">
        <v>27</v>
      </c>
      <c r="I658" s="1">
        <v>44059</v>
      </c>
      <c r="J658" s="2">
        <v>61693</v>
      </c>
      <c r="K658" s="3">
        <v>0</v>
      </c>
      <c r="L658" t="s">
        <v>47</v>
      </c>
      <c r="M658" t="s">
        <v>48</v>
      </c>
      <c r="N658" s="1">
        <v>44158</v>
      </c>
      <c r="P658" t="str">
        <f t="shared" si="21"/>
        <v>YOUNG</v>
      </c>
      <c r="AG658" s="11"/>
      <c r="AH658" s="1">
        <v>44059</v>
      </c>
      <c r="AI658" s="2">
        <v>61693</v>
      </c>
      <c r="AJ658" s="13" t="s">
        <v>26</v>
      </c>
      <c r="AK658" s="1">
        <v>44059</v>
      </c>
      <c r="AL658" s="3">
        <v>0</v>
      </c>
      <c r="AO658" s="11"/>
    </row>
    <row r="659" spans="1:41" x14ac:dyDescent="0.25">
      <c r="A659" t="s">
        <v>833</v>
      </c>
      <c r="B659" t="s">
        <v>1745</v>
      </c>
      <c r="C659" t="s">
        <v>79</v>
      </c>
      <c r="D659" t="s">
        <v>26</v>
      </c>
      <c r="E659" t="s">
        <v>35</v>
      </c>
      <c r="F659" t="s">
        <v>16</v>
      </c>
      <c r="G659" t="s">
        <v>23</v>
      </c>
      <c r="H659">
        <v>48</v>
      </c>
      <c r="I659" s="1">
        <v>44501</v>
      </c>
      <c r="J659" s="2">
        <v>75624</v>
      </c>
      <c r="K659" s="3">
        <v>0</v>
      </c>
      <c r="L659" t="s">
        <v>32</v>
      </c>
      <c r="M659" t="s">
        <v>33</v>
      </c>
      <c r="N659" s="1" t="s">
        <v>20</v>
      </c>
      <c r="P659" t="str">
        <f t="shared" si="21"/>
        <v>MIDDLE AGE</v>
      </c>
      <c r="AG659" s="11"/>
      <c r="AH659" s="1">
        <v>44501</v>
      </c>
      <c r="AI659" s="2">
        <v>75624</v>
      </c>
      <c r="AJ659" s="13" t="s">
        <v>22</v>
      </c>
      <c r="AK659" s="1">
        <v>44501</v>
      </c>
      <c r="AL659" s="3">
        <v>0</v>
      </c>
      <c r="AO659" s="11"/>
    </row>
    <row r="660" spans="1:41" x14ac:dyDescent="0.25">
      <c r="A660" t="s">
        <v>834</v>
      </c>
      <c r="B660" t="s">
        <v>1746</v>
      </c>
      <c r="C660" t="s">
        <v>55</v>
      </c>
      <c r="D660" t="s">
        <v>22</v>
      </c>
      <c r="E660" t="s">
        <v>31</v>
      </c>
      <c r="F660" t="s">
        <v>16</v>
      </c>
      <c r="G660" t="s">
        <v>17</v>
      </c>
      <c r="H660">
        <v>57</v>
      </c>
      <c r="I660" s="1">
        <v>41411</v>
      </c>
      <c r="J660" s="2">
        <v>122979</v>
      </c>
      <c r="K660" s="3">
        <v>0.06</v>
      </c>
      <c r="L660" t="s">
        <v>18</v>
      </c>
      <c r="M660" t="s">
        <v>37</v>
      </c>
      <c r="N660" s="1" t="s">
        <v>20</v>
      </c>
      <c r="P660" t="str">
        <f t="shared" si="21"/>
        <v>MIDDLE AGE</v>
      </c>
      <c r="AG660" s="11"/>
      <c r="AH660" s="1">
        <v>41411</v>
      </c>
      <c r="AI660" s="2">
        <v>122979</v>
      </c>
      <c r="AJ660" s="13" t="s">
        <v>30</v>
      </c>
      <c r="AK660" s="1">
        <v>41411</v>
      </c>
      <c r="AL660" s="3">
        <v>0.06</v>
      </c>
      <c r="AO660" s="11"/>
    </row>
    <row r="661" spans="1:41" x14ac:dyDescent="0.25">
      <c r="A661" t="s">
        <v>281</v>
      </c>
      <c r="B661" t="s">
        <v>1747</v>
      </c>
      <c r="C661" t="s">
        <v>78</v>
      </c>
      <c r="D661" t="s">
        <v>30</v>
      </c>
      <c r="E661" t="s">
        <v>1104</v>
      </c>
      <c r="F661" t="s">
        <v>27</v>
      </c>
      <c r="G661" t="s">
        <v>17</v>
      </c>
      <c r="H661">
        <v>58</v>
      </c>
      <c r="I661" s="1">
        <v>37627</v>
      </c>
      <c r="J661" s="2">
        <v>91729</v>
      </c>
      <c r="K661" s="3">
        <v>0.13</v>
      </c>
      <c r="L661" t="s">
        <v>18</v>
      </c>
      <c r="M661" t="s">
        <v>19</v>
      </c>
      <c r="N661" s="1" t="s">
        <v>20</v>
      </c>
      <c r="P661" t="str">
        <f t="shared" si="21"/>
        <v>MIDDLE AGE</v>
      </c>
      <c r="AG661" s="11"/>
      <c r="AH661" s="1">
        <v>37627</v>
      </c>
      <c r="AI661" s="2">
        <v>91729</v>
      </c>
      <c r="AJ661" s="13" t="s">
        <v>14</v>
      </c>
      <c r="AK661" s="1">
        <v>37627</v>
      </c>
      <c r="AL661" s="3">
        <v>0.13</v>
      </c>
      <c r="AO661" s="11"/>
    </row>
    <row r="662" spans="1:41" x14ac:dyDescent="0.25">
      <c r="A662" t="s">
        <v>835</v>
      </c>
      <c r="B662" t="s">
        <v>1748</v>
      </c>
      <c r="C662" t="s">
        <v>55</v>
      </c>
      <c r="D662" t="s">
        <v>14</v>
      </c>
      <c r="E662" t="s">
        <v>31</v>
      </c>
      <c r="F662" t="s">
        <v>27</v>
      </c>
      <c r="G662" t="s">
        <v>17</v>
      </c>
      <c r="H662">
        <v>48</v>
      </c>
      <c r="I662" s="1">
        <v>40314</v>
      </c>
      <c r="J662" s="2">
        <v>117736</v>
      </c>
      <c r="K662" s="3">
        <v>0.05</v>
      </c>
      <c r="L662" t="s">
        <v>18</v>
      </c>
      <c r="M662" t="s">
        <v>28</v>
      </c>
      <c r="N662" s="1" t="s">
        <v>20</v>
      </c>
      <c r="P662" t="str">
        <f t="shared" si="21"/>
        <v>MIDDLE AGE</v>
      </c>
      <c r="AG662" s="11"/>
      <c r="AH662" s="1">
        <v>40314</v>
      </c>
      <c r="AI662" s="2">
        <v>117736</v>
      </c>
      <c r="AJ662" s="13" t="s">
        <v>22</v>
      </c>
      <c r="AK662" s="1">
        <v>40314</v>
      </c>
      <c r="AL662" s="3">
        <v>0.05</v>
      </c>
      <c r="AO662" s="11"/>
    </row>
    <row r="663" spans="1:41" x14ac:dyDescent="0.25">
      <c r="A663" t="s">
        <v>836</v>
      </c>
      <c r="B663" t="s">
        <v>1749</v>
      </c>
      <c r="C663" t="s">
        <v>1113</v>
      </c>
      <c r="D663" t="s">
        <v>22</v>
      </c>
      <c r="E663" t="s">
        <v>15</v>
      </c>
      <c r="F663" t="s">
        <v>27</v>
      </c>
      <c r="G663" t="s">
        <v>23</v>
      </c>
      <c r="H663">
        <v>54</v>
      </c>
      <c r="I663" s="1">
        <v>34779</v>
      </c>
      <c r="J663" s="2">
        <v>154658</v>
      </c>
      <c r="K663" s="3">
        <v>0.12</v>
      </c>
      <c r="L663" t="s">
        <v>32</v>
      </c>
      <c r="M663" t="s">
        <v>67</v>
      </c>
      <c r="N663" s="1" t="s">
        <v>20</v>
      </c>
      <c r="P663" t="str">
        <f t="shared" si="21"/>
        <v>MIDDLE AGE</v>
      </c>
      <c r="AG663" s="11"/>
      <c r="AH663" s="1">
        <v>34779</v>
      </c>
      <c r="AI663" s="2">
        <v>154658</v>
      </c>
      <c r="AJ663" s="13" t="s">
        <v>26</v>
      </c>
      <c r="AK663" s="1">
        <v>34779</v>
      </c>
      <c r="AL663" s="3">
        <v>0.12</v>
      </c>
      <c r="AO663" s="11"/>
    </row>
    <row r="664" spans="1:41" x14ac:dyDescent="0.25">
      <c r="A664" t="s">
        <v>837</v>
      </c>
      <c r="B664" t="s">
        <v>1750</v>
      </c>
      <c r="C664" t="s">
        <v>25</v>
      </c>
      <c r="D664" t="s">
        <v>26</v>
      </c>
      <c r="E664" t="s">
        <v>15</v>
      </c>
      <c r="F664" t="s">
        <v>27</v>
      </c>
      <c r="G664" t="s">
        <v>23</v>
      </c>
      <c r="H664">
        <v>29</v>
      </c>
      <c r="I664" s="1">
        <v>44046</v>
      </c>
      <c r="J664" s="2">
        <v>84397</v>
      </c>
      <c r="K664" s="3">
        <v>0</v>
      </c>
      <c r="L664" t="s">
        <v>18</v>
      </c>
      <c r="M664" t="s">
        <v>56</v>
      </c>
      <c r="N664" s="1" t="s">
        <v>20</v>
      </c>
      <c r="P664" t="str">
        <f t="shared" si="21"/>
        <v>YOUNG</v>
      </c>
      <c r="AG664" s="11"/>
      <c r="AH664" s="1">
        <v>44046</v>
      </c>
      <c r="AI664" s="2">
        <v>84397</v>
      </c>
      <c r="AJ664" s="13" t="s">
        <v>58</v>
      </c>
      <c r="AK664" s="1">
        <v>44046</v>
      </c>
      <c r="AL664" s="3">
        <v>0</v>
      </c>
      <c r="AO664" s="11"/>
    </row>
    <row r="665" spans="1:41" x14ac:dyDescent="0.25">
      <c r="A665" t="s">
        <v>227</v>
      </c>
      <c r="B665" t="s">
        <v>1751</v>
      </c>
      <c r="C665" t="s">
        <v>38</v>
      </c>
      <c r="D665" t="s">
        <v>58</v>
      </c>
      <c r="E665" t="s">
        <v>1104</v>
      </c>
      <c r="F665" t="s">
        <v>16</v>
      </c>
      <c r="G665" t="s">
        <v>23</v>
      </c>
      <c r="H665">
        <v>50</v>
      </c>
      <c r="I665" s="1">
        <v>35664</v>
      </c>
      <c r="J665" s="2">
        <v>159285</v>
      </c>
      <c r="K665" s="3">
        <v>0.15</v>
      </c>
      <c r="L665" t="s">
        <v>18</v>
      </c>
      <c r="M665" t="s">
        <v>24</v>
      </c>
      <c r="N665" s="1" t="s">
        <v>20</v>
      </c>
      <c r="P665" t="str">
        <f t="shared" si="21"/>
        <v>MIDDLE AGE</v>
      </c>
      <c r="AG665" s="11"/>
      <c r="AH665" s="1">
        <v>35664</v>
      </c>
      <c r="AI665" s="2">
        <v>159285</v>
      </c>
      <c r="AJ665" s="13" t="s">
        <v>58</v>
      </c>
      <c r="AK665" s="1">
        <v>35664</v>
      </c>
      <c r="AL665" s="3">
        <v>0.15</v>
      </c>
      <c r="AO665" s="11"/>
    </row>
    <row r="666" spans="1:41" x14ac:dyDescent="0.25">
      <c r="A666" t="s">
        <v>838</v>
      </c>
      <c r="B666" t="s">
        <v>1752</v>
      </c>
      <c r="C666" t="s">
        <v>57</v>
      </c>
      <c r="D666" t="s">
        <v>58</v>
      </c>
      <c r="E666" t="s">
        <v>15</v>
      </c>
      <c r="F666" t="s">
        <v>16</v>
      </c>
      <c r="G666" t="s">
        <v>17</v>
      </c>
      <c r="H666">
        <v>49</v>
      </c>
      <c r="I666" s="1">
        <v>38144</v>
      </c>
      <c r="J666" s="2">
        <v>59854</v>
      </c>
      <c r="K666" s="3">
        <v>0</v>
      </c>
      <c r="L666" t="s">
        <v>18</v>
      </c>
      <c r="M666" t="s">
        <v>42</v>
      </c>
      <c r="N666" s="1" t="s">
        <v>20</v>
      </c>
      <c r="P666" t="str">
        <f t="shared" si="21"/>
        <v>MIDDLE AGE</v>
      </c>
      <c r="AG666" s="11"/>
      <c r="AH666" s="1">
        <v>38144</v>
      </c>
      <c r="AI666" s="2">
        <v>59854</v>
      </c>
      <c r="AJ666" s="13" t="s">
        <v>26</v>
      </c>
      <c r="AK666" s="1">
        <v>38144</v>
      </c>
      <c r="AL666" s="3">
        <v>0</v>
      </c>
      <c r="AO666" s="11"/>
    </row>
    <row r="667" spans="1:41" x14ac:dyDescent="0.25">
      <c r="A667" t="s">
        <v>839</v>
      </c>
      <c r="B667" t="s">
        <v>1753</v>
      </c>
      <c r="C667" t="s">
        <v>73</v>
      </c>
      <c r="D667" t="s">
        <v>26</v>
      </c>
      <c r="E667" t="s">
        <v>15</v>
      </c>
      <c r="F667" t="s">
        <v>27</v>
      </c>
      <c r="G667" t="s">
        <v>17</v>
      </c>
      <c r="H667">
        <v>64</v>
      </c>
      <c r="I667" s="1">
        <v>43238</v>
      </c>
      <c r="J667" s="2">
        <v>87521</v>
      </c>
      <c r="K667" s="3">
        <v>0</v>
      </c>
      <c r="L667" t="s">
        <v>18</v>
      </c>
      <c r="M667" t="s">
        <v>56</v>
      </c>
      <c r="N667" s="1">
        <v>44357</v>
      </c>
      <c r="P667" t="str">
        <f t="shared" si="21"/>
        <v>OLD</v>
      </c>
      <c r="AG667" s="11"/>
      <c r="AH667" s="1">
        <v>43238</v>
      </c>
      <c r="AI667" s="2">
        <v>87521</v>
      </c>
      <c r="AJ667" s="13" t="s">
        <v>41</v>
      </c>
      <c r="AK667" s="1">
        <v>43238</v>
      </c>
      <c r="AL667" s="3">
        <v>0</v>
      </c>
      <c r="AO667" s="11"/>
    </row>
    <row r="668" spans="1:41" x14ac:dyDescent="0.25">
      <c r="A668" t="s">
        <v>840</v>
      </c>
      <c r="B668" t="s">
        <v>1754</v>
      </c>
      <c r="C668" t="s">
        <v>38</v>
      </c>
      <c r="D668" t="s">
        <v>41</v>
      </c>
      <c r="E668" t="s">
        <v>15</v>
      </c>
      <c r="F668" t="s">
        <v>27</v>
      </c>
      <c r="G668" t="s">
        <v>46</v>
      </c>
      <c r="H668">
        <v>36</v>
      </c>
      <c r="I668" s="1">
        <v>42264</v>
      </c>
      <c r="J668" s="2">
        <v>179166</v>
      </c>
      <c r="K668" s="3">
        <v>0.17</v>
      </c>
      <c r="L668" t="s">
        <v>47</v>
      </c>
      <c r="M668" t="s">
        <v>68</v>
      </c>
      <c r="N668" s="1" t="s">
        <v>20</v>
      </c>
      <c r="P668" t="str">
        <f t="shared" si="21"/>
        <v>YOUNG</v>
      </c>
      <c r="AG668" s="11"/>
      <c r="AH668" s="1">
        <v>42264</v>
      </c>
      <c r="AI668" s="2">
        <v>179166</v>
      </c>
      <c r="AJ668" s="13" t="s">
        <v>30</v>
      </c>
      <c r="AK668" s="1">
        <v>42264</v>
      </c>
      <c r="AL668" s="3">
        <v>0.17</v>
      </c>
      <c r="AO668" s="11"/>
    </row>
    <row r="669" spans="1:41" x14ac:dyDescent="0.25">
      <c r="A669" t="s">
        <v>841</v>
      </c>
      <c r="B669" t="s">
        <v>1755</v>
      </c>
      <c r="C669" t="s">
        <v>71</v>
      </c>
      <c r="D669" t="s">
        <v>30</v>
      </c>
      <c r="E669" t="s">
        <v>31</v>
      </c>
      <c r="F669" t="s">
        <v>16</v>
      </c>
      <c r="G669" t="s">
        <v>23</v>
      </c>
      <c r="H669">
        <v>55</v>
      </c>
      <c r="I669" s="1">
        <v>36248</v>
      </c>
      <c r="J669" s="2">
        <v>120092</v>
      </c>
      <c r="K669" s="3">
        <v>0</v>
      </c>
      <c r="L669" t="s">
        <v>32</v>
      </c>
      <c r="M669" t="s">
        <v>67</v>
      </c>
      <c r="N669" s="1" t="s">
        <v>20</v>
      </c>
      <c r="P669" t="str">
        <f t="shared" si="21"/>
        <v>MIDDLE AGE</v>
      </c>
      <c r="AG669" s="11"/>
      <c r="AH669" s="1">
        <v>36248</v>
      </c>
      <c r="AI669" s="2">
        <v>120092</v>
      </c>
      <c r="AJ669" s="13" t="s">
        <v>30</v>
      </c>
      <c r="AK669" s="1">
        <v>36248</v>
      </c>
      <c r="AL669" s="3">
        <v>0</v>
      </c>
      <c r="AO669" s="11"/>
    </row>
    <row r="670" spans="1:41" x14ac:dyDescent="0.25">
      <c r="A670" t="s">
        <v>842</v>
      </c>
      <c r="B670" t="s">
        <v>1756</v>
      </c>
      <c r="C670" t="s">
        <v>38</v>
      </c>
      <c r="D670" t="s">
        <v>30</v>
      </c>
      <c r="E670" t="s">
        <v>31</v>
      </c>
      <c r="F670" t="s">
        <v>27</v>
      </c>
      <c r="G670" t="s">
        <v>23</v>
      </c>
      <c r="H670">
        <v>53</v>
      </c>
      <c r="I670" s="1">
        <v>42174</v>
      </c>
      <c r="J670" s="2">
        <v>168142</v>
      </c>
      <c r="K670" s="3">
        <v>0.27</v>
      </c>
      <c r="L670" t="s">
        <v>32</v>
      </c>
      <c r="M670" t="s">
        <v>54</v>
      </c>
      <c r="N670" s="1" t="s">
        <v>20</v>
      </c>
      <c r="P670" t="str">
        <f t="shared" si="21"/>
        <v>MIDDLE AGE</v>
      </c>
      <c r="AG670" s="11"/>
      <c r="AH670" s="1">
        <v>42174</v>
      </c>
      <c r="AI670" s="2">
        <v>168142</v>
      </c>
      <c r="AJ670" s="13" t="s">
        <v>14</v>
      </c>
      <c r="AK670" s="1">
        <v>42174</v>
      </c>
      <c r="AL670" s="3">
        <v>0.27</v>
      </c>
      <c r="AO670" s="11"/>
    </row>
    <row r="671" spans="1:41" x14ac:dyDescent="0.25">
      <c r="A671" t="s">
        <v>843</v>
      </c>
      <c r="B671" t="s">
        <v>1757</v>
      </c>
      <c r="C671" t="s">
        <v>38</v>
      </c>
      <c r="D671" t="s">
        <v>14</v>
      </c>
      <c r="E671" t="s">
        <v>31</v>
      </c>
      <c r="F671" t="s">
        <v>16</v>
      </c>
      <c r="G671" t="s">
        <v>46</v>
      </c>
      <c r="H671">
        <v>54</v>
      </c>
      <c r="I671" s="1">
        <v>34799</v>
      </c>
      <c r="J671" s="2">
        <v>195662</v>
      </c>
      <c r="K671" s="3">
        <v>0.15</v>
      </c>
      <c r="L671" t="s">
        <v>18</v>
      </c>
      <c r="M671" t="s">
        <v>28</v>
      </c>
      <c r="N671" s="1" t="s">
        <v>20</v>
      </c>
      <c r="P671" t="str">
        <f t="shared" si="21"/>
        <v>MIDDLE AGE</v>
      </c>
      <c r="AG671" s="11"/>
      <c r="AH671" s="1">
        <v>34799</v>
      </c>
      <c r="AI671" s="2">
        <v>195662</v>
      </c>
      <c r="AJ671" s="13" t="s">
        <v>26</v>
      </c>
      <c r="AK671" s="1">
        <v>34799</v>
      </c>
      <c r="AL671" s="3">
        <v>0.15</v>
      </c>
      <c r="AO671" s="11"/>
    </row>
    <row r="672" spans="1:41" x14ac:dyDescent="0.25">
      <c r="A672" t="s">
        <v>844</v>
      </c>
      <c r="B672" t="s">
        <v>1758</v>
      </c>
      <c r="C672" t="s">
        <v>64</v>
      </c>
      <c r="D672" t="s">
        <v>26</v>
      </c>
      <c r="E672" t="s">
        <v>35</v>
      </c>
      <c r="F672" t="s">
        <v>27</v>
      </c>
      <c r="G672" t="s">
        <v>17</v>
      </c>
      <c r="H672">
        <v>41</v>
      </c>
      <c r="I672" s="1">
        <v>41260</v>
      </c>
      <c r="J672" s="2">
        <v>49986</v>
      </c>
      <c r="K672" s="3">
        <v>0</v>
      </c>
      <c r="L672" t="s">
        <v>18</v>
      </c>
      <c r="M672" t="s">
        <v>42</v>
      </c>
      <c r="N672" s="1" t="s">
        <v>20</v>
      </c>
      <c r="P672" t="str">
        <f t="shared" si="21"/>
        <v>MIDDLE AGE</v>
      </c>
      <c r="AG672" s="11"/>
      <c r="AH672" s="1">
        <v>41260</v>
      </c>
      <c r="AI672" s="2">
        <v>49986</v>
      </c>
      <c r="AJ672" s="13" t="s">
        <v>58</v>
      </c>
      <c r="AK672" s="1">
        <v>41260</v>
      </c>
      <c r="AL672" s="3">
        <v>0</v>
      </c>
      <c r="AO672" s="11"/>
    </row>
    <row r="673" spans="1:41" x14ac:dyDescent="0.25">
      <c r="A673" t="s">
        <v>845</v>
      </c>
      <c r="B673" t="s">
        <v>1759</v>
      </c>
      <c r="C673" t="s">
        <v>13</v>
      </c>
      <c r="D673" t="s">
        <v>58</v>
      </c>
      <c r="E673" t="s">
        <v>31</v>
      </c>
      <c r="F673" t="s">
        <v>27</v>
      </c>
      <c r="G673" t="s">
        <v>46</v>
      </c>
      <c r="H673">
        <v>27</v>
      </c>
      <c r="I673" s="1">
        <v>44064</v>
      </c>
      <c r="J673" s="2">
        <v>181587</v>
      </c>
      <c r="K673" s="3">
        <v>0.38</v>
      </c>
      <c r="L673" t="s">
        <v>47</v>
      </c>
      <c r="M673" t="s">
        <v>68</v>
      </c>
      <c r="N673" s="1" t="s">
        <v>20</v>
      </c>
      <c r="P673" t="str">
        <f t="shared" si="21"/>
        <v>YOUNG</v>
      </c>
      <c r="AG673" s="11"/>
      <c r="AH673" s="1">
        <v>44064</v>
      </c>
      <c r="AI673" s="2">
        <v>181587</v>
      </c>
      <c r="AJ673" s="13" t="s">
        <v>22</v>
      </c>
      <c r="AK673" s="1">
        <v>44064</v>
      </c>
      <c r="AL673" s="3">
        <v>0.38</v>
      </c>
      <c r="AO673" s="11"/>
    </row>
    <row r="674" spans="1:41" x14ac:dyDescent="0.25">
      <c r="A674" t="s">
        <v>846</v>
      </c>
      <c r="B674" t="s">
        <v>1760</v>
      </c>
      <c r="C674" t="s">
        <v>13</v>
      </c>
      <c r="D674" t="s">
        <v>22</v>
      </c>
      <c r="E674" t="s">
        <v>1104</v>
      </c>
      <c r="F674" t="s">
        <v>16</v>
      </c>
      <c r="G674" t="s">
        <v>23</v>
      </c>
      <c r="H674">
        <v>51</v>
      </c>
      <c r="I674" s="1">
        <v>36733</v>
      </c>
      <c r="J674" s="2">
        <v>199736</v>
      </c>
      <c r="K674" s="3">
        <v>0.35</v>
      </c>
      <c r="L674" t="s">
        <v>18</v>
      </c>
      <c r="M674" t="s">
        <v>24</v>
      </c>
      <c r="N674" s="1" t="s">
        <v>20</v>
      </c>
      <c r="P674" t="str">
        <f t="shared" si="21"/>
        <v>MIDDLE AGE</v>
      </c>
      <c r="AG674" s="11"/>
      <c r="AH674" s="1">
        <v>36733</v>
      </c>
      <c r="AI674" s="2">
        <v>199736</v>
      </c>
      <c r="AJ674" s="13" t="s">
        <v>58</v>
      </c>
      <c r="AK674" s="1">
        <v>36733</v>
      </c>
      <c r="AL674" s="3">
        <v>0.35</v>
      </c>
      <c r="AO674" s="11"/>
    </row>
    <row r="675" spans="1:41" x14ac:dyDescent="0.25">
      <c r="A675" t="s">
        <v>847</v>
      </c>
      <c r="B675" t="s">
        <v>1761</v>
      </c>
      <c r="C675" t="s">
        <v>13</v>
      </c>
      <c r="D675" t="s">
        <v>58</v>
      </c>
      <c r="E675" t="s">
        <v>31</v>
      </c>
      <c r="F675" t="s">
        <v>27</v>
      </c>
      <c r="G675" t="s">
        <v>23</v>
      </c>
      <c r="H675">
        <v>45</v>
      </c>
      <c r="I675" s="1">
        <v>41646</v>
      </c>
      <c r="J675" s="2">
        <v>250639</v>
      </c>
      <c r="K675" s="3">
        <v>0.34</v>
      </c>
      <c r="L675" t="s">
        <v>32</v>
      </c>
      <c r="M675" t="s">
        <v>63</v>
      </c>
      <c r="N675" s="1" t="s">
        <v>20</v>
      </c>
      <c r="P675" t="str">
        <f t="shared" si="21"/>
        <v>MIDDLE AGE</v>
      </c>
      <c r="AG675" s="11"/>
      <c r="AH675" s="1">
        <v>41646</v>
      </c>
      <c r="AI675" s="2">
        <v>250639</v>
      </c>
      <c r="AJ675" s="13" t="s">
        <v>45</v>
      </c>
      <c r="AK675" s="1">
        <v>41646</v>
      </c>
      <c r="AL675" s="3">
        <v>0.34</v>
      </c>
      <c r="AO675" s="11"/>
    </row>
    <row r="676" spans="1:41" x14ac:dyDescent="0.25">
      <c r="A676" t="s">
        <v>848</v>
      </c>
      <c r="B676" t="s">
        <v>1762</v>
      </c>
      <c r="C676" t="s">
        <v>44</v>
      </c>
      <c r="D676" t="s">
        <v>45</v>
      </c>
      <c r="E676" t="s">
        <v>31</v>
      </c>
      <c r="F676" t="s">
        <v>27</v>
      </c>
      <c r="G676" t="s">
        <v>46</v>
      </c>
      <c r="H676">
        <v>34</v>
      </c>
      <c r="I676" s="1">
        <v>44607</v>
      </c>
      <c r="J676" s="2">
        <v>80655</v>
      </c>
      <c r="K676" s="3">
        <v>0</v>
      </c>
      <c r="L676" t="s">
        <v>47</v>
      </c>
      <c r="M676" t="s">
        <v>48</v>
      </c>
      <c r="N676" s="1" t="s">
        <v>20</v>
      </c>
      <c r="P676" t="str">
        <f t="shared" si="21"/>
        <v>YOUNG</v>
      </c>
      <c r="AG676" s="11"/>
      <c r="AH676" s="1">
        <v>44607</v>
      </c>
      <c r="AI676" s="2">
        <v>80655</v>
      </c>
      <c r="AJ676" s="13" t="s">
        <v>14</v>
      </c>
      <c r="AK676" s="1">
        <v>44607</v>
      </c>
      <c r="AL676" s="3">
        <v>0</v>
      </c>
      <c r="AO676" s="11"/>
    </row>
    <row r="677" spans="1:41" x14ac:dyDescent="0.25">
      <c r="A677" t="s">
        <v>849</v>
      </c>
      <c r="B677" t="s">
        <v>1763</v>
      </c>
      <c r="C677" t="s">
        <v>57</v>
      </c>
      <c r="D677" t="s">
        <v>14</v>
      </c>
      <c r="E677" t="s">
        <v>15</v>
      </c>
      <c r="F677" t="s">
        <v>16</v>
      </c>
      <c r="G677" t="s">
        <v>23</v>
      </c>
      <c r="H677">
        <v>33</v>
      </c>
      <c r="I677" s="1">
        <v>44157</v>
      </c>
      <c r="J677" s="2">
        <v>64327</v>
      </c>
      <c r="K677" s="3">
        <v>0</v>
      </c>
      <c r="L677" t="s">
        <v>32</v>
      </c>
      <c r="M677" t="s">
        <v>67</v>
      </c>
      <c r="N677" s="1" t="s">
        <v>20</v>
      </c>
      <c r="P677" t="str">
        <f t="shared" si="21"/>
        <v>YOUNG</v>
      </c>
      <c r="AG677" s="11"/>
      <c r="AH677" s="1">
        <v>44157</v>
      </c>
      <c r="AI677" s="2">
        <v>64327</v>
      </c>
      <c r="AJ677" s="13" t="s">
        <v>58</v>
      </c>
      <c r="AK677" s="1">
        <v>44157</v>
      </c>
      <c r="AL677" s="3">
        <v>0</v>
      </c>
      <c r="AO677" s="11"/>
    </row>
    <row r="678" spans="1:41" x14ac:dyDescent="0.25">
      <c r="A678" t="s">
        <v>206</v>
      </c>
      <c r="B678" t="s">
        <v>1764</v>
      </c>
      <c r="C678" t="s">
        <v>57</v>
      </c>
      <c r="D678" t="s">
        <v>58</v>
      </c>
      <c r="E678" t="s">
        <v>15</v>
      </c>
      <c r="F678" t="s">
        <v>16</v>
      </c>
      <c r="G678" t="s">
        <v>17</v>
      </c>
      <c r="H678">
        <v>37</v>
      </c>
      <c r="I678" s="1">
        <v>43412</v>
      </c>
      <c r="J678" s="2">
        <v>72005</v>
      </c>
      <c r="K678" s="3">
        <v>0</v>
      </c>
      <c r="L678" t="s">
        <v>18</v>
      </c>
      <c r="M678" t="s">
        <v>24</v>
      </c>
      <c r="N678" s="1">
        <v>44404</v>
      </c>
      <c r="P678" t="str">
        <f t="shared" si="21"/>
        <v>YOUNG</v>
      </c>
      <c r="AG678" s="11"/>
      <c r="AH678" s="1">
        <v>43412</v>
      </c>
      <c r="AI678" s="2">
        <v>72005</v>
      </c>
      <c r="AJ678" s="13" t="s">
        <v>30</v>
      </c>
      <c r="AK678" s="1">
        <v>43412</v>
      </c>
      <c r="AL678" s="3">
        <v>0</v>
      </c>
      <c r="AO678" s="11"/>
    </row>
    <row r="679" spans="1:41" x14ac:dyDescent="0.25">
      <c r="A679" t="s">
        <v>850</v>
      </c>
      <c r="B679" t="s">
        <v>1765</v>
      </c>
      <c r="C679" t="s">
        <v>29</v>
      </c>
      <c r="D679" t="s">
        <v>30</v>
      </c>
      <c r="E679" t="s">
        <v>1104</v>
      </c>
      <c r="F679" t="s">
        <v>16</v>
      </c>
      <c r="G679" t="s">
        <v>23</v>
      </c>
      <c r="H679">
        <v>56</v>
      </c>
      <c r="I679" s="1">
        <v>41024</v>
      </c>
      <c r="J679" s="2">
        <v>62497</v>
      </c>
      <c r="K679" s="3">
        <v>0</v>
      </c>
      <c r="L679" t="s">
        <v>18</v>
      </c>
      <c r="M679" t="s">
        <v>56</v>
      </c>
      <c r="N679" s="1" t="s">
        <v>20</v>
      </c>
      <c r="P679" t="str">
        <f t="shared" si="21"/>
        <v>MIDDLE AGE</v>
      </c>
      <c r="AG679" s="11"/>
      <c r="AH679" s="1">
        <v>41024</v>
      </c>
      <c r="AI679" s="2">
        <v>62497</v>
      </c>
      <c r="AJ679" s="13" t="s">
        <v>45</v>
      </c>
      <c r="AK679" s="1">
        <v>41024</v>
      </c>
      <c r="AL679" s="3">
        <v>0</v>
      </c>
      <c r="AO679" s="11"/>
    </row>
    <row r="680" spans="1:41" x14ac:dyDescent="0.25">
      <c r="A680" t="s">
        <v>851</v>
      </c>
      <c r="B680" t="s">
        <v>1766</v>
      </c>
      <c r="C680" t="s">
        <v>44</v>
      </c>
      <c r="D680" t="s">
        <v>45</v>
      </c>
      <c r="E680" t="s">
        <v>15</v>
      </c>
      <c r="F680" t="s">
        <v>27</v>
      </c>
      <c r="G680" t="s">
        <v>17</v>
      </c>
      <c r="H680">
        <v>46</v>
      </c>
      <c r="I680" s="1">
        <v>37676</v>
      </c>
      <c r="J680" s="2">
        <v>74912</v>
      </c>
      <c r="K680" s="3">
        <v>0</v>
      </c>
      <c r="L680" t="s">
        <v>18</v>
      </c>
      <c r="M680" t="s">
        <v>37</v>
      </c>
      <c r="N680" s="1" t="s">
        <v>20</v>
      </c>
      <c r="P680" t="str">
        <f t="shared" si="21"/>
        <v>MIDDLE AGE</v>
      </c>
      <c r="AG680" s="11"/>
      <c r="AH680" s="1">
        <v>37676</v>
      </c>
      <c r="AI680" s="2">
        <v>74912</v>
      </c>
      <c r="AJ680" s="13" t="s">
        <v>22</v>
      </c>
      <c r="AK680" s="1">
        <v>37676</v>
      </c>
      <c r="AL680" s="3">
        <v>0</v>
      </c>
      <c r="AO680" s="11"/>
    </row>
    <row r="681" spans="1:41" x14ac:dyDescent="0.25">
      <c r="A681" t="s">
        <v>124</v>
      </c>
      <c r="B681" t="s">
        <v>1767</v>
      </c>
      <c r="C681" t="s">
        <v>70</v>
      </c>
      <c r="D681" t="s">
        <v>22</v>
      </c>
      <c r="E681" t="s">
        <v>1104</v>
      </c>
      <c r="F681" t="s">
        <v>27</v>
      </c>
      <c r="G681" t="s">
        <v>17</v>
      </c>
      <c r="H681">
        <v>45</v>
      </c>
      <c r="I681" s="1">
        <v>36969</v>
      </c>
      <c r="J681" s="2">
        <v>50393</v>
      </c>
      <c r="K681" s="3">
        <v>0</v>
      </c>
      <c r="L681" t="s">
        <v>18</v>
      </c>
      <c r="M681" t="s">
        <v>42</v>
      </c>
      <c r="N681" s="1">
        <v>40711</v>
      </c>
      <c r="P681" t="str">
        <f t="shared" si="21"/>
        <v>MIDDLE AGE</v>
      </c>
      <c r="AG681" s="11"/>
      <c r="AH681" s="1">
        <v>36969</v>
      </c>
      <c r="AI681" s="2">
        <v>50393</v>
      </c>
      <c r="AJ681" s="13" t="s">
        <v>26</v>
      </c>
      <c r="AK681" s="1">
        <v>36969</v>
      </c>
      <c r="AL681" s="3">
        <v>0</v>
      </c>
      <c r="AO681" s="11"/>
    </row>
    <row r="682" spans="1:41" x14ac:dyDescent="0.25">
      <c r="A682" t="s">
        <v>852</v>
      </c>
      <c r="B682" t="s">
        <v>1768</v>
      </c>
      <c r="C682" t="s">
        <v>25</v>
      </c>
      <c r="D682" t="s">
        <v>26</v>
      </c>
      <c r="E682" t="s">
        <v>35</v>
      </c>
      <c r="F682" t="s">
        <v>27</v>
      </c>
      <c r="G682" t="s">
        <v>46</v>
      </c>
      <c r="H682">
        <v>32</v>
      </c>
      <c r="I682" s="1">
        <v>44330</v>
      </c>
      <c r="J682" s="2">
        <v>79670</v>
      </c>
      <c r="K682" s="3">
        <v>0</v>
      </c>
      <c r="L682" t="s">
        <v>18</v>
      </c>
      <c r="M682" t="s">
        <v>28</v>
      </c>
      <c r="N682" s="1" t="s">
        <v>20</v>
      </c>
      <c r="P682" t="str">
        <f t="shared" si="21"/>
        <v>YOUNG</v>
      </c>
      <c r="AG682" s="11"/>
      <c r="AH682" s="1">
        <v>44330</v>
      </c>
      <c r="AI682" s="2">
        <v>79670</v>
      </c>
      <c r="AJ682" s="13" t="s">
        <v>58</v>
      </c>
      <c r="AK682" s="1">
        <v>44330</v>
      </c>
      <c r="AL682" s="3">
        <v>0</v>
      </c>
      <c r="AO682" s="11"/>
    </row>
    <row r="683" spans="1:41" x14ac:dyDescent="0.25">
      <c r="A683" t="s">
        <v>853</v>
      </c>
      <c r="B683" t="s">
        <v>1769</v>
      </c>
      <c r="C683" t="s">
        <v>1113</v>
      </c>
      <c r="D683" t="s">
        <v>58</v>
      </c>
      <c r="E683" t="s">
        <v>31</v>
      </c>
      <c r="F683" t="s">
        <v>16</v>
      </c>
      <c r="G683" t="s">
        <v>43</v>
      </c>
      <c r="H683">
        <v>51</v>
      </c>
      <c r="I683" s="1">
        <v>36214</v>
      </c>
      <c r="J683" s="2">
        <v>148942</v>
      </c>
      <c r="K683" s="3">
        <v>0.13</v>
      </c>
      <c r="L683" t="s">
        <v>18</v>
      </c>
      <c r="M683" t="s">
        <v>28</v>
      </c>
      <c r="N683" s="1">
        <v>39279</v>
      </c>
      <c r="P683" t="str">
        <f t="shared" si="21"/>
        <v>MIDDLE AGE</v>
      </c>
      <c r="AG683" s="11"/>
      <c r="AH683" s="1">
        <v>36214</v>
      </c>
      <c r="AI683" s="2">
        <v>148942</v>
      </c>
      <c r="AJ683" s="13" t="s">
        <v>26</v>
      </c>
      <c r="AK683" s="1">
        <v>36214</v>
      </c>
      <c r="AL683" s="3">
        <v>0.13</v>
      </c>
      <c r="AO683" s="11"/>
    </row>
    <row r="684" spans="1:41" x14ac:dyDescent="0.25">
      <c r="A684" t="s">
        <v>275</v>
      </c>
      <c r="B684" t="s">
        <v>1770</v>
      </c>
      <c r="C684" t="s">
        <v>69</v>
      </c>
      <c r="D684" t="s">
        <v>26</v>
      </c>
      <c r="E684" t="s">
        <v>15</v>
      </c>
      <c r="F684" t="s">
        <v>27</v>
      </c>
      <c r="G684" t="s">
        <v>17</v>
      </c>
      <c r="H684">
        <v>29</v>
      </c>
      <c r="I684" s="1">
        <v>43199</v>
      </c>
      <c r="J684" s="2">
        <v>98504</v>
      </c>
      <c r="K684" s="3">
        <v>0</v>
      </c>
      <c r="L684" t="s">
        <v>18</v>
      </c>
      <c r="M684" t="s">
        <v>42</v>
      </c>
      <c r="N684" s="1">
        <v>44754</v>
      </c>
      <c r="P684" t="str">
        <f t="shared" si="21"/>
        <v>YOUNG</v>
      </c>
      <c r="AG684" s="11"/>
      <c r="AH684" s="1">
        <v>43199</v>
      </c>
      <c r="AI684" s="2">
        <v>98504</v>
      </c>
      <c r="AJ684" s="13" t="s">
        <v>26</v>
      </c>
      <c r="AK684" s="1">
        <v>43199</v>
      </c>
      <c r="AL684" s="3">
        <v>0</v>
      </c>
      <c r="AO684" s="11"/>
    </row>
    <row r="685" spans="1:41" x14ac:dyDescent="0.25">
      <c r="A685" t="s">
        <v>854</v>
      </c>
      <c r="B685" t="s">
        <v>1771</v>
      </c>
      <c r="C685" t="s">
        <v>69</v>
      </c>
      <c r="D685" t="s">
        <v>26</v>
      </c>
      <c r="E685" t="s">
        <v>35</v>
      </c>
      <c r="F685" t="s">
        <v>27</v>
      </c>
      <c r="G685" t="s">
        <v>17</v>
      </c>
      <c r="H685">
        <v>38</v>
      </c>
      <c r="I685" s="1">
        <v>42358</v>
      </c>
      <c r="J685" s="2">
        <v>70588</v>
      </c>
      <c r="K685" s="3">
        <v>0</v>
      </c>
      <c r="L685" t="s">
        <v>18</v>
      </c>
      <c r="M685" t="s">
        <v>42</v>
      </c>
      <c r="N685" s="1" t="s">
        <v>20</v>
      </c>
      <c r="P685" t="str">
        <f t="shared" si="21"/>
        <v>YOUNG</v>
      </c>
      <c r="AG685" s="11"/>
      <c r="AH685" s="1">
        <v>42358</v>
      </c>
      <c r="AI685" s="2">
        <v>70588</v>
      </c>
      <c r="AJ685" s="13" t="s">
        <v>58</v>
      </c>
      <c r="AK685" s="1">
        <v>42358</v>
      </c>
      <c r="AL685" s="3">
        <v>0</v>
      </c>
      <c r="AO685" s="11"/>
    </row>
    <row r="686" spans="1:41" x14ac:dyDescent="0.25">
      <c r="A686" t="s">
        <v>855</v>
      </c>
      <c r="B686" t="s">
        <v>1772</v>
      </c>
      <c r="C686" t="s">
        <v>59</v>
      </c>
      <c r="D686" t="s">
        <v>58</v>
      </c>
      <c r="E686" t="s">
        <v>31</v>
      </c>
      <c r="F686" t="s">
        <v>16</v>
      </c>
      <c r="G686" t="s">
        <v>17</v>
      </c>
      <c r="H686">
        <v>58</v>
      </c>
      <c r="I686" s="1">
        <v>37216</v>
      </c>
      <c r="J686" s="2">
        <v>58336</v>
      </c>
      <c r="K686" s="3">
        <v>0</v>
      </c>
      <c r="L686" t="s">
        <v>18</v>
      </c>
      <c r="M686" t="s">
        <v>42</v>
      </c>
      <c r="N686" s="1" t="s">
        <v>20</v>
      </c>
      <c r="P686" t="str">
        <f t="shared" si="21"/>
        <v>MIDDLE AGE</v>
      </c>
      <c r="AG686" s="11"/>
      <c r="AH686" s="1">
        <v>37216</v>
      </c>
      <c r="AI686" s="2">
        <v>58336</v>
      </c>
      <c r="AJ686" s="13" t="s">
        <v>30</v>
      </c>
      <c r="AK686" s="1">
        <v>37216</v>
      </c>
      <c r="AL686" s="3">
        <v>0</v>
      </c>
      <c r="AO686" s="11"/>
    </row>
    <row r="687" spans="1:41" x14ac:dyDescent="0.25">
      <c r="A687" t="s">
        <v>218</v>
      </c>
      <c r="B687" t="s">
        <v>1773</v>
      </c>
      <c r="C687" t="s">
        <v>72</v>
      </c>
      <c r="D687" t="s">
        <v>30</v>
      </c>
      <c r="E687" t="s">
        <v>31</v>
      </c>
      <c r="F687" t="s">
        <v>16</v>
      </c>
      <c r="G687" t="s">
        <v>23</v>
      </c>
      <c r="H687">
        <v>45</v>
      </c>
      <c r="I687" s="1">
        <v>40795</v>
      </c>
      <c r="J687" s="2">
        <v>86001</v>
      </c>
      <c r="K687" s="3">
        <v>0</v>
      </c>
      <c r="L687" t="s">
        <v>18</v>
      </c>
      <c r="M687" t="s">
        <v>24</v>
      </c>
      <c r="N687" s="1" t="s">
        <v>20</v>
      </c>
      <c r="P687" t="str">
        <f t="shared" si="21"/>
        <v>MIDDLE AGE</v>
      </c>
      <c r="AG687" s="11"/>
      <c r="AH687" s="1">
        <v>40795</v>
      </c>
      <c r="AI687" s="2">
        <v>86001</v>
      </c>
      <c r="AJ687" s="13" t="s">
        <v>45</v>
      </c>
      <c r="AK687" s="1">
        <v>40795</v>
      </c>
      <c r="AL687" s="3">
        <v>0</v>
      </c>
      <c r="AO687" s="11"/>
    </row>
    <row r="688" spans="1:41" x14ac:dyDescent="0.25">
      <c r="A688" t="s">
        <v>856</v>
      </c>
      <c r="B688" t="s">
        <v>1774</v>
      </c>
      <c r="C688" t="s">
        <v>40</v>
      </c>
      <c r="D688" t="s">
        <v>45</v>
      </c>
      <c r="E688" t="s">
        <v>1104</v>
      </c>
      <c r="F688" t="s">
        <v>27</v>
      </c>
      <c r="G688" t="s">
        <v>23</v>
      </c>
      <c r="H688">
        <v>49</v>
      </c>
      <c r="I688" s="1">
        <v>42260</v>
      </c>
      <c r="J688" s="2">
        <v>91121</v>
      </c>
      <c r="K688" s="3">
        <v>0</v>
      </c>
      <c r="L688" t="s">
        <v>18</v>
      </c>
      <c r="M688" t="s">
        <v>56</v>
      </c>
      <c r="N688" s="1">
        <v>43822</v>
      </c>
      <c r="P688" t="str">
        <f t="shared" si="21"/>
        <v>MIDDLE AGE</v>
      </c>
      <c r="AG688" s="11"/>
      <c r="AH688" s="1">
        <v>42260</v>
      </c>
      <c r="AI688" s="2">
        <v>91121</v>
      </c>
      <c r="AJ688" s="13" t="s">
        <v>22</v>
      </c>
      <c r="AK688" s="1">
        <v>42260</v>
      </c>
      <c r="AL688" s="3">
        <v>0</v>
      </c>
      <c r="AO688" s="11"/>
    </row>
    <row r="689" spans="1:41" x14ac:dyDescent="0.25">
      <c r="A689" t="s">
        <v>857</v>
      </c>
      <c r="B689" t="s">
        <v>1775</v>
      </c>
      <c r="C689" t="s">
        <v>38</v>
      </c>
      <c r="D689" t="s">
        <v>22</v>
      </c>
      <c r="E689" t="s">
        <v>31</v>
      </c>
      <c r="F689" t="s">
        <v>16</v>
      </c>
      <c r="G689" t="s">
        <v>23</v>
      </c>
      <c r="H689">
        <v>50</v>
      </c>
      <c r="I689" s="1">
        <v>40785</v>
      </c>
      <c r="J689" s="2">
        <v>183308</v>
      </c>
      <c r="K689" s="3">
        <v>0.24</v>
      </c>
      <c r="L689" t="s">
        <v>18</v>
      </c>
      <c r="M689" t="s">
        <v>42</v>
      </c>
      <c r="N689" s="1" t="s">
        <v>20</v>
      </c>
      <c r="P689" t="str">
        <f t="shared" si="21"/>
        <v>MIDDLE AGE</v>
      </c>
      <c r="AG689" s="11"/>
      <c r="AH689" s="1">
        <v>40785</v>
      </c>
      <c r="AI689" s="2">
        <v>183308</v>
      </c>
      <c r="AJ689" s="13" t="s">
        <v>26</v>
      </c>
      <c r="AK689" s="1">
        <v>40785</v>
      </c>
      <c r="AL689" s="3">
        <v>0.24</v>
      </c>
      <c r="AO689" s="11"/>
    </row>
    <row r="690" spans="1:41" x14ac:dyDescent="0.25">
      <c r="A690" t="s">
        <v>858</v>
      </c>
      <c r="B690" t="s">
        <v>1776</v>
      </c>
      <c r="C690" t="s">
        <v>61</v>
      </c>
      <c r="D690" t="s">
        <v>26</v>
      </c>
      <c r="E690" t="s">
        <v>35</v>
      </c>
      <c r="F690" t="s">
        <v>27</v>
      </c>
      <c r="G690" t="s">
        <v>17</v>
      </c>
      <c r="H690">
        <v>32</v>
      </c>
      <c r="I690" s="1">
        <v>44260</v>
      </c>
      <c r="J690" s="2">
        <v>71674</v>
      </c>
      <c r="K690" s="3">
        <v>0</v>
      </c>
      <c r="L690" t="s">
        <v>18</v>
      </c>
      <c r="M690" t="s">
        <v>19</v>
      </c>
      <c r="N690" s="1">
        <v>44364</v>
      </c>
      <c r="P690" t="str">
        <f t="shared" si="21"/>
        <v>YOUNG</v>
      </c>
      <c r="AG690" s="11"/>
      <c r="AH690" s="1">
        <v>44260</v>
      </c>
      <c r="AI690" s="2">
        <v>71674</v>
      </c>
      <c r="AJ690" s="13" t="s">
        <v>30</v>
      </c>
      <c r="AK690" s="1">
        <v>44260</v>
      </c>
      <c r="AL690" s="3">
        <v>0</v>
      </c>
      <c r="AO690" s="11"/>
    </row>
    <row r="691" spans="1:41" x14ac:dyDescent="0.25">
      <c r="A691" t="s">
        <v>859</v>
      </c>
      <c r="B691" t="s">
        <v>1777</v>
      </c>
      <c r="C691" t="s">
        <v>53</v>
      </c>
      <c r="D691" t="s">
        <v>30</v>
      </c>
      <c r="E691" t="s">
        <v>35</v>
      </c>
      <c r="F691" t="s">
        <v>27</v>
      </c>
      <c r="G691" t="s">
        <v>23</v>
      </c>
      <c r="H691">
        <v>29</v>
      </c>
      <c r="I691" s="1">
        <v>42738</v>
      </c>
      <c r="J691" s="2">
        <v>118639</v>
      </c>
      <c r="K691" s="3">
        <v>0</v>
      </c>
      <c r="L691" t="s">
        <v>18</v>
      </c>
      <c r="M691" t="s">
        <v>37</v>
      </c>
      <c r="N691" s="1" t="s">
        <v>20</v>
      </c>
      <c r="P691" t="str">
        <f t="shared" si="21"/>
        <v>YOUNG</v>
      </c>
      <c r="AG691" s="11"/>
      <c r="AH691" s="1">
        <v>42738</v>
      </c>
      <c r="AI691" s="2">
        <v>118639</v>
      </c>
      <c r="AJ691" s="13" t="s">
        <v>26</v>
      </c>
      <c r="AK691" s="1">
        <v>42738</v>
      </c>
      <c r="AL691" s="3">
        <v>0</v>
      </c>
      <c r="AO691" s="11"/>
    </row>
    <row r="692" spans="1:41" x14ac:dyDescent="0.25">
      <c r="A692" t="s">
        <v>860</v>
      </c>
      <c r="B692" t="s">
        <v>237</v>
      </c>
      <c r="C692" t="s">
        <v>25</v>
      </c>
      <c r="D692" t="s">
        <v>26</v>
      </c>
      <c r="E692" t="s">
        <v>31</v>
      </c>
      <c r="F692" t="s">
        <v>27</v>
      </c>
      <c r="G692" t="s">
        <v>23</v>
      </c>
      <c r="H692">
        <v>34</v>
      </c>
      <c r="I692" s="1">
        <v>43414</v>
      </c>
      <c r="J692" s="2">
        <v>71808</v>
      </c>
      <c r="K692" s="3">
        <v>0</v>
      </c>
      <c r="L692" t="s">
        <v>32</v>
      </c>
      <c r="M692" t="s">
        <v>33</v>
      </c>
      <c r="N692" s="1" t="s">
        <v>20</v>
      </c>
      <c r="P692" t="str">
        <f t="shared" si="21"/>
        <v>YOUNG</v>
      </c>
      <c r="AG692" s="11"/>
      <c r="AH692" s="1">
        <v>43414</v>
      </c>
      <c r="AI692" s="2">
        <v>71808</v>
      </c>
      <c r="AJ692" s="13" t="s">
        <v>22</v>
      </c>
      <c r="AK692" s="1">
        <v>43414</v>
      </c>
      <c r="AL692" s="3">
        <v>0</v>
      </c>
      <c r="AO692" s="11"/>
    </row>
    <row r="693" spans="1:41" x14ac:dyDescent="0.25">
      <c r="A693" t="s">
        <v>188</v>
      </c>
      <c r="B693" t="s">
        <v>1778</v>
      </c>
      <c r="C693" t="s">
        <v>1113</v>
      </c>
      <c r="D693" t="s">
        <v>22</v>
      </c>
      <c r="E693" t="s">
        <v>35</v>
      </c>
      <c r="F693" t="s">
        <v>27</v>
      </c>
      <c r="G693" t="s">
        <v>23</v>
      </c>
      <c r="H693">
        <v>50</v>
      </c>
      <c r="I693" s="1">
        <v>43611</v>
      </c>
      <c r="J693" s="2">
        <v>156374</v>
      </c>
      <c r="K693" s="3">
        <v>0.15</v>
      </c>
      <c r="L693" t="s">
        <v>32</v>
      </c>
      <c r="M693" t="s">
        <v>54</v>
      </c>
      <c r="N693" s="1" t="s">
        <v>20</v>
      </c>
      <c r="P693" t="str">
        <f t="shared" si="21"/>
        <v>MIDDLE AGE</v>
      </c>
      <c r="AG693" s="11"/>
      <c r="AH693" s="1">
        <v>43611</v>
      </c>
      <c r="AI693" s="2">
        <v>156374</v>
      </c>
      <c r="AJ693" s="13" t="s">
        <v>26</v>
      </c>
      <c r="AK693" s="1">
        <v>43611</v>
      </c>
      <c r="AL693" s="3">
        <v>0.15</v>
      </c>
      <c r="AO693" s="11"/>
    </row>
    <row r="694" spans="1:41" x14ac:dyDescent="0.25">
      <c r="A694" t="s">
        <v>861</v>
      </c>
      <c r="B694" t="s">
        <v>1779</v>
      </c>
      <c r="C694" t="s">
        <v>64</v>
      </c>
      <c r="D694" t="s">
        <v>26</v>
      </c>
      <c r="E694" t="s">
        <v>35</v>
      </c>
      <c r="F694" t="s">
        <v>16</v>
      </c>
      <c r="G694" t="s">
        <v>23</v>
      </c>
      <c r="H694">
        <v>27</v>
      </c>
      <c r="I694" s="1">
        <v>44265</v>
      </c>
      <c r="J694" s="2">
        <v>51133</v>
      </c>
      <c r="K694" s="3">
        <v>0</v>
      </c>
      <c r="L694" t="s">
        <v>18</v>
      </c>
      <c r="M694" t="s">
        <v>19</v>
      </c>
      <c r="N694" s="1" t="s">
        <v>20</v>
      </c>
      <c r="P694" t="str">
        <f t="shared" si="21"/>
        <v>YOUNG</v>
      </c>
      <c r="AG694" s="11"/>
      <c r="AH694" s="1">
        <v>44265</v>
      </c>
      <c r="AI694" s="2">
        <v>51133</v>
      </c>
      <c r="AJ694" s="13" t="s">
        <v>30</v>
      </c>
      <c r="AK694" s="1">
        <v>44265</v>
      </c>
      <c r="AL694" s="3">
        <v>0</v>
      </c>
      <c r="AO694" s="11"/>
    </row>
    <row r="695" spans="1:41" x14ac:dyDescent="0.25">
      <c r="A695" t="s">
        <v>862</v>
      </c>
      <c r="B695" t="s">
        <v>1780</v>
      </c>
      <c r="C695" t="s">
        <v>29</v>
      </c>
      <c r="D695" t="s">
        <v>30</v>
      </c>
      <c r="E695" t="s">
        <v>1104</v>
      </c>
      <c r="F695" t="s">
        <v>27</v>
      </c>
      <c r="G695" t="s">
        <v>46</v>
      </c>
      <c r="H695">
        <v>60</v>
      </c>
      <c r="I695" s="1">
        <v>39624</v>
      </c>
      <c r="J695" s="2">
        <v>86761</v>
      </c>
      <c r="K695" s="3">
        <v>0</v>
      </c>
      <c r="L695" t="s">
        <v>47</v>
      </c>
      <c r="M695" t="s">
        <v>1136</v>
      </c>
      <c r="N695" s="1" t="s">
        <v>20</v>
      </c>
      <c r="P695" t="str">
        <f t="shared" si="21"/>
        <v>MIDDLE AGE</v>
      </c>
      <c r="AG695" s="11"/>
      <c r="AH695" s="1">
        <v>39624</v>
      </c>
      <c r="AI695" s="2">
        <v>86761</v>
      </c>
      <c r="AJ695" s="13" t="s">
        <v>26</v>
      </c>
      <c r="AK695" s="1">
        <v>39624</v>
      </c>
      <c r="AL695" s="3">
        <v>0</v>
      </c>
      <c r="AO695" s="11"/>
    </row>
    <row r="696" spans="1:41" x14ac:dyDescent="0.25">
      <c r="A696" t="s">
        <v>272</v>
      </c>
      <c r="B696" t="s">
        <v>1781</v>
      </c>
      <c r="C696" t="s">
        <v>55</v>
      </c>
      <c r="D696" t="s">
        <v>26</v>
      </c>
      <c r="E696" t="s">
        <v>35</v>
      </c>
      <c r="F696" t="s">
        <v>16</v>
      </c>
      <c r="G696" t="s">
        <v>23</v>
      </c>
      <c r="H696">
        <v>65</v>
      </c>
      <c r="I696" s="1">
        <v>34520</v>
      </c>
      <c r="J696" s="2">
        <v>125213</v>
      </c>
      <c r="K696" s="3">
        <v>7.0000000000000007E-2</v>
      </c>
      <c r="L696" t="s">
        <v>18</v>
      </c>
      <c r="M696" t="s">
        <v>56</v>
      </c>
      <c r="N696" s="1" t="s">
        <v>20</v>
      </c>
      <c r="P696" t="str">
        <f t="shared" si="21"/>
        <v>OLD</v>
      </c>
      <c r="AG696" s="11"/>
      <c r="AH696" s="1">
        <v>34520</v>
      </c>
      <c r="AI696" s="2">
        <v>125213</v>
      </c>
      <c r="AJ696" s="13" t="s">
        <v>45</v>
      </c>
      <c r="AK696" s="1">
        <v>34520</v>
      </c>
      <c r="AL696" s="3">
        <v>7.0000000000000007E-2</v>
      </c>
      <c r="AO696" s="11"/>
    </row>
    <row r="697" spans="1:41" x14ac:dyDescent="0.25">
      <c r="A697" t="s">
        <v>863</v>
      </c>
      <c r="B697" t="s">
        <v>1782</v>
      </c>
      <c r="C697" t="s">
        <v>55</v>
      </c>
      <c r="D697" t="s">
        <v>45</v>
      </c>
      <c r="E697" t="s">
        <v>35</v>
      </c>
      <c r="F697" t="s">
        <v>27</v>
      </c>
      <c r="G697" t="s">
        <v>23</v>
      </c>
      <c r="H697">
        <v>43</v>
      </c>
      <c r="I697" s="1">
        <v>39717</v>
      </c>
      <c r="J697" s="2">
        <v>120305</v>
      </c>
      <c r="K697" s="3">
        <v>7.0000000000000007E-2</v>
      </c>
      <c r="L697" t="s">
        <v>32</v>
      </c>
      <c r="M697" t="s">
        <v>63</v>
      </c>
      <c r="N697" s="1" t="s">
        <v>20</v>
      </c>
      <c r="P697" t="str">
        <f t="shared" si="21"/>
        <v>MIDDLE AGE</v>
      </c>
      <c r="AG697" s="11"/>
      <c r="AH697" s="1">
        <v>39717</v>
      </c>
      <c r="AI697" s="2">
        <v>120305</v>
      </c>
      <c r="AJ697" s="13" t="s">
        <v>41</v>
      </c>
      <c r="AK697" s="1">
        <v>39717</v>
      </c>
      <c r="AL697" s="3">
        <v>7.0000000000000007E-2</v>
      </c>
      <c r="AO697" s="11"/>
    </row>
    <row r="698" spans="1:41" x14ac:dyDescent="0.25">
      <c r="A698" t="s">
        <v>864</v>
      </c>
      <c r="B698" t="s">
        <v>1783</v>
      </c>
      <c r="C698" t="s">
        <v>1113</v>
      </c>
      <c r="D698" t="s">
        <v>41</v>
      </c>
      <c r="E698" t="s">
        <v>15</v>
      </c>
      <c r="F698" t="s">
        <v>16</v>
      </c>
      <c r="G698" t="s">
        <v>17</v>
      </c>
      <c r="H698">
        <v>45</v>
      </c>
      <c r="I698" s="1">
        <v>41534</v>
      </c>
      <c r="J698" s="2">
        <v>138355</v>
      </c>
      <c r="K698" s="3">
        <v>0.14000000000000001</v>
      </c>
      <c r="L698" t="s">
        <v>18</v>
      </c>
      <c r="M698" t="s">
        <v>28</v>
      </c>
      <c r="N698" s="1" t="s">
        <v>20</v>
      </c>
      <c r="P698" t="str">
        <f t="shared" si="21"/>
        <v>MIDDLE AGE</v>
      </c>
      <c r="AG698" s="11"/>
      <c r="AH698" s="1">
        <v>41534</v>
      </c>
      <c r="AI698" s="2">
        <v>138355</v>
      </c>
      <c r="AJ698" s="13" t="s">
        <v>26</v>
      </c>
      <c r="AK698" s="1">
        <v>41534</v>
      </c>
      <c r="AL698" s="3">
        <v>0.14000000000000001</v>
      </c>
      <c r="AO698" s="11"/>
    </row>
    <row r="699" spans="1:41" x14ac:dyDescent="0.25">
      <c r="A699" t="s">
        <v>865</v>
      </c>
      <c r="B699" t="s">
        <v>1784</v>
      </c>
      <c r="C699" t="s">
        <v>34</v>
      </c>
      <c r="D699" t="s">
        <v>26</v>
      </c>
      <c r="E699" t="s">
        <v>31</v>
      </c>
      <c r="F699" t="s">
        <v>27</v>
      </c>
      <c r="G699" t="s">
        <v>23</v>
      </c>
      <c r="H699">
        <v>28</v>
      </c>
      <c r="I699" s="1">
        <v>44381</v>
      </c>
      <c r="J699" s="2">
        <v>70996</v>
      </c>
      <c r="K699" s="3">
        <v>0</v>
      </c>
      <c r="L699" t="s">
        <v>18</v>
      </c>
      <c r="M699" t="s">
        <v>24</v>
      </c>
      <c r="N699" s="1" t="s">
        <v>20</v>
      </c>
      <c r="P699" t="str">
        <f t="shared" si="21"/>
        <v>YOUNG</v>
      </c>
      <c r="AG699" s="11"/>
      <c r="AH699" s="1">
        <v>44381</v>
      </c>
      <c r="AI699" s="2">
        <v>70996</v>
      </c>
      <c r="AJ699" s="13" t="s">
        <v>26</v>
      </c>
      <c r="AK699" s="1">
        <v>44381</v>
      </c>
      <c r="AL699" s="3">
        <v>0</v>
      </c>
      <c r="AO699" s="11"/>
    </row>
    <row r="700" spans="1:41" x14ac:dyDescent="0.25">
      <c r="A700" t="s">
        <v>866</v>
      </c>
      <c r="B700" t="s">
        <v>1785</v>
      </c>
      <c r="C700" t="s">
        <v>50</v>
      </c>
      <c r="D700" t="s">
        <v>26</v>
      </c>
      <c r="E700" t="s">
        <v>35</v>
      </c>
      <c r="F700" t="s">
        <v>27</v>
      </c>
      <c r="G700" t="s">
        <v>17</v>
      </c>
      <c r="H700">
        <v>34</v>
      </c>
      <c r="I700" s="1">
        <v>42002</v>
      </c>
      <c r="J700" s="2">
        <v>77024</v>
      </c>
      <c r="K700" s="3">
        <v>0.09</v>
      </c>
      <c r="L700" t="s">
        <v>18</v>
      </c>
      <c r="M700" t="s">
        <v>37</v>
      </c>
      <c r="N700" s="1">
        <v>44492</v>
      </c>
      <c r="P700" t="str">
        <f t="shared" si="21"/>
        <v>YOUNG</v>
      </c>
      <c r="AG700" s="11"/>
      <c r="AH700" s="1">
        <v>42002</v>
      </c>
      <c r="AI700" s="2">
        <v>77024</v>
      </c>
      <c r="AJ700" s="13" t="s">
        <v>26</v>
      </c>
      <c r="AK700" s="1">
        <v>42002</v>
      </c>
      <c r="AL700" s="3">
        <v>0.09</v>
      </c>
      <c r="AO700" s="11"/>
    </row>
    <row r="701" spans="1:41" x14ac:dyDescent="0.25">
      <c r="A701" t="s">
        <v>867</v>
      </c>
      <c r="B701" t="s">
        <v>1786</v>
      </c>
      <c r="C701" t="s">
        <v>62</v>
      </c>
      <c r="D701" t="s">
        <v>26</v>
      </c>
      <c r="E701" t="s">
        <v>1104</v>
      </c>
      <c r="F701" t="s">
        <v>27</v>
      </c>
      <c r="G701" t="s">
        <v>43</v>
      </c>
      <c r="H701">
        <v>31</v>
      </c>
      <c r="I701" s="1">
        <v>42843</v>
      </c>
      <c r="J701" s="2">
        <v>50022</v>
      </c>
      <c r="K701" s="3">
        <v>0</v>
      </c>
      <c r="L701" t="s">
        <v>18</v>
      </c>
      <c r="M701" t="s">
        <v>42</v>
      </c>
      <c r="N701" s="1" t="s">
        <v>20</v>
      </c>
      <c r="P701" t="str">
        <f t="shared" si="21"/>
        <v>YOUNG</v>
      </c>
      <c r="AG701" s="11"/>
      <c r="AH701" s="1">
        <v>42843</v>
      </c>
      <c r="AI701" s="2">
        <v>50022</v>
      </c>
      <c r="AJ701" s="13" t="s">
        <v>45</v>
      </c>
      <c r="AK701" s="1">
        <v>42843</v>
      </c>
      <c r="AL701" s="3">
        <v>0</v>
      </c>
      <c r="AO701" s="11"/>
    </row>
    <row r="702" spans="1:41" x14ac:dyDescent="0.25">
      <c r="A702" t="s">
        <v>868</v>
      </c>
      <c r="B702" t="s">
        <v>1787</v>
      </c>
      <c r="C702" t="s">
        <v>13</v>
      </c>
      <c r="D702" t="s">
        <v>45</v>
      </c>
      <c r="E702" t="s">
        <v>1104</v>
      </c>
      <c r="F702" t="s">
        <v>27</v>
      </c>
      <c r="G702" t="s">
        <v>46</v>
      </c>
      <c r="H702">
        <v>29</v>
      </c>
      <c r="I702" s="1">
        <v>42741</v>
      </c>
      <c r="J702" s="2">
        <v>204534</v>
      </c>
      <c r="K702" s="3">
        <v>0.38</v>
      </c>
      <c r="L702" t="s">
        <v>18</v>
      </c>
      <c r="M702" t="s">
        <v>19</v>
      </c>
      <c r="N702" s="1" t="s">
        <v>20</v>
      </c>
      <c r="P702" t="str">
        <f t="shared" si="21"/>
        <v>YOUNG</v>
      </c>
      <c r="AG702" s="11"/>
      <c r="AH702" s="1">
        <v>42741</v>
      </c>
      <c r="AI702" s="2">
        <v>204534</v>
      </c>
      <c r="AJ702" s="13" t="s">
        <v>45</v>
      </c>
      <c r="AK702" s="1">
        <v>42741</v>
      </c>
      <c r="AL702" s="3">
        <v>0.38</v>
      </c>
      <c r="AO702" s="11"/>
    </row>
    <row r="703" spans="1:41" x14ac:dyDescent="0.25">
      <c r="A703" t="s">
        <v>282</v>
      </c>
      <c r="B703" t="s">
        <v>1788</v>
      </c>
      <c r="C703" t="s">
        <v>44</v>
      </c>
      <c r="D703" t="s">
        <v>45</v>
      </c>
      <c r="E703" t="s">
        <v>15</v>
      </c>
      <c r="F703" t="s">
        <v>27</v>
      </c>
      <c r="G703" t="s">
        <v>46</v>
      </c>
      <c r="H703">
        <v>49</v>
      </c>
      <c r="I703" s="1">
        <v>38708</v>
      </c>
      <c r="J703" s="2">
        <v>75814</v>
      </c>
      <c r="K703" s="3">
        <v>0</v>
      </c>
      <c r="L703" t="s">
        <v>18</v>
      </c>
      <c r="M703" t="s">
        <v>19</v>
      </c>
      <c r="N703" s="1" t="s">
        <v>20</v>
      </c>
      <c r="P703" t="str">
        <f t="shared" si="21"/>
        <v>MIDDLE AGE</v>
      </c>
      <c r="AG703" s="11"/>
      <c r="AH703" s="1">
        <v>38708</v>
      </c>
      <c r="AI703" s="2">
        <v>75814</v>
      </c>
      <c r="AJ703" s="13" t="s">
        <v>45</v>
      </c>
      <c r="AK703" s="1">
        <v>38708</v>
      </c>
      <c r="AL703" s="3">
        <v>0</v>
      </c>
      <c r="AO703" s="11"/>
    </row>
    <row r="704" spans="1:41" x14ac:dyDescent="0.25">
      <c r="A704" t="s">
        <v>869</v>
      </c>
      <c r="B704" t="s">
        <v>1789</v>
      </c>
      <c r="C704" t="s">
        <v>38</v>
      </c>
      <c r="D704" t="s">
        <v>45</v>
      </c>
      <c r="E704" t="s">
        <v>35</v>
      </c>
      <c r="F704" t="s">
        <v>27</v>
      </c>
      <c r="G704" t="s">
        <v>23</v>
      </c>
      <c r="H704">
        <v>47</v>
      </c>
      <c r="I704" s="1">
        <v>43661</v>
      </c>
      <c r="J704" s="2">
        <v>169487</v>
      </c>
      <c r="K704" s="3">
        <v>0.23</v>
      </c>
      <c r="L704" t="s">
        <v>18</v>
      </c>
      <c r="M704" t="s">
        <v>28</v>
      </c>
      <c r="N704" s="1" t="s">
        <v>20</v>
      </c>
      <c r="P704" t="str">
        <f t="shared" si="21"/>
        <v>MIDDLE AGE</v>
      </c>
      <c r="AG704" s="11"/>
      <c r="AH704" s="1">
        <v>43661</v>
      </c>
      <c r="AI704" s="2">
        <v>169487</v>
      </c>
      <c r="AJ704" s="13" t="s">
        <v>26</v>
      </c>
      <c r="AK704" s="1">
        <v>43661</v>
      </c>
      <c r="AL704" s="3">
        <v>0.23</v>
      </c>
      <c r="AO704" s="11"/>
    </row>
    <row r="705" spans="1:41" x14ac:dyDescent="0.25">
      <c r="A705" t="s">
        <v>870</v>
      </c>
      <c r="B705" t="s">
        <v>1790</v>
      </c>
      <c r="C705" t="s">
        <v>1113</v>
      </c>
      <c r="D705" t="s">
        <v>26</v>
      </c>
      <c r="E705" t="s">
        <v>31</v>
      </c>
      <c r="F705" t="s">
        <v>16</v>
      </c>
      <c r="G705" t="s">
        <v>17</v>
      </c>
      <c r="H705">
        <v>56</v>
      </c>
      <c r="I705" s="1">
        <v>37382</v>
      </c>
      <c r="J705" s="2">
        <v>156435</v>
      </c>
      <c r="K705" s="3">
        <v>0.1</v>
      </c>
      <c r="L705" t="s">
        <v>18</v>
      </c>
      <c r="M705" t="s">
        <v>19</v>
      </c>
      <c r="N705" s="1" t="s">
        <v>20</v>
      </c>
      <c r="P705" t="str">
        <f t="shared" si="21"/>
        <v>MIDDLE AGE</v>
      </c>
      <c r="AG705" s="11"/>
      <c r="AH705" s="1">
        <v>37382</v>
      </c>
      <c r="AI705" s="2">
        <v>156435</v>
      </c>
      <c r="AJ705" s="13" t="s">
        <v>45</v>
      </c>
      <c r="AK705" s="1">
        <v>37382</v>
      </c>
      <c r="AL705" s="3">
        <v>0.1</v>
      </c>
      <c r="AO705" s="11"/>
    </row>
    <row r="706" spans="1:41" x14ac:dyDescent="0.25">
      <c r="A706" t="s">
        <v>155</v>
      </c>
      <c r="B706" t="s">
        <v>1791</v>
      </c>
      <c r="C706" t="s">
        <v>76</v>
      </c>
      <c r="D706" t="s">
        <v>45</v>
      </c>
      <c r="E706" t="s">
        <v>1104</v>
      </c>
      <c r="F706" t="s">
        <v>27</v>
      </c>
      <c r="G706" t="s">
        <v>23</v>
      </c>
      <c r="H706">
        <v>52</v>
      </c>
      <c r="I706" s="1">
        <v>39071</v>
      </c>
      <c r="J706" s="2">
        <v>59845</v>
      </c>
      <c r="K706" s="3">
        <v>0</v>
      </c>
      <c r="L706" t="s">
        <v>32</v>
      </c>
      <c r="M706" t="s">
        <v>54</v>
      </c>
      <c r="N706" s="1" t="s">
        <v>20</v>
      </c>
      <c r="P706" t="str">
        <f t="shared" ref="P706:P769" si="22">IF(AND(H706&gt;=20,H706&lt;=40),"YOUNG",IF(AND(H706&gt;40,H706&lt;=60),"MIDDLE AGE",IF(H706&gt;60,"OLD"," ")))</f>
        <v>MIDDLE AGE</v>
      </c>
      <c r="AG706" s="11"/>
      <c r="AH706" s="1">
        <v>39071</v>
      </c>
      <c r="AI706" s="2">
        <v>59845</v>
      </c>
      <c r="AJ706" s="13" t="s">
        <v>26</v>
      </c>
      <c r="AK706" s="1">
        <v>39071</v>
      </c>
      <c r="AL706" s="3">
        <v>0</v>
      </c>
      <c r="AO706" s="11"/>
    </row>
    <row r="707" spans="1:41" x14ac:dyDescent="0.25">
      <c r="A707" t="s">
        <v>871</v>
      </c>
      <c r="B707" t="s">
        <v>1792</v>
      </c>
      <c r="C707" t="s">
        <v>79</v>
      </c>
      <c r="D707" t="s">
        <v>26</v>
      </c>
      <c r="E707" t="s">
        <v>35</v>
      </c>
      <c r="F707" t="s">
        <v>16</v>
      </c>
      <c r="G707" t="s">
        <v>46</v>
      </c>
      <c r="H707">
        <v>37</v>
      </c>
      <c r="I707" s="1">
        <v>43896</v>
      </c>
      <c r="J707" s="2">
        <v>93656</v>
      </c>
      <c r="K707" s="3">
        <v>0</v>
      </c>
      <c r="L707" t="s">
        <v>18</v>
      </c>
      <c r="M707" t="s">
        <v>28</v>
      </c>
      <c r="N707" s="1" t="s">
        <v>20</v>
      </c>
      <c r="P707" t="str">
        <f t="shared" si="22"/>
        <v>YOUNG</v>
      </c>
      <c r="AG707" s="11"/>
      <c r="AH707" s="1">
        <v>43896</v>
      </c>
      <c r="AI707" s="2">
        <v>93656</v>
      </c>
      <c r="AJ707" s="13" t="s">
        <v>30</v>
      </c>
      <c r="AK707" s="1">
        <v>43896</v>
      </c>
      <c r="AL707" s="3">
        <v>0</v>
      </c>
      <c r="AO707" s="11"/>
    </row>
    <row r="708" spans="1:41" x14ac:dyDescent="0.25">
      <c r="A708" t="s">
        <v>872</v>
      </c>
      <c r="B708" t="s">
        <v>1793</v>
      </c>
      <c r="C708" t="s">
        <v>52</v>
      </c>
      <c r="D708" t="s">
        <v>30</v>
      </c>
      <c r="E708" t="s">
        <v>35</v>
      </c>
      <c r="F708" t="s">
        <v>27</v>
      </c>
      <c r="G708" t="s">
        <v>17</v>
      </c>
      <c r="H708">
        <v>55</v>
      </c>
      <c r="I708" s="1">
        <v>35860</v>
      </c>
      <c r="J708" s="2">
        <v>99035</v>
      </c>
      <c r="K708" s="3">
        <v>0</v>
      </c>
      <c r="L708" t="s">
        <v>18</v>
      </c>
      <c r="M708" t="s">
        <v>42</v>
      </c>
      <c r="N708" s="1" t="s">
        <v>20</v>
      </c>
      <c r="P708" t="str">
        <f t="shared" si="22"/>
        <v>MIDDLE AGE</v>
      </c>
      <c r="AG708" s="11"/>
      <c r="AH708" s="1">
        <v>35860</v>
      </c>
      <c r="AI708" s="2">
        <v>99035</v>
      </c>
      <c r="AJ708" s="13" t="s">
        <v>41</v>
      </c>
      <c r="AK708" s="1">
        <v>35860</v>
      </c>
      <c r="AL708" s="3">
        <v>0</v>
      </c>
      <c r="AO708" s="11"/>
    </row>
    <row r="709" spans="1:41" x14ac:dyDescent="0.25">
      <c r="A709" t="s">
        <v>873</v>
      </c>
      <c r="B709" t="s">
        <v>1794</v>
      </c>
      <c r="C709" t="s">
        <v>1113</v>
      </c>
      <c r="D709" t="s">
        <v>41</v>
      </c>
      <c r="E709" t="s">
        <v>31</v>
      </c>
      <c r="F709" t="s">
        <v>27</v>
      </c>
      <c r="G709" t="s">
        <v>17</v>
      </c>
      <c r="H709">
        <v>27</v>
      </c>
      <c r="I709" s="1">
        <v>44364</v>
      </c>
      <c r="J709" s="2">
        <v>137997</v>
      </c>
      <c r="K709" s="3">
        <v>0.12</v>
      </c>
      <c r="L709" t="s">
        <v>18</v>
      </c>
      <c r="M709" t="s">
        <v>37</v>
      </c>
      <c r="N709" s="1" t="s">
        <v>20</v>
      </c>
      <c r="P709" t="str">
        <f t="shared" si="22"/>
        <v>YOUNG</v>
      </c>
      <c r="AG709" s="11"/>
      <c r="AH709" s="1">
        <v>44364</v>
      </c>
      <c r="AI709" s="2">
        <v>137997</v>
      </c>
      <c r="AJ709" s="13" t="s">
        <v>26</v>
      </c>
      <c r="AK709" s="1">
        <v>44364</v>
      </c>
      <c r="AL709" s="3">
        <v>0.12</v>
      </c>
      <c r="AO709" s="11"/>
    </row>
    <row r="710" spans="1:41" x14ac:dyDescent="0.25">
      <c r="A710" t="s">
        <v>102</v>
      </c>
      <c r="B710" t="s">
        <v>1795</v>
      </c>
      <c r="C710" t="s">
        <v>34</v>
      </c>
      <c r="D710" t="s">
        <v>26</v>
      </c>
      <c r="E710" t="s">
        <v>35</v>
      </c>
      <c r="F710" t="s">
        <v>16</v>
      </c>
      <c r="G710" t="s">
        <v>23</v>
      </c>
      <c r="H710">
        <v>28</v>
      </c>
      <c r="I710" s="1">
        <v>43637</v>
      </c>
      <c r="J710" s="2">
        <v>61573</v>
      </c>
      <c r="K710" s="3">
        <v>0</v>
      </c>
      <c r="L710" t="s">
        <v>18</v>
      </c>
      <c r="M710" t="s">
        <v>19</v>
      </c>
      <c r="N710" s="1" t="s">
        <v>20</v>
      </c>
      <c r="P710" t="str">
        <f t="shared" si="22"/>
        <v>YOUNG</v>
      </c>
      <c r="AG710" s="11"/>
      <c r="AH710" s="1">
        <v>43637</v>
      </c>
      <c r="AI710" s="2">
        <v>61573</v>
      </c>
      <c r="AJ710" s="13" t="s">
        <v>45</v>
      </c>
      <c r="AK710" s="1">
        <v>43637</v>
      </c>
      <c r="AL710" s="3">
        <v>0</v>
      </c>
      <c r="AO710" s="11"/>
    </row>
    <row r="711" spans="1:41" x14ac:dyDescent="0.25">
      <c r="A711" t="s">
        <v>874</v>
      </c>
      <c r="B711" t="s">
        <v>1796</v>
      </c>
      <c r="C711" t="s">
        <v>59</v>
      </c>
      <c r="D711" t="s">
        <v>45</v>
      </c>
      <c r="E711" t="s">
        <v>35</v>
      </c>
      <c r="F711" t="s">
        <v>27</v>
      </c>
      <c r="G711" t="s">
        <v>23</v>
      </c>
      <c r="H711">
        <v>55</v>
      </c>
      <c r="I711" s="1">
        <v>42130</v>
      </c>
      <c r="J711" s="2">
        <v>41102</v>
      </c>
      <c r="K711" s="3">
        <v>0</v>
      </c>
      <c r="L711" t="s">
        <v>18</v>
      </c>
      <c r="M711" t="s">
        <v>56</v>
      </c>
      <c r="N711" s="1" t="s">
        <v>20</v>
      </c>
      <c r="P711" t="str">
        <f t="shared" si="22"/>
        <v>MIDDLE AGE</v>
      </c>
      <c r="AG711" s="11"/>
      <c r="AH711" s="1">
        <v>42130</v>
      </c>
      <c r="AI711" s="2">
        <v>41102</v>
      </c>
      <c r="AJ711" s="13" t="s">
        <v>22</v>
      </c>
      <c r="AK711" s="1">
        <v>42130</v>
      </c>
      <c r="AL711" s="3">
        <v>0</v>
      </c>
      <c r="AO711" s="11"/>
    </row>
    <row r="712" spans="1:41" x14ac:dyDescent="0.25">
      <c r="A712" t="s">
        <v>875</v>
      </c>
      <c r="B712" t="s">
        <v>1797</v>
      </c>
      <c r="C712" t="s">
        <v>55</v>
      </c>
      <c r="D712" t="s">
        <v>22</v>
      </c>
      <c r="E712" t="s">
        <v>15</v>
      </c>
      <c r="F712" t="s">
        <v>16</v>
      </c>
      <c r="G712" t="s">
        <v>23</v>
      </c>
      <c r="H712">
        <v>44</v>
      </c>
      <c r="I712" s="1">
        <v>40802</v>
      </c>
      <c r="J712" s="2">
        <v>129866</v>
      </c>
      <c r="K712" s="3">
        <v>0.06</v>
      </c>
      <c r="L712" t="s">
        <v>32</v>
      </c>
      <c r="M712" t="s">
        <v>54</v>
      </c>
      <c r="N712" s="1" t="s">
        <v>20</v>
      </c>
      <c r="P712" t="str">
        <f t="shared" si="22"/>
        <v>MIDDLE AGE</v>
      </c>
      <c r="AG712" s="11"/>
      <c r="AH712" s="1">
        <v>40802</v>
      </c>
      <c r="AI712" s="2">
        <v>129866</v>
      </c>
      <c r="AJ712" s="13" t="s">
        <v>22</v>
      </c>
      <c r="AK712" s="1">
        <v>40802</v>
      </c>
      <c r="AL712" s="3">
        <v>0.06</v>
      </c>
      <c r="AO712" s="11"/>
    </row>
    <row r="713" spans="1:41" x14ac:dyDescent="0.25">
      <c r="A713" t="s">
        <v>876</v>
      </c>
      <c r="B713" t="s">
        <v>1798</v>
      </c>
      <c r="C713" t="s">
        <v>38</v>
      </c>
      <c r="D713" t="s">
        <v>22</v>
      </c>
      <c r="E713" t="s">
        <v>1104</v>
      </c>
      <c r="F713" t="s">
        <v>16</v>
      </c>
      <c r="G713" t="s">
        <v>17</v>
      </c>
      <c r="H713">
        <v>28</v>
      </c>
      <c r="I713" s="1">
        <v>43852</v>
      </c>
      <c r="J713" s="2">
        <v>161868</v>
      </c>
      <c r="K713" s="3">
        <v>0.21</v>
      </c>
      <c r="L713" t="s">
        <v>18</v>
      </c>
      <c r="M713" t="s">
        <v>24</v>
      </c>
      <c r="N713" s="1" t="s">
        <v>20</v>
      </c>
      <c r="P713" t="str">
        <f t="shared" si="22"/>
        <v>YOUNG</v>
      </c>
      <c r="AG713" s="11"/>
      <c r="AH713" s="1">
        <v>43852</v>
      </c>
      <c r="AI713" s="2">
        <v>161868</v>
      </c>
      <c r="AJ713" s="13" t="s">
        <v>30</v>
      </c>
      <c r="AK713" s="1">
        <v>43852</v>
      </c>
      <c r="AL713" s="3">
        <v>0.21</v>
      </c>
      <c r="AO713" s="11"/>
    </row>
    <row r="714" spans="1:41" x14ac:dyDescent="0.25">
      <c r="A714" t="s">
        <v>877</v>
      </c>
      <c r="B714" t="s">
        <v>1799</v>
      </c>
      <c r="C714" t="s">
        <v>85</v>
      </c>
      <c r="D714" t="s">
        <v>30</v>
      </c>
      <c r="E714" t="s">
        <v>31</v>
      </c>
      <c r="F714" t="s">
        <v>16</v>
      </c>
      <c r="G714" t="s">
        <v>23</v>
      </c>
      <c r="H714">
        <v>55</v>
      </c>
      <c r="I714" s="1">
        <v>34835</v>
      </c>
      <c r="J714" s="2">
        <v>67131</v>
      </c>
      <c r="K714" s="3">
        <v>0</v>
      </c>
      <c r="L714" t="s">
        <v>18</v>
      </c>
      <c r="M714" t="s">
        <v>24</v>
      </c>
      <c r="N714" s="1" t="s">
        <v>20</v>
      </c>
      <c r="P714" t="str">
        <f t="shared" si="22"/>
        <v>MIDDLE AGE</v>
      </c>
      <c r="AG714" s="11"/>
      <c r="AH714" s="1">
        <v>34835</v>
      </c>
      <c r="AI714" s="2">
        <v>67131</v>
      </c>
      <c r="AJ714" s="13" t="s">
        <v>30</v>
      </c>
      <c r="AK714" s="1">
        <v>34835</v>
      </c>
      <c r="AL714" s="3">
        <v>0</v>
      </c>
      <c r="AO714" s="11"/>
    </row>
    <row r="715" spans="1:41" x14ac:dyDescent="0.25">
      <c r="A715" t="s">
        <v>878</v>
      </c>
      <c r="B715" t="s">
        <v>1800</v>
      </c>
      <c r="C715" t="s">
        <v>29</v>
      </c>
      <c r="D715" t="s">
        <v>30</v>
      </c>
      <c r="E715" t="s">
        <v>15</v>
      </c>
      <c r="F715" t="s">
        <v>27</v>
      </c>
      <c r="G715" t="s">
        <v>43</v>
      </c>
      <c r="H715">
        <v>44</v>
      </c>
      <c r="I715" s="1">
        <v>43753</v>
      </c>
      <c r="J715" s="2">
        <v>71345</v>
      </c>
      <c r="K715" s="3">
        <v>0</v>
      </c>
      <c r="L715" t="s">
        <v>18</v>
      </c>
      <c r="M715" t="s">
        <v>42</v>
      </c>
      <c r="N715" s="1" t="s">
        <v>20</v>
      </c>
      <c r="P715" t="str">
        <f t="shared" si="22"/>
        <v>MIDDLE AGE</v>
      </c>
      <c r="AG715" s="11"/>
      <c r="AH715" s="1">
        <v>43753</v>
      </c>
      <c r="AI715" s="2">
        <v>71345</v>
      </c>
      <c r="AJ715" s="13" t="s">
        <v>45</v>
      </c>
      <c r="AK715" s="1">
        <v>43753</v>
      </c>
      <c r="AL715" s="3">
        <v>0</v>
      </c>
      <c r="AO715" s="11"/>
    </row>
    <row r="716" spans="1:41" x14ac:dyDescent="0.25">
      <c r="A716" t="s">
        <v>240</v>
      </c>
      <c r="B716" t="s">
        <v>1801</v>
      </c>
      <c r="C716" t="s">
        <v>13</v>
      </c>
      <c r="D716" t="s">
        <v>45</v>
      </c>
      <c r="E716" t="s">
        <v>31</v>
      </c>
      <c r="F716" t="s">
        <v>16</v>
      </c>
      <c r="G716" t="s">
        <v>23</v>
      </c>
      <c r="H716">
        <v>30</v>
      </c>
      <c r="I716" s="1">
        <v>43747</v>
      </c>
      <c r="J716" s="2">
        <v>246757</v>
      </c>
      <c r="K716" s="3">
        <v>0.4</v>
      </c>
      <c r="L716" t="s">
        <v>18</v>
      </c>
      <c r="M716" t="s">
        <v>42</v>
      </c>
      <c r="N716" s="1" t="s">
        <v>20</v>
      </c>
      <c r="P716" t="str">
        <f t="shared" si="22"/>
        <v>YOUNG</v>
      </c>
      <c r="AG716" s="11"/>
      <c r="AH716" s="1">
        <v>43747</v>
      </c>
      <c r="AI716" s="2">
        <v>246757</v>
      </c>
      <c r="AJ716" s="13" t="s">
        <v>41</v>
      </c>
      <c r="AK716" s="1">
        <v>43747</v>
      </c>
      <c r="AL716" s="3">
        <v>0.4</v>
      </c>
      <c r="AO716" s="11"/>
    </row>
    <row r="717" spans="1:41" x14ac:dyDescent="0.25">
      <c r="A717" t="s">
        <v>879</v>
      </c>
      <c r="B717" t="s">
        <v>1802</v>
      </c>
      <c r="C717" t="s">
        <v>55</v>
      </c>
      <c r="D717" t="s">
        <v>41</v>
      </c>
      <c r="E717" t="s">
        <v>15</v>
      </c>
      <c r="F717" t="s">
        <v>16</v>
      </c>
      <c r="G717" t="s">
        <v>23</v>
      </c>
      <c r="H717">
        <v>63</v>
      </c>
      <c r="I717" s="1">
        <v>38439</v>
      </c>
      <c r="J717" s="2">
        <v>106880</v>
      </c>
      <c r="K717" s="3">
        <v>0.08</v>
      </c>
      <c r="L717" t="s">
        <v>18</v>
      </c>
      <c r="M717" t="s">
        <v>24</v>
      </c>
      <c r="N717" s="1" t="s">
        <v>20</v>
      </c>
      <c r="P717" t="str">
        <f t="shared" si="22"/>
        <v>OLD</v>
      </c>
      <c r="AG717" s="11"/>
      <c r="AH717" s="1">
        <v>38439</v>
      </c>
      <c r="AI717" s="2">
        <v>106880</v>
      </c>
      <c r="AJ717" s="13" t="s">
        <v>26</v>
      </c>
      <c r="AK717" s="1">
        <v>38439</v>
      </c>
      <c r="AL717" s="3">
        <v>0.08</v>
      </c>
      <c r="AO717" s="11"/>
    </row>
    <row r="718" spans="1:41" x14ac:dyDescent="0.25">
      <c r="A718" t="s">
        <v>880</v>
      </c>
      <c r="B718" t="s">
        <v>1803</v>
      </c>
      <c r="C718" t="s">
        <v>75</v>
      </c>
      <c r="D718" t="s">
        <v>26</v>
      </c>
      <c r="E718" t="s">
        <v>35</v>
      </c>
      <c r="F718" t="s">
        <v>16</v>
      </c>
      <c r="G718" t="s">
        <v>23</v>
      </c>
      <c r="H718">
        <v>36</v>
      </c>
      <c r="I718" s="1">
        <v>43340</v>
      </c>
      <c r="J718" s="2">
        <v>98733</v>
      </c>
      <c r="K718" s="3">
        <v>0</v>
      </c>
      <c r="L718" t="s">
        <v>32</v>
      </c>
      <c r="M718" t="s">
        <v>54</v>
      </c>
      <c r="N718" s="1" t="s">
        <v>20</v>
      </c>
      <c r="P718" t="str">
        <f t="shared" si="22"/>
        <v>YOUNG</v>
      </c>
      <c r="AG718" s="11"/>
      <c r="AH718" s="1">
        <v>43340</v>
      </c>
      <c r="AI718" s="2">
        <v>98733</v>
      </c>
      <c r="AJ718" s="13" t="s">
        <v>58</v>
      </c>
      <c r="AK718" s="1">
        <v>43340</v>
      </c>
      <c r="AL718" s="3">
        <v>0</v>
      </c>
      <c r="AO718" s="11"/>
    </row>
    <row r="719" spans="1:41" x14ac:dyDescent="0.25">
      <c r="A719" t="s">
        <v>881</v>
      </c>
      <c r="B719" t="s">
        <v>1804</v>
      </c>
      <c r="C719" t="s">
        <v>1113</v>
      </c>
      <c r="D719" t="s">
        <v>58</v>
      </c>
      <c r="E719" t="s">
        <v>15</v>
      </c>
      <c r="F719" t="s">
        <v>27</v>
      </c>
      <c r="G719" t="s">
        <v>46</v>
      </c>
      <c r="H719">
        <v>28</v>
      </c>
      <c r="I719" s="1">
        <v>43581</v>
      </c>
      <c r="J719" s="2">
        <v>141675</v>
      </c>
      <c r="K719" s="3">
        <v>0.12</v>
      </c>
      <c r="L719" t="s">
        <v>47</v>
      </c>
      <c r="M719" t="s">
        <v>1136</v>
      </c>
      <c r="N719" s="1">
        <v>44098</v>
      </c>
      <c r="P719" t="str">
        <f t="shared" si="22"/>
        <v>YOUNG</v>
      </c>
      <c r="AG719" s="11"/>
      <c r="AH719" s="1">
        <v>43581</v>
      </c>
      <c r="AI719" s="2">
        <v>141675</v>
      </c>
      <c r="AJ719" s="13" t="s">
        <v>58</v>
      </c>
      <c r="AK719" s="1">
        <v>43581</v>
      </c>
      <c r="AL719" s="3">
        <v>0.12</v>
      </c>
      <c r="AO719" s="11"/>
    </row>
    <row r="720" spans="1:41" x14ac:dyDescent="0.25">
      <c r="A720" t="s">
        <v>256</v>
      </c>
      <c r="B720" t="s">
        <v>1805</v>
      </c>
      <c r="C720" t="s">
        <v>57</v>
      </c>
      <c r="D720" t="s">
        <v>58</v>
      </c>
      <c r="E720" t="s">
        <v>15</v>
      </c>
      <c r="F720" t="s">
        <v>27</v>
      </c>
      <c r="G720" t="s">
        <v>23</v>
      </c>
      <c r="H720">
        <v>28</v>
      </c>
      <c r="I720" s="1">
        <v>43274</v>
      </c>
      <c r="J720" s="2">
        <v>53210</v>
      </c>
      <c r="K720" s="3">
        <v>0</v>
      </c>
      <c r="L720" t="s">
        <v>18</v>
      </c>
      <c r="M720" t="s">
        <v>56</v>
      </c>
      <c r="N720" s="1" t="s">
        <v>20</v>
      </c>
      <c r="P720" t="str">
        <f t="shared" si="22"/>
        <v>YOUNG</v>
      </c>
      <c r="AG720" s="11"/>
      <c r="AH720" s="1">
        <v>43274</v>
      </c>
      <c r="AI720" s="2">
        <v>53210</v>
      </c>
      <c r="AJ720" s="13" t="s">
        <v>14</v>
      </c>
      <c r="AK720" s="1">
        <v>43274</v>
      </c>
      <c r="AL720" s="3">
        <v>0</v>
      </c>
      <c r="AO720" s="11"/>
    </row>
    <row r="721" spans="1:41" x14ac:dyDescent="0.25">
      <c r="A721" t="s">
        <v>882</v>
      </c>
      <c r="B721" t="s">
        <v>1806</v>
      </c>
      <c r="C721" t="s">
        <v>55</v>
      </c>
      <c r="D721" t="s">
        <v>14</v>
      </c>
      <c r="E721" t="s">
        <v>1104</v>
      </c>
      <c r="F721" t="s">
        <v>16</v>
      </c>
      <c r="G721" t="s">
        <v>46</v>
      </c>
      <c r="H721">
        <v>27</v>
      </c>
      <c r="I721" s="1">
        <v>44441</v>
      </c>
      <c r="J721" s="2">
        <v>107114</v>
      </c>
      <c r="K721" s="3">
        <v>0.1</v>
      </c>
      <c r="L721" t="s">
        <v>47</v>
      </c>
      <c r="M721" t="s">
        <v>1136</v>
      </c>
      <c r="N721" s="1" t="s">
        <v>20</v>
      </c>
      <c r="P721" t="str">
        <f t="shared" si="22"/>
        <v>YOUNG</v>
      </c>
      <c r="AG721" s="11"/>
      <c r="AH721" s="1">
        <v>44441</v>
      </c>
      <c r="AI721" s="2">
        <v>107114</v>
      </c>
      <c r="AJ721" s="13" t="s">
        <v>22</v>
      </c>
      <c r="AK721" s="1">
        <v>44441</v>
      </c>
      <c r="AL721" s="3">
        <v>0.1</v>
      </c>
      <c r="AO721" s="11"/>
    </row>
    <row r="722" spans="1:41" x14ac:dyDescent="0.25">
      <c r="A722" t="s">
        <v>883</v>
      </c>
      <c r="B722" t="s">
        <v>1807</v>
      </c>
      <c r="C722" t="s">
        <v>70</v>
      </c>
      <c r="D722" t="s">
        <v>22</v>
      </c>
      <c r="E722" t="s">
        <v>1104</v>
      </c>
      <c r="F722" t="s">
        <v>16</v>
      </c>
      <c r="G722" t="s">
        <v>43</v>
      </c>
      <c r="H722">
        <v>34</v>
      </c>
      <c r="I722" s="1">
        <v>44816</v>
      </c>
      <c r="J722" s="2">
        <v>57483</v>
      </c>
      <c r="K722" s="3">
        <v>0</v>
      </c>
      <c r="L722" t="s">
        <v>18</v>
      </c>
      <c r="M722" t="s">
        <v>56</v>
      </c>
      <c r="N722" s="1">
        <v>44883</v>
      </c>
      <c r="P722" t="str">
        <f t="shared" si="22"/>
        <v>YOUNG</v>
      </c>
      <c r="AG722" s="11"/>
      <c r="AH722" s="1">
        <v>44816</v>
      </c>
      <c r="AI722" s="2">
        <v>57483</v>
      </c>
      <c r="AJ722" s="13" t="s">
        <v>26</v>
      </c>
      <c r="AK722" s="1">
        <v>44816</v>
      </c>
      <c r="AL722" s="3">
        <v>0</v>
      </c>
      <c r="AO722" s="11"/>
    </row>
    <row r="723" spans="1:41" x14ac:dyDescent="0.25">
      <c r="A723" t="s">
        <v>884</v>
      </c>
      <c r="B723" t="s">
        <v>1808</v>
      </c>
      <c r="C723" t="s">
        <v>61</v>
      </c>
      <c r="D723" t="s">
        <v>26</v>
      </c>
      <c r="E723" t="s">
        <v>1104</v>
      </c>
      <c r="F723" t="s">
        <v>27</v>
      </c>
      <c r="G723" t="s">
        <v>46</v>
      </c>
      <c r="H723">
        <v>53</v>
      </c>
      <c r="I723" s="1">
        <v>34444</v>
      </c>
      <c r="J723" s="2">
        <v>75226</v>
      </c>
      <c r="K723" s="3">
        <v>0</v>
      </c>
      <c r="L723" t="s">
        <v>47</v>
      </c>
      <c r="M723" t="s">
        <v>1136</v>
      </c>
      <c r="N723" s="1" t="s">
        <v>20</v>
      </c>
      <c r="P723" t="str">
        <f t="shared" si="22"/>
        <v>MIDDLE AGE</v>
      </c>
      <c r="AG723" s="11"/>
      <c r="AH723" s="1">
        <v>34444</v>
      </c>
      <c r="AI723" s="2">
        <v>75226</v>
      </c>
      <c r="AJ723" s="13" t="s">
        <v>30</v>
      </c>
      <c r="AK723" s="1">
        <v>34444</v>
      </c>
      <c r="AL723" s="3">
        <v>0</v>
      </c>
      <c r="AO723" s="11"/>
    </row>
    <row r="724" spans="1:41" x14ac:dyDescent="0.25">
      <c r="A724" t="s">
        <v>885</v>
      </c>
      <c r="B724" t="s">
        <v>1809</v>
      </c>
      <c r="C724" t="s">
        <v>71</v>
      </c>
      <c r="D724" t="s">
        <v>30</v>
      </c>
      <c r="E724" t="s">
        <v>31</v>
      </c>
      <c r="F724" t="s">
        <v>27</v>
      </c>
      <c r="G724" t="s">
        <v>17</v>
      </c>
      <c r="H724">
        <v>50</v>
      </c>
      <c r="I724" s="1">
        <v>40923</v>
      </c>
      <c r="J724" s="2">
        <v>87727</v>
      </c>
      <c r="K724" s="3">
        <v>0</v>
      </c>
      <c r="L724" t="s">
        <v>18</v>
      </c>
      <c r="M724" t="s">
        <v>42</v>
      </c>
      <c r="N724" s="1" t="s">
        <v>20</v>
      </c>
      <c r="P724" t="str">
        <f t="shared" si="22"/>
        <v>MIDDLE AGE</v>
      </c>
      <c r="AG724" s="11"/>
      <c r="AH724" s="1">
        <v>40923</v>
      </c>
      <c r="AI724" s="2">
        <v>87727</v>
      </c>
      <c r="AJ724" s="13" t="s">
        <v>26</v>
      </c>
      <c r="AK724" s="1">
        <v>40923</v>
      </c>
      <c r="AL724" s="3">
        <v>0</v>
      </c>
      <c r="AO724" s="11"/>
    </row>
    <row r="725" spans="1:41" x14ac:dyDescent="0.25">
      <c r="A725" t="s">
        <v>886</v>
      </c>
      <c r="B725" t="s">
        <v>1810</v>
      </c>
      <c r="C725" t="s">
        <v>73</v>
      </c>
      <c r="D725" t="s">
        <v>26</v>
      </c>
      <c r="E725" t="s">
        <v>35</v>
      </c>
      <c r="F725" t="s">
        <v>27</v>
      </c>
      <c r="G725" t="s">
        <v>46</v>
      </c>
      <c r="H725">
        <v>51</v>
      </c>
      <c r="I725" s="1">
        <v>43272</v>
      </c>
      <c r="J725" s="2">
        <v>87897</v>
      </c>
      <c r="K725" s="3">
        <v>0</v>
      </c>
      <c r="L725" t="s">
        <v>18</v>
      </c>
      <c r="M725" t="s">
        <v>37</v>
      </c>
      <c r="N725" s="1" t="s">
        <v>20</v>
      </c>
      <c r="P725" t="str">
        <f t="shared" si="22"/>
        <v>MIDDLE AGE</v>
      </c>
      <c r="AG725" s="11"/>
      <c r="AH725" s="1">
        <v>43272</v>
      </c>
      <c r="AI725" s="2">
        <v>87897</v>
      </c>
      <c r="AJ725" s="13" t="s">
        <v>26</v>
      </c>
      <c r="AK725" s="1">
        <v>43272</v>
      </c>
      <c r="AL725" s="3">
        <v>0</v>
      </c>
      <c r="AO725" s="11"/>
    </row>
    <row r="726" spans="1:41" x14ac:dyDescent="0.25">
      <c r="A726" t="s">
        <v>887</v>
      </c>
      <c r="B726" t="s">
        <v>1811</v>
      </c>
      <c r="C726" t="s">
        <v>75</v>
      </c>
      <c r="D726" t="s">
        <v>26</v>
      </c>
      <c r="E726" t="s">
        <v>15</v>
      </c>
      <c r="F726" t="s">
        <v>16</v>
      </c>
      <c r="G726" t="s">
        <v>23</v>
      </c>
      <c r="H726">
        <v>27</v>
      </c>
      <c r="I726" s="1">
        <v>44519</v>
      </c>
      <c r="J726" s="2">
        <v>99612</v>
      </c>
      <c r="K726" s="3">
        <v>0</v>
      </c>
      <c r="L726" t="s">
        <v>32</v>
      </c>
      <c r="M726" t="s">
        <v>63</v>
      </c>
      <c r="N726" s="1" t="s">
        <v>20</v>
      </c>
      <c r="P726" t="str">
        <f t="shared" si="22"/>
        <v>YOUNG</v>
      </c>
      <c r="AG726" s="11"/>
      <c r="AH726" s="1">
        <v>44519</v>
      </c>
      <c r="AI726" s="2">
        <v>99612</v>
      </c>
      <c r="AJ726" s="13" t="s">
        <v>58</v>
      </c>
      <c r="AK726" s="1">
        <v>44519</v>
      </c>
      <c r="AL726" s="3">
        <v>0</v>
      </c>
      <c r="AO726" s="11"/>
    </row>
    <row r="727" spans="1:41" x14ac:dyDescent="0.25">
      <c r="A727" t="s">
        <v>888</v>
      </c>
      <c r="B727" t="s">
        <v>1812</v>
      </c>
      <c r="C727" t="s">
        <v>59</v>
      </c>
      <c r="D727" t="s">
        <v>58</v>
      </c>
      <c r="E727" t="s">
        <v>15</v>
      </c>
      <c r="F727" t="s">
        <v>16</v>
      </c>
      <c r="G727" t="s">
        <v>46</v>
      </c>
      <c r="H727">
        <v>33</v>
      </c>
      <c r="I727" s="1">
        <v>43551</v>
      </c>
      <c r="J727" s="2">
        <v>56938</v>
      </c>
      <c r="K727" s="3">
        <v>0</v>
      </c>
      <c r="L727" t="s">
        <v>47</v>
      </c>
      <c r="M727" t="s">
        <v>48</v>
      </c>
      <c r="N727" s="1" t="s">
        <v>20</v>
      </c>
      <c r="P727" t="str">
        <f t="shared" si="22"/>
        <v>YOUNG</v>
      </c>
      <c r="AG727" s="11"/>
      <c r="AH727" s="1">
        <v>43551</v>
      </c>
      <c r="AI727" s="2">
        <v>56938</v>
      </c>
      <c r="AJ727" s="13" t="s">
        <v>22</v>
      </c>
      <c r="AK727" s="1">
        <v>43551</v>
      </c>
      <c r="AL727" s="3">
        <v>0</v>
      </c>
      <c r="AO727" s="11"/>
    </row>
    <row r="728" spans="1:41" x14ac:dyDescent="0.25">
      <c r="A728" t="s">
        <v>81</v>
      </c>
      <c r="B728" t="s">
        <v>208</v>
      </c>
      <c r="C728" t="s">
        <v>65</v>
      </c>
      <c r="D728" t="s">
        <v>22</v>
      </c>
      <c r="E728" t="s">
        <v>31</v>
      </c>
      <c r="F728" t="s">
        <v>27</v>
      </c>
      <c r="G728" t="s">
        <v>17</v>
      </c>
      <c r="H728">
        <v>46</v>
      </c>
      <c r="I728" s="1">
        <v>40928</v>
      </c>
      <c r="J728" s="2">
        <v>92247</v>
      </c>
      <c r="K728" s="3">
        <v>0</v>
      </c>
      <c r="L728" t="s">
        <v>18</v>
      </c>
      <c r="M728" t="s">
        <v>42</v>
      </c>
      <c r="N728" s="1" t="s">
        <v>20</v>
      </c>
      <c r="P728" t="str">
        <f t="shared" si="22"/>
        <v>MIDDLE AGE</v>
      </c>
      <c r="AG728" s="11"/>
      <c r="AH728" s="1">
        <v>40928</v>
      </c>
      <c r="AI728" s="2">
        <v>92247</v>
      </c>
      <c r="AJ728" s="13" t="s">
        <v>22</v>
      </c>
      <c r="AK728" s="1">
        <v>40928</v>
      </c>
      <c r="AL728" s="3">
        <v>0</v>
      </c>
      <c r="AO728" s="11"/>
    </row>
    <row r="729" spans="1:41" x14ac:dyDescent="0.25">
      <c r="A729" t="s">
        <v>889</v>
      </c>
      <c r="B729" t="s">
        <v>1813</v>
      </c>
      <c r="C729" t="s">
        <v>13</v>
      </c>
      <c r="D729" t="s">
        <v>22</v>
      </c>
      <c r="E729" t="s">
        <v>31</v>
      </c>
      <c r="F729" t="s">
        <v>16</v>
      </c>
      <c r="G729" t="s">
        <v>23</v>
      </c>
      <c r="H729">
        <v>51</v>
      </c>
      <c r="I729" s="1">
        <v>38642</v>
      </c>
      <c r="J729" s="2">
        <v>193672</v>
      </c>
      <c r="K729" s="3">
        <v>0.36</v>
      </c>
      <c r="L729" t="s">
        <v>18</v>
      </c>
      <c r="M729" t="s">
        <v>28</v>
      </c>
      <c r="N729" s="1" t="s">
        <v>20</v>
      </c>
      <c r="P729" t="str">
        <f t="shared" si="22"/>
        <v>MIDDLE AGE</v>
      </c>
      <c r="AG729" s="11"/>
      <c r="AH729" s="1">
        <v>38642</v>
      </c>
      <c r="AI729" s="2">
        <v>193672</v>
      </c>
      <c r="AJ729" s="13" t="s">
        <v>26</v>
      </c>
      <c r="AK729" s="1">
        <v>38642</v>
      </c>
      <c r="AL729" s="3">
        <v>0.36</v>
      </c>
      <c r="AO729" s="11"/>
    </row>
    <row r="730" spans="1:41" x14ac:dyDescent="0.25">
      <c r="A730" t="s">
        <v>200</v>
      </c>
      <c r="B730" t="s">
        <v>1814</v>
      </c>
      <c r="C730" t="s">
        <v>64</v>
      </c>
      <c r="D730" t="s">
        <v>26</v>
      </c>
      <c r="E730" t="s">
        <v>35</v>
      </c>
      <c r="F730" t="s">
        <v>27</v>
      </c>
      <c r="G730" t="s">
        <v>23</v>
      </c>
      <c r="H730">
        <v>31</v>
      </c>
      <c r="I730" s="1">
        <v>43379</v>
      </c>
      <c r="J730" s="2">
        <v>46098</v>
      </c>
      <c r="K730" s="3">
        <v>0</v>
      </c>
      <c r="L730" t="s">
        <v>32</v>
      </c>
      <c r="M730" t="s">
        <v>63</v>
      </c>
      <c r="N730" s="1" t="s">
        <v>20</v>
      </c>
      <c r="P730" t="str">
        <f t="shared" si="22"/>
        <v>YOUNG</v>
      </c>
      <c r="AG730" s="11"/>
      <c r="AH730" s="1">
        <v>43379</v>
      </c>
      <c r="AI730" s="2">
        <v>46098</v>
      </c>
      <c r="AJ730" s="13" t="s">
        <v>45</v>
      </c>
      <c r="AK730" s="1">
        <v>43379</v>
      </c>
      <c r="AL730" s="3">
        <v>0</v>
      </c>
      <c r="AO730" s="11"/>
    </row>
    <row r="731" spans="1:41" x14ac:dyDescent="0.25">
      <c r="A731" t="s">
        <v>890</v>
      </c>
      <c r="B731" t="s">
        <v>1815</v>
      </c>
      <c r="C731" t="s">
        <v>13</v>
      </c>
      <c r="D731" t="s">
        <v>45</v>
      </c>
      <c r="E731" t="s">
        <v>35</v>
      </c>
      <c r="F731" t="s">
        <v>27</v>
      </c>
      <c r="G731" t="s">
        <v>17</v>
      </c>
      <c r="H731">
        <v>45</v>
      </c>
      <c r="I731" s="1">
        <v>41966</v>
      </c>
      <c r="J731" s="2">
        <v>239980</v>
      </c>
      <c r="K731" s="3">
        <v>0.31</v>
      </c>
      <c r="L731" t="s">
        <v>18</v>
      </c>
      <c r="M731" t="s">
        <v>24</v>
      </c>
      <c r="N731" s="1" t="s">
        <v>20</v>
      </c>
      <c r="P731" t="str">
        <f t="shared" si="22"/>
        <v>MIDDLE AGE</v>
      </c>
      <c r="AG731" s="11"/>
      <c r="AH731" s="1">
        <v>41966</v>
      </c>
      <c r="AI731" s="2">
        <v>239980</v>
      </c>
      <c r="AJ731" s="13" t="s">
        <v>14</v>
      </c>
      <c r="AK731" s="1">
        <v>41966</v>
      </c>
      <c r="AL731" s="3">
        <v>0.31</v>
      </c>
      <c r="AO731" s="11"/>
    </row>
    <row r="732" spans="1:41" x14ac:dyDescent="0.25">
      <c r="A732" t="s">
        <v>255</v>
      </c>
      <c r="B732" t="s">
        <v>1816</v>
      </c>
      <c r="C732" t="s">
        <v>55</v>
      </c>
      <c r="D732" t="s">
        <v>14</v>
      </c>
      <c r="E732" t="s">
        <v>31</v>
      </c>
      <c r="F732" t="s">
        <v>27</v>
      </c>
      <c r="G732" t="s">
        <v>23</v>
      </c>
      <c r="H732">
        <v>38</v>
      </c>
      <c r="I732" s="1">
        <v>40737</v>
      </c>
      <c r="J732" s="2">
        <v>121546</v>
      </c>
      <c r="K732" s="3">
        <v>0.1</v>
      </c>
      <c r="L732" t="s">
        <v>32</v>
      </c>
      <c r="M732" t="s">
        <v>63</v>
      </c>
      <c r="N732" s="1" t="s">
        <v>20</v>
      </c>
      <c r="P732" t="str">
        <f t="shared" si="22"/>
        <v>YOUNG</v>
      </c>
      <c r="AG732" s="11"/>
      <c r="AH732" s="1">
        <v>40737</v>
      </c>
      <c r="AI732" s="2">
        <v>121546</v>
      </c>
      <c r="AJ732" s="13" t="s">
        <v>58</v>
      </c>
      <c r="AK732" s="1">
        <v>40737</v>
      </c>
      <c r="AL732" s="3">
        <v>0.1</v>
      </c>
      <c r="AO732" s="11"/>
    </row>
    <row r="733" spans="1:41" x14ac:dyDescent="0.25">
      <c r="A733" t="s">
        <v>891</v>
      </c>
      <c r="B733" t="s">
        <v>1817</v>
      </c>
      <c r="C733" t="s">
        <v>55</v>
      </c>
      <c r="D733" t="s">
        <v>58</v>
      </c>
      <c r="E733" t="s">
        <v>1104</v>
      </c>
      <c r="F733" t="s">
        <v>16</v>
      </c>
      <c r="G733" t="s">
        <v>46</v>
      </c>
      <c r="H733">
        <v>42</v>
      </c>
      <c r="I733" s="1">
        <v>40229</v>
      </c>
      <c r="J733" s="2">
        <v>128714</v>
      </c>
      <c r="K733" s="3">
        <v>7.0000000000000007E-2</v>
      </c>
      <c r="L733" t="s">
        <v>47</v>
      </c>
      <c r="M733" t="s">
        <v>48</v>
      </c>
      <c r="N733" s="1" t="s">
        <v>20</v>
      </c>
      <c r="P733" t="str">
        <f t="shared" si="22"/>
        <v>MIDDLE AGE</v>
      </c>
      <c r="AG733" s="11"/>
      <c r="AH733" s="1">
        <v>40229</v>
      </c>
      <c r="AI733" s="2">
        <v>128714</v>
      </c>
      <c r="AJ733" s="13" t="s">
        <v>30</v>
      </c>
      <c r="AK733" s="1">
        <v>40229</v>
      </c>
      <c r="AL733" s="3">
        <v>7.0000000000000007E-2</v>
      </c>
      <c r="AO733" s="11"/>
    </row>
    <row r="734" spans="1:41" x14ac:dyDescent="0.25">
      <c r="A734" t="s">
        <v>892</v>
      </c>
      <c r="B734" t="s">
        <v>1818</v>
      </c>
      <c r="C734" t="s">
        <v>72</v>
      </c>
      <c r="D734" t="s">
        <v>30</v>
      </c>
      <c r="E734" t="s">
        <v>35</v>
      </c>
      <c r="F734" t="s">
        <v>27</v>
      </c>
      <c r="G734" t="s">
        <v>46</v>
      </c>
      <c r="H734">
        <v>43</v>
      </c>
      <c r="I734" s="1">
        <v>43356</v>
      </c>
      <c r="J734" s="2">
        <v>91537</v>
      </c>
      <c r="K734" s="3">
        <v>0</v>
      </c>
      <c r="L734" t="s">
        <v>18</v>
      </c>
      <c r="M734" t="s">
        <v>19</v>
      </c>
      <c r="N734" s="1" t="s">
        <v>20</v>
      </c>
      <c r="P734" t="str">
        <f t="shared" si="22"/>
        <v>MIDDLE AGE</v>
      </c>
      <c r="AG734" s="11"/>
      <c r="AH734" s="1">
        <v>43356</v>
      </c>
      <c r="AI734" s="2">
        <v>91537</v>
      </c>
      <c r="AJ734" s="13" t="s">
        <v>26</v>
      </c>
      <c r="AK734" s="1">
        <v>43356</v>
      </c>
      <c r="AL734" s="3">
        <v>0</v>
      </c>
      <c r="AO734" s="11"/>
    </row>
    <row r="735" spans="1:41" x14ac:dyDescent="0.25">
      <c r="A735" t="s">
        <v>893</v>
      </c>
      <c r="B735" t="s">
        <v>1819</v>
      </c>
      <c r="C735" t="s">
        <v>38</v>
      </c>
      <c r="D735" t="s">
        <v>26</v>
      </c>
      <c r="E735" t="s">
        <v>31</v>
      </c>
      <c r="F735" t="s">
        <v>27</v>
      </c>
      <c r="G735" t="s">
        <v>17</v>
      </c>
      <c r="H735">
        <v>28</v>
      </c>
      <c r="I735" s="1">
        <v>43958</v>
      </c>
      <c r="J735" s="2">
        <v>178300</v>
      </c>
      <c r="K735" s="3">
        <v>0.24</v>
      </c>
      <c r="L735" t="s">
        <v>18</v>
      </c>
      <c r="M735" t="s">
        <v>24</v>
      </c>
      <c r="N735" s="1">
        <v>44951</v>
      </c>
      <c r="P735" t="str">
        <f t="shared" si="22"/>
        <v>YOUNG</v>
      </c>
      <c r="AG735" s="11"/>
      <c r="AH735" s="1">
        <v>43958</v>
      </c>
      <c r="AI735" s="2">
        <v>178300</v>
      </c>
      <c r="AJ735" s="13" t="s">
        <v>14</v>
      </c>
      <c r="AK735" s="1">
        <v>43958</v>
      </c>
      <c r="AL735" s="3">
        <v>0.24</v>
      </c>
      <c r="AO735" s="11"/>
    </row>
    <row r="736" spans="1:41" x14ac:dyDescent="0.25">
      <c r="A736" t="s">
        <v>894</v>
      </c>
      <c r="B736" t="s">
        <v>1820</v>
      </c>
      <c r="C736" t="s">
        <v>57</v>
      </c>
      <c r="D736" t="s">
        <v>14</v>
      </c>
      <c r="E736" t="s">
        <v>15</v>
      </c>
      <c r="F736" t="s">
        <v>16</v>
      </c>
      <c r="G736" t="s">
        <v>23</v>
      </c>
      <c r="H736">
        <v>57</v>
      </c>
      <c r="I736" s="1">
        <v>43241</v>
      </c>
      <c r="J736" s="2">
        <v>50260</v>
      </c>
      <c r="K736" s="3">
        <v>0</v>
      </c>
      <c r="L736" t="s">
        <v>32</v>
      </c>
      <c r="M736" t="s">
        <v>33</v>
      </c>
      <c r="N736" s="1" t="s">
        <v>20</v>
      </c>
      <c r="P736" t="str">
        <f t="shared" si="22"/>
        <v>MIDDLE AGE</v>
      </c>
      <c r="AG736" s="11"/>
      <c r="AH736" s="1">
        <v>43241</v>
      </c>
      <c r="AI736" s="2">
        <v>50260</v>
      </c>
      <c r="AJ736" s="13" t="s">
        <v>30</v>
      </c>
      <c r="AK736" s="1">
        <v>43241</v>
      </c>
      <c r="AL736" s="3">
        <v>0</v>
      </c>
      <c r="AO736" s="11"/>
    </row>
    <row r="737" spans="1:41" x14ac:dyDescent="0.25">
      <c r="A737" t="s">
        <v>895</v>
      </c>
      <c r="B737" t="s">
        <v>1821</v>
      </c>
      <c r="C737" t="s">
        <v>38</v>
      </c>
      <c r="D737" t="s">
        <v>30</v>
      </c>
      <c r="E737" t="s">
        <v>15</v>
      </c>
      <c r="F737" t="s">
        <v>27</v>
      </c>
      <c r="G737" t="s">
        <v>23</v>
      </c>
      <c r="H737">
        <v>33</v>
      </c>
      <c r="I737" s="1">
        <v>42588</v>
      </c>
      <c r="J737" s="2">
        <v>161800</v>
      </c>
      <c r="K737" s="3">
        <v>0.19</v>
      </c>
      <c r="L737" t="s">
        <v>32</v>
      </c>
      <c r="M737" t="s">
        <v>67</v>
      </c>
      <c r="N737" s="1" t="s">
        <v>20</v>
      </c>
      <c r="P737" t="str">
        <f t="shared" si="22"/>
        <v>YOUNG</v>
      </c>
      <c r="AG737" s="11"/>
      <c r="AH737" s="1">
        <v>42588</v>
      </c>
      <c r="AI737" s="2">
        <v>161800</v>
      </c>
      <c r="AJ737" s="13" t="s">
        <v>14</v>
      </c>
      <c r="AK737" s="1">
        <v>42588</v>
      </c>
      <c r="AL737" s="3">
        <v>0.19</v>
      </c>
      <c r="AO737" s="11"/>
    </row>
    <row r="738" spans="1:41" x14ac:dyDescent="0.25">
      <c r="A738" t="s">
        <v>896</v>
      </c>
      <c r="B738" t="s">
        <v>1822</v>
      </c>
      <c r="C738" t="s">
        <v>1113</v>
      </c>
      <c r="D738" t="s">
        <v>14</v>
      </c>
      <c r="E738" t="s">
        <v>31</v>
      </c>
      <c r="F738" t="s">
        <v>27</v>
      </c>
      <c r="G738" t="s">
        <v>23</v>
      </c>
      <c r="H738">
        <v>32</v>
      </c>
      <c r="I738" s="1">
        <v>44113</v>
      </c>
      <c r="J738" s="2">
        <v>157616</v>
      </c>
      <c r="K738" s="3">
        <v>0.1</v>
      </c>
      <c r="L738" t="s">
        <v>32</v>
      </c>
      <c r="M738" t="s">
        <v>63</v>
      </c>
      <c r="N738" s="1" t="s">
        <v>20</v>
      </c>
      <c r="P738" t="str">
        <f t="shared" si="22"/>
        <v>YOUNG</v>
      </c>
      <c r="AG738" s="11"/>
      <c r="AH738" s="1">
        <v>44113</v>
      </c>
      <c r="AI738" s="2">
        <v>157616</v>
      </c>
      <c r="AJ738" s="13" t="s">
        <v>30</v>
      </c>
      <c r="AK738" s="1">
        <v>44113</v>
      </c>
      <c r="AL738" s="3">
        <v>0.1</v>
      </c>
      <c r="AO738" s="11"/>
    </row>
    <row r="739" spans="1:41" x14ac:dyDescent="0.25">
      <c r="A739" t="s">
        <v>897</v>
      </c>
      <c r="B739" t="s">
        <v>1823</v>
      </c>
      <c r="C739" t="s">
        <v>29</v>
      </c>
      <c r="D739" t="s">
        <v>30</v>
      </c>
      <c r="E739" t="s">
        <v>31</v>
      </c>
      <c r="F739" t="s">
        <v>27</v>
      </c>
      <c r="G739" t="s">
        <v>23</v>
      </c>
      <c r="H739">
        <v>45</v>
      </c>
      <c r="I739" s="1">
        <v>39801</v>
      </c>
      <c r="J739" s="2">
        <v>82697</v>
      </c>
      <c r="K739" s="3">
        <v>0</v>
      </c>
      <c r="L739" t="s">
        <v>32</v>
      </c>
      <c r="M739" t="s">
        <v>54</v>
      </c>
      <c r="N739" s="1" t="s">
        <v>20</v>
      </c>
      <c r="P739" t="str">
        <f t="shared" si="22"/>
        <v>MIDDLE AGE</v>
      </c>
      <c r="AG739" s="11"/>
      <c r="AH739" s="1">
        <v>39801</v>
      </c>
      <c r="AI739" s="2">
        <v>82697</v>
      </c>
      <c r="AJ739" s="13" t="s">
        <v>26</v>
      </c>
      <c r="AK739" s="1">
        <v>39801</v>
      </c>
      <c r="AL739" s="3">
        <v>0</v>
      </c>
      <c r="AO739" s="11"/>
    </row>
    <row r="740" spans="1:41" x14ac:dyDescent="0.25">
      <c r="A740" t="s">
        <v>898</v>
      </c>
      <c r="B740" t="s">
        <v>1824</v>
      </c>
      <c r="C740" t="s">
        <v>1113</v>
      </c>
      <c r="D740" t="s">
        <v>26</v>
      </c>
      <c r="E740" t="s">
        <v>31</v>
      </c>
      <c r="F740" t="s">
        <v>16</v>
      </c>
      <c r="G740" t="s">
        <v>23</v>
      </c>
      <c r="H740">
        <v>33</v>
      </c>
      <c r="I740" s="1">
        <v>43364</v>
      </c>
      <c r="J740" s="2">
        <v>124404</v>
      </c>
      <c r="K740" s="3">
        <v>0.12</v>
      </c>
      <c r="L740" t="s">
        <v>32</v>
      </c>
      <c r="M740" t="s">
        <v>67</v>
      </c>
      <c r="N740" s="1" t="s">
        <v>20</v>
      </c>
      <c r="P740" t="str">
        <f t="shared" si="22"/>
        <v>YOUNG</v>
      </c>
      <c r="AG740" s="11"/>
      <c r="AH740" s="1">
        <v>43364</v>
      </c>
      <c r="AI740" s="2">
        <v>124404</v>
      </c>
      <c r="AJ740" s="13" t="s">
        <v>26</v>
      </c>
      <c r="AK740" s="1">
        <v>43364</v>
      </c>
      <c r="AL740" s="3">
        <v>0.12</v>
      </c>
      <c r="AO740" s="11"/>
    </row>
    <row r="741" spans="1:41" x14ac:dyDescent="0.25">
      <c r="A741" t="s">
        <v>899</v>
      </c>
      <c r="B741" t="s">
        <v>1825</v>
      </c>
      <c r="C741" t="s">
        <v>1113</v>
      </c>
      <c r="D741" t="s">
        <v>26</v>
      </c>
      <c r="E741" t="s">
        <v>1104</v>
      </c>
      <c r="F741" t="s">
        <v>27</v>
      </c>
      <c r="G741" t="s">
        <v>23</v>
      </c>
      <c r="H741">
        <v>43</v>
      </c>
      <c r="I741" s="1">
        <v>40998</v>
      </c>
      <c r="J741" s="2">
        <v>158750</v>
      </c>
      <c r="K741" s="3">
        <v>0.12</v>
      </c>
      <c r="L741" t="s">
        <v>32</v>
      </c>
      <c r="M741" t="s">
        <v>67</v>
      </c>
      <c r="N741" s="1" t="s">
        <v>20</v>
      </c>
      <c r="P741" t="str">
        <f t="shared" si="22"/>
        <v>MIDDLE AGE</v>
      </c>
      <c r="AG741" s="11"/>
      <c r="AH741" s="1">
        <v>40998</v>
      </c>
      <c r="AI741" s="2">
        <v>158750</v>
      </c>
      <c r="AJ741" s="13" t="s">
        <v>45</v>
      </c>
      <c r="AK741" s="1">
        <v>40998</v>
      </c>
      <c r="AL741" s="3">
        <v>0.12</v>
      </c>
      <c r="AO741" s="11"/>
    </row>
    <row r="742" spans="1:41" x14ac:dyDescent="0.25">
      <c r="A742" t="s">
        <v>900</v>
      </c>
      <c r="B742" t="s">
        <v>1826</v>
      </c>
      <c r="C742" t="s">
        <v>57</v>
      </c>
      <c r="D742" t="s">
        <v>45</v>
      </c>
      <c r="E742" t="s">
        <v>35</v>
      </c>
      <c r="F742" t="s">
        <v>16</v>
      </c>
      <c r="G742" t="s">
        <v>17</v>
      </c>
      <c r="H742">
        <v>62</v>
      </c>
      <c r="I742" s="1">
        <v>42316</v>
      </c>
      <c r="J742" s="2">
        <v>69057</v>
      </c>
      <c r="K742" s="3">
        <v>0</v>
      </c>
      <c r="L742" t="s">
        <v>18</v>
      </c>
      <c r="M742" t="s">
        <v>19</v>
      </c>
      <c r="N742" s="1" t="s">
        <v>20</v>
      </c>
      <c r="P742" t="str">
        <f t="shared" si="22"/>
        <v>OLD</v>
      </c>
      <c r="AG742" s="11"/>
      <c r="AH742" s="1">
        <v>42316</v>
      </c>
      <c r="AI742" s="2">
        <v>69057</v>
      </c>
      <c r="AJ742" s="13" t="s">
        <v>41</v>
      </c>
      <c r="AK742" s="1">
        <v>42316</v>
      </c>
      <c r="AL742" s="3">
        <v>0</v>
      </c>
      <c r="AO742" s="11"/>
    </row>
    <row r="743" spans="1:41" x14ac:dyDescent="0.25">
      <c r="A743" t="s">
        <v>901</v>
      </c>
      <c r="B743" t="s">
        <v>1827</v>
      </c>
      <c r="C743" t="s">
        <v>1113</v>
      </c>
      <c r="D743" t="s">
        <v>41</v>
      </c>
      <c r="E743" t="s">
        <v>1104</v>
      </c>
      <c r="F743" t="s">
        <v>16</v>
      </c>
      <c r="G743" t="s">
        <v>46</v>
      </c>
      <c r="H743">
        <v>36</v>
      </c>
      <c r="I743" s="1">
        <v>43473</v>
      </c>
      <c r="J743" s="2">
        <v>157976</v>
      </c>
      <c r="K743" s="3">
        <v>0.1</v>
      </c>
      <c r="L743" t="s">
        <v>47</v>
      </c>
      <c r="M743" t="s">
        <v>1136</v>
      </c>
      <c r="N743" s="1" t="s">
        <v>20</v>
      </c>
      <c r="P743" t="str">
        <f t="shared" si="22"/>
        <v>YOUNG</v>
      </c>
      <c r="AG743" s="11"/>
      <c r="AH743" s="1">
        <v>43473</v>
      </c>
      <c r="AI743" s="2">
        <v>157976</v>
      </c>
      <c r="AJ743" s="13" t="s">
        <v>45</v>
      </c>
      <c r="AK743" s="1">
        <v>43473</v>
      </c>
      <c r="AL743" s="3">
        <v>0.1</v>
      </c>
      <c r="AO743" s="11"/>
    </row>
    <row r="744" spans="1:41" x14ac:dyDescent="0.25">
      <c r="A744" t="s">
        <v>66</v>
      </c>
      <c r="B744" t="s">
        <v>1828</v>
      </c>
      <c r="C744" t="s">
        <v>59</v>
      </c>
      <c r="D744" t="s">
        <v>45</v>
      </c>
      <c r="E744" t="s">
        <v>31</v>
      </c>
      <c r="F744" t="s">
        <v>16</v>
      </c>
      <c r="G744" t="s">
        <v>46</v>
      </c>
      <c r="H744">
        <v>36</v>
      </c>
      <c r="I744" s="1">
        <v>44010</v>
      </c>
      <c r="J744" s="2">
        <v>54355</v>
      </c>
      <c r="K744" s="3">
        <v>0</v>
      </c>
      <c r="L744" t="s">
        <v>18</v>
      </c>
      <c r="M744" t="s">
        <v>37</v>
      </c>
      <c r="N744" s="1" t="s">
        <v>20</v>
      </c>
      <c r="P744" t="str">
        <f t="shared" si="22"/>
        <v>YOUNG</v>
      </c>
      <c r="AG744" s="11"/>
      <c r="AH744" s="1">
        <v>44010</v>
      </c>
      <c r="AI744" s="2">
        <v>54355</v>
      </c>
      <c r="AJ744" s="13" t="s">
        <v>30</v>
      </c>
      <c r="AK744" s="1">
        <v>44010</v>
      </c>
      <c r="AL744" s="3">
        <v>0</v>
      </c>
      <c r="AO744" s="11"/>
    </row>
    <row r="745" spans="1:41" x14ac:dyDescent="0.25">
      <c r="A745" t="s">
        <v>902</v>
      </c>
      <c r="B745" t="s">
        <v>1829</v>
      </c>
      <c r="C745" t="s">
        <v>85</v>
      </c>
      <c r="D745" t="s">
        <v>30</v>
      </c>
      <c r="E745" t="s">
        <v>35</v>
      </c>
      <c r="F745" t="s">
        <v>16</v>
      </c>
      <c r="G745" t="s">
        <v>23</v>
      </c>
      <c r="H745">
        <v>31</v>
      </c>
      <c r="I745" s="1">
        <v>44751</v>
      </c>
      <c r="J745" s="2">
        <v>72475</v>
      </c>
      <c r="K745" s="3">
        <v>0</v>
      </c>
      <c r="L745" t="s">
        <v>18</v>
      </c>
      <c r="M745" t="s">
        <v>37</v>
      </c>
      <c r="N745" s="1" t="s">
        <v>20</v>
      </c>
      <c r="P745" t="str">
        <f t="shared" si="22"/>
        <v>YOUNG</v>
      </c>
      <c r="AG745" s="11"/>
      <c r="AH745" s="1">
        <v>44751</v>
      </c>
      <c r="AI745" s="2">
        <v>72475</v>
      </c>
      <c r="AJ745" s="13" t="s">
        <v>30</v>
      </c>
      <c r="AK745" s="1">
        <v>44751</v>
      </c>
      <c r="AL745" s="3">
        <v>0</v>
      </c>
      <c r="AO745" s="11"/>
    </row>
    <row r="746" spans="1:41" x14ac:dyDescent="0.25">
      <c r="A746" t="s">
        <v>903</v>
      </c>
      <c r="B746" t="s">
        <v>1830</v>
      </c>
      <c r="C746" t="s">
        <v>78</v>
      </c>
      <c r="D746" t="s">
        <v>30</v>
      </c>
      <c r="E746" t="s">
        <v>35</v>
      </c>
      <c r="F746" t="s">
        <v>27</v>
      </c>
      <c r="G746" t="s">
        <v>23</v>
      </c>
      <c r="H746">
        <v>62</v>
      </c>
      <c r="I746" s="1">
        <v>37968</v>
      </c>
      <c r="J746" s="2">
        <v>80132</v>
      </c>
      <c r="K746" s="3">
        <v>0.14000000000000001</v>
      </c>
      <c r="L746" t="s">
        <v>32</v>
      </c>
      <c r="M746" t="s">
        <v>67</v>
      </c>
      <c r="N746" s="1" t="s">
        <v>20</v>
      </c>
      <c r="P746" t="str">
        <f t="shared" si="22"/>
        <v>OLD</v>
      </c>
      <c r="AG746" s="11"/>
      <c r="AH746" s="1">
        <v>37968</v>
      </c>
      <c r="AI746" s="2">
        <v>80132</v>
      </c>
      <c r="AJ746" s="13" t="s">
        <v>58</v>
      </c>
      <c r="AK746" s="1">
        <v>37968</v>
      </c>
      <c r="AL746" s="3">
        <v>0.14000000000000001</v>
      </c>
      <c r="AO746" s="11"/>
    </row>
    <row r="747" spans="1:41" x14ac:dyDescent="0.25">
      <c r="A747" t="s">
        <v>173</v>
      </c>
      <c r="B747" t="s">
        <v>1831</v>
      </c>
      <c r="C747" t="s">
        <v>59</v>
      </c>
      <c r="D747" t="s">
        <v>58</v>
      </c>
      <c r="E747" t="s">
        <v>15</v>
      </c>
      <c r="F747" t="s">
        <v>27</v>
      </c>
      <c r="G747" t="s">
        <v>23</v>
      </c>
      <c r="H747">
        <v>30</v>
      </c>
      <c r="I747" s="1">
        <v>43386</v>
      </c>
      <c r="J747" s="2">
        <v>52292</v>
      </c>
      <c r="K747" s="3">
        <v>0</v>
      </c>
      <c r="L747" t="s">
        <v>32</v>
      </c>
      <c r="M747" t="s">
        <v>33</v>
      </c>
      <c r="N747" s="1" t="s">
        <v>20</v>
      </c>
      <c r="P747" t="str">
        <f t="shared" si="22"/>
        <v>YOUNG</v>
      </c>
      <c r="AG747" s="11"/>
      <c r="AH747" s="1">
        <v>43386</v>
      </c>
      <c r="AI747" s="2">
        <v>52292</v>
      </c>
      <c r="AJ747" s="13" t="s">
        <v>26</v>
      </c>
      <c r="AK747" s="1">
        <v>43386</v>
      </c>
      <c r="AL747" s="3">
        <v>0</v>
      </c>
      <c r="AO747" s="11"/>
    </row>
    <row r="748" spans="1:41" x14ac:dyDescent="0.25">
      <c r="A748" t="s">
        <v>219</v>
      </c>
      <c r="B748" t="s">
        <v>1832</v>
      </c>
      <c r="C748" t="s">
        <v>36</v>
      </c>
      <c r="D748" t="s">
        <v>26</v>
      </c>
      <c r="E748" t="s">
        <v>1104</v>
      </c>
      <c r="F748" t="s">
        <v>16</v>
      </c>
      <c r="G748" t="s">
        <v>17</v>
      </c>
      <c r="H748">
        <v>46</v>
      </c>
      <c r="I748" s="1">
        <v>44569</v>
      </c>
      <c r="J748" s="2">
        <v>69110</v>
      </c>
      <c r="K748" s="3">
        <v>0</v>
      </c>
      <c r="L748" t="s">
        <v>18</v>
      </c>
      <c r="M748" t="s">
        <v>56</v>
      </c>
      <c r="N748" s="1" t="s">
        <v>20</v>
      </c>
      <c r="P748" t="str">
        <f t="shared" si="22"/>
        <v>MIDDLE AGE</v>
      </c>
      <c r="AG748" s="11"/>
      <c r="AH748" s="1">
        <v>44569</v>
      </c>
      <c r="AI748" s="2">
        <v>69110</v>
      </c>
      <c r="AJ748" s="13" t="s">
        <v>26</v>
      </c>
      <c r="AK748" s="1">
        <v>44569</v>
      </c>
      <c r="AL748" s="3">
        <v>0</v>
      </c>
      <c r="AO748" s="11"/>
    </row>
    <row r="749" spans="1:41" x14ac:dyDescent="0.25">
      <c r="A749" t="s">
        <v>904</v>
      </c>
      <c r="B749" t="s">
        <v>1833</v>
      </c>
      <c r="C749" t="s">
        <v>49</v>
      </c>
      <c r="D749" t="s">
        <v>26</v>
      </c>
      <c r="E749" t="s">
        <v>35</v>
      </c>
      <c r="F749" t="s">
        <v>16</v>
      </c>
      <c r="G749" t="s">
        <v>46</v>
      </c>
      <c r="H749">
        <v>38</v>
      </c>
      <c r="I749" s="1">
        <v>41329</v>
      </c>
      <c r="J749" s="2">
        <v>68676</v>
      </c>
      <c r="K749" s="3">
        <v>0</v>
      </c>
      <c r="L749" t="s">
        <v>47</v>
      </c>
      <c r="M749" t="s">
        <v>48</v>
      </c>
      <c r="N749" s="1" t="s">
        <v>20</v>
      </c>
      <c r="P749" t="str">
        <f t="shared" si="22"/>
        <v>YOUNG</v>
      </c>
      <c r="AG749" s="11"/>
      <c r="AH749" s="1">
        <v>41329</v>
      </c>
      <c r="AI749" s="2">
        <v>68676</v>
      </c>
      <c r="AJ749" s="13" t="s">
        <v>30</v>
      </c>
      <c r="AK749" s="1">
        <v>41329</v>
      </c>
      <c r="AL749" s="3">
        <v>0</v>
      </c>
      <c r="AO749" s="11"/>
    </row>
    <row r="750" spans="1:41" x14ac:dyDescent="0.25">
      <c r="A750" t="s">
        <v>905</v>
      </c>
      <c r="B750" t="s">
        <v>1834</v>
      </c>
      <c r="C750" t="s">
        <v>52</v>
      </c>
      <c r="D750" t="s">
        <v>30</v>
      </c>
      <c r="E750" t="s">
        <v>35</v>
      </c>
      <c r="F750" t="s">
        <v>16</v>
      </c>
      <c r="G750" t="s">
        <v>17</v>
      </c>
      <c r="H750">
        <v>58</v>
      </c>
      <c r="I750" s="1">
        <v>37613</v>
      </c>
      <c r="J750" s="2">
        <v>86094</v>
      </c>
      <c r="K750" s="3">
        <v>0</v>
      </c>
      <c r="L750" t="s">
        <v>18</v>
      </c>
      <c r="M750" t="s">
        <v>28</v>
      </c>
      <c r="N750" s="1" t="s">
        <v>20</v>
      </c>
      <c r="P750" t="str">
        <f t="shared" si="22"/>
        <v>MIDDLE AGE</v>
      </c>
      <c r="AG750" s="11"/>
      <c r="AH750" s="1">
        <v>37613</v>
      </c>
      <c r="AI750" s="2">
        <v>86094</v>
      </c>
      <c r="AJ750" s="13" t="s">
        <v>26</v>
      </c>
      <c r="AK750" s="1">
        <v>37613</v>
      </c>
      <c r="AL750" s="3">
        <v>0</v>
      </c>
      <c r="AO750" s="11"/>
    </row>
    <row r="751" spans="1:41" x14ac:dyDescent="0.25">
      <c r="A751" t="s">
        <v>906</v>
      </c>
      <c r="B751" t="s">
        <v>198</v>
      </c>
      <c r="C751" t="s">
        <v>25</v>
      </c>
      <c r="D751" t="s">
        <v>26</v>
      </c>
      <c r="E751" t="s">
        <v>1104</v>
      </c>
      <c r="F751" t="s">
        <v>16</v>
      </c>
      <c r="G751" t="s">
        <v>17</v>
      </c>
      <c r="H751">
        <v>27</v>
      </c>
      <c r="I751" s="1">
        <v>44687</v>
      </c>
      <c r="J751" s="2">
        <v>77607</v>
      </c>
      <c r="K751" s="3">
        <v>0</v>
      </c>
      <c r="L751" t="s">
        <v>18</v>
      </c>
      <c r="M751" t="s">
        <v>42</v>
      </c>
      <c r="N751" s="1" t="s">
        <v>20</v>
      </c>
      <c r="P751" t="str">
        <f t="shared" si="22"/>
        <v>YOUNG</v>
      </c>
      <c r="AG751" s="11"/>
      <c r="AH751" s="1">
        <v>44687</v>
      </c>
      <c r="AI751" s="2">
        <v>77607</v>
      </c>
      <c r="AJ751" s="13" t="s">
        <v>22</v>
      </c>
      <c r="AK751" s="1">
        <v>44687</v>
      </c>
      <c r="AL751" s="3">
        <v>0</v>
      </c>
      <c r="AO751" s="11"/>
    </row>
    <row r="752" spans="1:41" x14ac:dyDescent="0.25">
      <c r="A752" t="s">
        <v>907</v>
      </c>
      <c r="B752" t="s">
        <v>1835</v>
      </c>
      <c r="C752" t="s">
        <v>1113</v>
      </c>
      <c r="D752" t="s">
        <v>22</v>
      </c>
      <c r="E752" t="s">
        <v>1104</v>
      </c>
      <c r="F752" t="s">
        <v>27</v>
      </c>
      <c r="G752" t="s">
        <v>46</v>
      </c>
      <c r="H752">
        <v>61</v>
      </c>
      <c r="I752" s="1">
        <v>34089</v>
      </c>
      <c r="J752" s="2">
        <v>157672</v>
      </c>
      <c r="K752" s="3">
        <v>0.11</v>
      </c>
      <c r="L752" t="s">
        <v>18</v>
      </c>
      <c r="M752" t="s">
        <v>42</v>
      </c>
      <c r="N752" s="1" t="s">
        <v>20</v>
      </c>
      <c r="P752" t="str">
        <f t="shared" si="22"/>
        <v>OLD</v>
      </c>
      <c r="AG752" s="11"/>
      <c r="AH752" s="1">
        <v>34089</v>
      </c>
      <c r="AI752" s="2">
        <v>157672</v>
      </c>
      <c r="AJ752" s="13" t="s">
        <v>14</v>
      </c>
      <c r="AK752" s="1">
        <v>34089</v>
      </c>
      <c r="AL752" s="3">
        <v>0.11</v>
      </c>
      <c r="AO752" s="11"/>
    </row>
    <row r="753" spans="1:41" x14ac:dyDescent="0.25">
      <c r="A753" t="s">
        <v>908</v>
      </c>
      <c r="B753" t="s">
        <v>1836</v>
      </c>
      <c r="C753" t="s">
        <v>59</v>
      </c>
      <c r="D753" t="s">
        <v>14</v>
      </c>
      <c r="E753" t="s">
        <v>1104</v>
      </c>
      <c r="F753" t="s">
        <v>27</v>
      </c>
      <c r="G753" t="s">
        <v>23</v>
      </c>
      <c r="H753">
        <v>64</v>
      </c>
      <c r="I753" s="1">
        <v>42703</v>
      </c>
      <c r="J753" s="2">
        <v>43785</v>
      </c>
      <c r="K753" s="3">
        <v>0</v>
      </c>
      <c r="L753" t="s">
        <v>32</v>
      </c>
      <c r="M753" t="s">
        <v>67</v>
      </c>
      <c r="N753" s="1">
        <v>43277</v>
      </c>
      <c r="P753" t="str">
        <f t="shared" si="22"/>
        <v>OLD</v>
      </c>
      <c r="AG753" s="11"/>
      <c r="AH753" s="1">
        <v>42703</v>
      </c>
      <c r="AI753" s="2">
        <v>43785</v>
      </c>
      <c r="AJ753" s="13" t="s">
        <v>26</v>
      </c>
      <c r="AK753" s="1">
        <v>42703</v>
      </c>
      <c r="AL753" s="3">
        <v>0</v>
      </c>
      <c r="AO753" s="11"/>
    </row>
    <row r="754" spans="1:41" x14ac:dyDescent="0.25">
      <c r="A754" t="s">
        <v>909</v>
      </c>
      <c r="B754" t="s">
        <v>1837</v>
      </c>
      <c r="C754" t="s">
        <v>79</v>
      </c>
      <c r="D754" t="s">
        <v>26</v>
      </c>
      <c r="E754" t="s">
        <v>31</v>
      </c>
      <c r="F754" t="s">
        <v>27</v>
      </c>
      <c r="G754" t="s">
        <v>17</v>
      </c>
      <c r="H754">
        <v>65</v>
      </c>
      <c r="I754" s="1">
        <v>42170</v>
      </c>
      <c r="J754" s="2">
        <v>75439</v>
      </c>
      <c r="K754" s="3">
        <v>0</v>
      </c>
      <c r="L754" t="s">
        <v>18</v>
      </c>
      <c r="M754" t="s">
        <v>56</v>
      </c>
      <c r="N754" s="1" t="s">
        <v>20</v>
      </c>
      <c r="P754" t="str">
        <f t="shared" si="22"/>
        <v>OLD</v>
      </c>
      <c r="AG754" s="11"/>
      <c r="AH754" s="1">
        <v>42170</v>
      </c>
      <c r="AI754" s="2">
        <v>75439</v>
      </c>
      <c r="AJ754" s="13" t="s">
        <v>26</v>
      </c>
      <c r="AK754" s="1">
        <v>42170</v>
      </c>
      <c r="AL754" s="3">
        <v>0</v>
      </c>
      <c r="AO754" s="11"/>
    </row>
    <row r="755" spans="1:41" x14ac:dyDescent="0.25">
      <c r="A755" t="s">
        <v>910</v>
      </c>
      <c r="B755" t="s">
        <v>1838</v>
      </c>
      <c r="C755" t="s">
        <v>1113</v>
      </c>
      <c r="D755" t="s">
        <v>26</v>
      </c>
      <c r="E755" t="s">
        <v>35</v>
      </c>
      <c r="F755" t="s">
        <v>16</v>
      </c>
      <c r="G755" t="s">
        <v>17</v>
      </c>
      <c r="H755">
        <v>37</v>
      </c>
      <c r="I755" s="1">
        <v>44518</v>
      </c>
      <c r="J755" s="2">
        <v>139987</v>
      </c>
      <c r="K755" s="3">
        <v>0.13</v>
      </c>
      <c r="L755" t="s">
        <v>18</v>
      </c>
      <c r="M755" t="s">
        <v>56</v>
      </c>
      <c r="N755" s="1" t="s">
        <v>20</v>
      </c>
      <c r="P755" t="str">
        <f t="shared" si="22"/>
        <v>YOUNG</v>
      </c>
      <c r="AG755" s="11"/>
      <c r="AH755" s="1">
        <v>44518</v>
      </c>
      <c r="AI755" s="2">
        <v>139987</v>
      </c>
      <c r="AJ755" s="13" t="s">
        <v>58</v>
      </c>
      <c r="AK755" s="1">
        <v>44518</v>
      </c>
      <c r="AL755" s="3">
        <v>0.13</v>
      </c>
      <c r="AO755" s="11"/>
    </row>
    <row r="756" spans="1:41" x14ac:dyDescent="0.25">
      <c r="A756" t="s">
        <v>911</v>
      </c>
      <c r="B756" t="s">
        <v>1839</v>
      </c>
      <c r="C756" t="s">
        <v>13</v>
      </c>
      <c r="D756" t="s">
        <v>58</v>
      </c>
      <c r="E756" t="s">
        <v>1104</v>
      </c>
      <c r="F756" t="s">
        <v>27</v>
      </c>
      <c r="G756" t="s">
        <v>46</v>
      </c>
      <c r="H756">
        <v>54</v>
      </c>
      <c r="I756" s="1">
        <v>34581</v>
      </c>
      <c r="J756" s="2">
        <v>257489</v>
      </c>
      <c r="K756" s="3">
        <v>0.34</v>
      </c>
      <c r="L756" t="s">
        <v>47</v>
      </c>
      <c r="M756" t="s">
        <v>1136</v>
      </c>
      <c r="N756" s="1" t="s">
        <v>20</v>
      </c>
      <c r="P756" t="str">
        <f t="shared" si="22"/>
        <v>MIDDLE AGE</v>
      </c>
      <c r="AG756" s="11"/>
      <c r="AH756" s="1">
        <v>34581</v>
      </c>
      <c r="AI756" s="2">
        <v>257489</v>
      </c>
      <c r="AJ756" s="13" t="s">
        <v>26</v>
      </c>
      <c r="AK756" s="1">
        <v>34581</v>
      </c>
      <c r="AL756" s="3">
        <v>0.34</v>
      </c>
      <c r="AO756" s="11"/>
    </row>
    <row r="757" spans="1:41" x14ac:dyDescent="0.25">
      <c r="A757" t="s">
        <v>912</v>
      </c>
      <c r="B757" t="s">
        <v>1739</v>
      </c>
      <c r="C757" t="s">
        <v>79</v>
      </c>
      <c r="D757" t="s">
        <v>26</v>
      </c>
      <c r="E757" t="s">
        <v>1104</v>
      </c>
      <c r="F757" t="s">
        <v>27</v>
      </c>
      <c r="G757" t="s">
        <v>23</v>
      </c>
      <c r="H757">
        <v>54</v>
      </c>
      <c r="I757" s="1">
        <v>39843</v>
      </c>
      <c r="J757" s="2">
        <v>91639</v>
      </c>
      <c r="K757" s="3">
        <v>0</v>
      </c>
      <c r="L757" t="s">
        <v>18</v>
      </c>
      <c r="M757" t="s">
        <v>56</v>
      </c>
      <c r="N757" s="1" t="s">
        <v>20</v>
      </c>
      <c r="P757" t="str">
        <f t="shared" si="22"/>
        <v>MIDDLE AGE</v>
      </c>
      <c r="AG757" s="11"/>
      <c r="AH757" s="1">
        <v>39843</v>
      </c>
      <c r="AI757" s="2">
        <v>91639</v>
      </c>
      <c r="AJ757" s="13" t="s">
        <v>14</v>
      </c>
      <c r="AK757" s="1">
        <v>39843</v>
      </c>
      <c r="AL757" s="3">
        <v>0</v>
      </c>
      <c r="AO757" s="11"/>
    </row>
    <row r="758" spans="1:41" x14ac:dyDescent="0.25">
      <c r="A758" t="s">
        <v>913</v>
      </c>
      <c r="B758" t="s">
        <v>1840</v>
      </c>
      <c r="C758" t="s">
        <v>57</v>
      </c>
      <c r="D758" t="s">
        <v>14</v>
      </c>
      <c r="E758" t="s">
        <v>1104</v>
      </c>
      <c r="F758" t="s">
        <v>16</v>
      </c>
      <c r="G758" t="s">
        <v>23</v>
      </c>
      <c r="H758">
        <v>26</v>
      </c>
      <c r="I758" s="1">
        <v>44920</v>
      </c>
      <c r="J758" s="2">
        <v>66563</v>
      </c>
      <c r="K758" s="3">
        <v>0</v>
      </c>
      <c r="L758" t="s">
        <v>32</v>
      </c>
      <c r="M758" t="s">
        <v>33</v>
      </c>
      <c r="N758" s="1">
        <v>44951</v>
      </c>
      <c r="P758" t="str">
        <f t="shared" si="22"/>
        <v>YOUNG</v>
      </c>
      <c r="AG758" s="11"/>
      <c r="AH758" s="1">
        <v>44920</v>
      </c>
      <c r="AI758" s="2">
        <v>66563</v>
      </c>
      <c r="AJ758" s="13" t="s">
        <v>41</v>
      </c>
      <c r="AK758" s="1">
        <v>44920</v>
      </c>
      <c r="AL758" s="3">
        <v>0</v>
      </c>
      <c r="AO758" s="11"/>
    </row>
    <row r="759" spans="1:41" x14ac:dyDescent="0.25">
      <c r="A759" t="s">
        <v>914</v>
      </c>
      <c r="B759" t="s">
        <v>1841</v>
      </c>
      <c r="C759" t="s">
        <v>13</v>
      </c>
      <c r="D759" t="s">
        <v>41</v>
      </c>
      <c r="E759" t="s">
        <v>31</v>
      </c>
      <c r="F759" t="s">
        <v>16</v>
      </c>
      <c r="G759" t="s">
        <v>46</v>
      </c>
      <c r="H759">
        <v>29</v>
      </c>
      <c r="I759" s="1">
        <v>44237</v>
      </c>
      <c r="J759" s="2">
        <v>235047</v>
      </c>
      <c r="K759" s="3">
        <v>0.36</v>
      </c>
      <c r="L759" t="s">
        <v>18</v>
      </c>
      <c r="M759" t="s">
        <v>37</v>
      </c>
      <c r="N759" s="1" t="s">
        <v>20</v>
      </c>
      <c r="P759" t="str">
        <f t="shared" si="22"/>
        <v>YOUNG</v>
      </c>
      <c r="AG759" s="11"/>
      <c r="AH759" s="1">
        <v>44237</v>
      </c>
      <c r="AI759" s="2">
        <v>235047</v>
      </c>
      <c r="AJ759" s="13" t="s">
        <v>22</v>
      </c>
      <c r="AK759" s="1">
        <v>44237</v>
      </c>
      <c r="AL759" s="3">
        <v>0.36</v>
      </c>
      <c r="AO759" s="11"/>
    </row>
    <row r="760" spans="1:41" x14ac:dyDescent="0.25">
      <c r="A760" t="s">
        <v>915</v>
      </c>
      <c r="B760" t="s">
        <v>1842</v>
      </c>
      <c r="C760" t="s">
        <v>13</v>
      </c>
      <c r="D760" t="s">
        <v>22</v>
      </c>
      <c r="E760" t="s">
        <v>31</v>
      </c>
      <c r="F760" t="s">
        <v>27</v>
      </c>
      <c r="G760" t="s">
        <v>17</v>
      </c>
      <c r="H760">
        <v>37</v>
      </c>
      <c r="I760" s="1">
        <v>42045</v>
      </c>
      <c r="J760" s="2">
        <v>214782</v>
      </c>
      <c r="K760" s="3">
        <v>0.32</v>
      </c>
      <c r="L760" t="s">
        <v>18</v>
      </c>
      <c r="M760" t="s">
        <v>19</v>
      </c>
      <c r="N760" s="1" t="s">
        <v>20</v>
      </c>
      <c r="P760" t="str">
        <f t="shared" si="22"/>
        <v>YOUNG</v>
      </c>
      <c r="AG760" s="11"/>
      <c r="AH760" s="1">
        <v>42045</v>
      </c>
      <c r="AI760" s="2">
        <v>214782</v>
      </c>
      <c r="AJ760" s="13" t="s">
        <v>58</v>
      </c>
      <c r="AK760" s="1">
        <v>42045</v>
      </c>
      <c r="AL760" s="3">
        <v>0.32</v>
      </c>
      <c r="AO760" s="11"/>
    </row>
    <row r="761" spans="1:41" x14ac:dyDescent="0.25">
      <c r="A761" t="s">
        <v>165</v>
      </c>
      <c r="B761" t="s">
        <v>1843</v>
      </c>
      <c r="C761" t="s">
        <v>38</v>
      </c>
      <c r="D761" t="s">
        <v>58</v>
      </c>
      <c r="E761" t="s">
        <v>15</v>
      </c>
      <c r="F761" t="s">
        <v>16</v>
      </c>
      <c r="G761" t="s">
        <v>43</v>
      </c>
      <c r="H761">
        <v>37</v>
      </c>
      <c r="I761" s="1">
        <v>40664</v>
      </c>
      <c r="J761" s="2">
        <v>180544</v>
      </c>
      <c r="K761" s="3">
        <v>0.27</v>
      </c>
      <c r="L761" t="s">
        <v>18</v>
      </c>
      <c r="M761" t="s">
        <v>19</v>
      </c>
      <c r="N761" s="1" t="s">
        <v>20</v>
      </c>
      <c r="P761" t="str">
        <f t="shared" si="22"/>
        <v>YOUNG</v>
      </c>
      <c r="AG761" s="11"/>
      <c r="AH761" s="1">
        <v>40664</v>
      </c>
      <c r="AI761" s="2">
        <v>180544</v>
      </c>
      <c r="AJ761" s="13" t="s">
        <v>41</v>
      </c>
      <c r="AK761" s="1">
        <v>40664</v>
      </c>
      <c r="AL761" s="3">
        <v>0.27</v>
      </c>
      <c r="AO761" s="11"/>
    </row>
    <row r="762" spans="1:41" x14ac:dyDescent="0.25">
      <c r="A762" t="s">
        <v>916</v>
      </c>
      <c r="B762" t="s">
        <v>1844</v>
      </c>
      <c r="C762" t="s">
        <v>1113</v>
      </c>
      <c r="D762" t="s">
        <v>41</v>
      </c>
      <c r="E762" t="s">
        <v>15</v>
      </c>
      <c r="F762" t="s">
        <v>27</v>
      </c>
      <c r="G762" t="s">
        <v>46</v>
      </c>
      <c r="H762">
        <v>62</v>
      </c>
      <c r="I762" s="1">
        <v>36700</v>
      </c>
      <c r="J762" s="2">
        <v>158614</v>
      </c>
      <c r="K762" s="3">
        <v>0.14000000000000001</v>
      </c>
      <c r="L762" t="s">
        <v>47</v>
      </c>
      <c r="M762" t="s">
        <v>1136</v>
      </c>
      <c r="N762" s="1" t="s">
        <v>20</v>
      </c>
      <c r="P762" t="str">
        <f t="shared" si="22"/>
        <v>OLD</v>
      </c>
      <c r="AG762" s="11"/>
      <c r="AH762" s="1">
        <v>36700</v>
      </c>
      <c r="AI762" s="2">
        <v>158614</v>
      </c>
      <c r="AJ762" s="13" t="s">
        <v>30</v>
      </c>
      <c r="AK762" s="1">
        <v>36700</v>
      </c>
      <c r="AL762" s="3">
        <v>0.14000000000000001</v>
      </c>
      <c r="AO762" s="11"/>
    </row>
    <row r="763" spans="1:41" x14ac:dyDescent="0.25">
      <c r="A763" t="s">
        <v>917</v>
      </c>
      <c r="B763" t="s">
        <v>1845</v>
      </c>
      <c r="C763" t="s">
        <v>29</v>
      </c>
      <c r="D763" t="s">
        <v>30</v>
      </c>
      <c r="E763" t="s">
        <v>31</v>
      </c>
      <c r="F763" t="s">
        <v>27</v>
      </c>
      <c r="G763" t="s">
        <v>23</v>
      </c>
      <c r="H763">
        <v>53</v>
      </c>
      <c r="I763" s="1">
        <v>36129</v>
      </c>
      <c r="J763" s="2">
        <v>63187</v>
      </c>
      <c r="K763" s="3">
        <v>0</v>
      </c>
      <c r="L763" t="s">
        <v>18</v>
      </c>
      <c r="M763" t="s">
        <v>19</v>
      </c>
      <c r="N763" s="1" t="s">
        <v>20</v>
      </c>
      <c r="P763" t="str">
        <f t="shared" si="22"/>
        <v>MIDDLE AGE</v>
      </c>
      <c r="AG763" s="11"/>
      <c r="AH763" s="1">
        <v>36129</v>
      </c>
      <c r="AI763" s="2">
        <v>63187</v>
      </c>
      <c r="AJ763" s="13" t="s">
        <v>41</v>
      </c>
      <c r="AK763" s="1">
        <v>36129</v>
      </c>
      <c r="AL763" s="3">
        <v>0</v>
      </c>
      <c r="AO763" s="11"/>
    </row>
    <row r="764" spans="1:41" x14ac:dyDescent="0.25">
      <c r="A764" t="s">
        <v>918</v>
      </c>
      <c r="B764" t="s">
        <v>1846</v>
      </c>
      <c r="C764" t="s">
        <v>40</v>
      </c>
      <c r="D764" t="s">
        <v>41</v>
      </c>
      <c r="E764" t="s">
        <v>35</v>
      </c>
      <c r="F764" t="s">
        <v>27</v>
      </c>
      <c r="G764" t="s">
        <v>46</v>
      </c>
      <c r="H764">
        <v>65</v>
      </c>
      <c r="I764" s="1">
        <v>38329</v>
      </c>
      <c r="J764" s="2">
        <v>93857</v>
      </c>
      <c r="K764" s="3">
        <v>0</v>
      </c>
      <c r="L764" t="s">
        <v>18</v>
      </c>
      <c r="M764" t="s">
        <v>37</v>
      </c>
      <c r="N764" s="1" t="s">
        <v>20</v>
      </c>
      <c r="P764" t="str">
        <f t="shared" si="22"/>
        <v>OLD</v>
      </c>
      <c r="AG764" s="11"/>
      <c r="AH764" s="1">
        <v>38329</v>
      </c>
      <c r="AI764" s="2">
        <v>93857</v>
      </c>
      <c r="AJ764" s="13" t="s">
        <v>26</v>
      </c>
      <c r="AK764" s="1">
        <v>38329</v>
      </c>
      <c r="AL764" s="3">
        <v>0</v>
      </c>
      <c r="AO764" s="11"/>
    </row>
    <row r="765" spans="1:41" x14ac:dyDescent="0.25">
      <c r="A765" t="s">
        <v>919</v>
      </c>
      <c r="B765" t="s">
        <v>1847</v>
      </c>
      <c r="C765" t="s">
        <v>13</v>
      </c>
      <c r="D765" t="s">
        <v>26</v>
      </c>
      <c r="E765" t="s">
        <v>35</v>
      </c>
      <c r="F765" t="s">
        <v>27</v>
      </c>
      <c r="G765" t="s">
        <v>46</v>
      </c>
      <c r="H765">
        <v>36</v>
      </c>
      <c r="I765" s="1">
        <v>44266</v>
      </c>
      <c r="J765" s="2">
        <v>253741</v>
      </c>
      <c r="K765" s="3">
        <v>0.34</v>
      </c>
      <c r="L765" t="s">
        <v>47</v>
      </c>
      <c r="M765" t="s">
        <v>1136</v>
      </c>
      <c r="N765" s="1" t="s">
        <v>20</v>
      </c>
      <c r="P765" t="str">
        <f t="shared" si="22"/>
        <v>YOUNG</v>
      </c>
      <c r="AG765" s="11"/>
      <c r="AH765" s="1">
        <v>44266</v>
      </c>
      <c r="AI765" s="2">
        <v>253741</v>
      </c>
      <c r="AJ765" s="13" t="s">
        <v>41</v>
      </c>
      <c r="AK765" s="1">
        <v>44266</v>
      </c>
      <c r="AL765" s="3">
        <v>0.34</v>
      </c>
      <c r="AO765" s="11"/>
    </row>
    <row r="766" spans="1:41" x14ac:dyDescent="0.25">
      <c r="A766" t="s">
        <v>920</v>
      </c>
      <c r="B766" t="s">
        <v>1848</v>
      </c>
      <c r="C766" t="s">
        <v>40</v>
      </c>
      <c r="D766" t="s">
        <v>41</v>
      </c>
      <c r="E766" t="s">
        <v>1104</v>
      </c>
      <c r="F766" t="s">
        <v>16</v>
      </c>
      <c r="G766" t="s">
        <v>46</v>
      </c>
      <c r="H766">
        <v>46</v>
      </c>
      <c r="I766" s="1">
        <v>40499</v>
      </c>
      <c r="J766" s="2">
        <v>92833</v>
      </c>
      <c r="K766" s="3">
        <v>0</v>
      </c>
      <c r="L766" t="s">
        <v>47</v>
      </c>
      <c r="M766" t="s">
        <v>1136</v>
      </c>
      <c r="N766" s="1" t="s">
        <v>20</v>
      </c>
      <c r="P766" t="str">
        <f t="shared" si="22"/>
        <v>MIDDLE AGE</v>
      </c>
      <c r="AG766" s="11"/>
      <c r="AH766" s="1">
        <v>40499</v>
      </c>
      <c r="AI766" s="2">
        <v>92833</v>
      </c>
      <c r="AJ766" s="13" t="s">
        <v>26</v>
      </c>
      <c r="AK766" s="1">
        <v>40499</v>
      </c>
      <c r="AL766" s="3">
        <v>0</v>
      </c>
      <c r="AO766" s="11"/>
    </row>
    <row r="767" spans="1:41" x14ac:dyDescent="0.25">
      <c r="A767" t="s">
        <v>921</v>
      </c>
      <c r="B767" t="s">
        <v>1849</v>
      </c>
      <c r="C767" t="s">
        <v>69</v>
      </c>
      <c r="D767" t="s">
        <v>26</v>
      </c>
      <c r="E767" t="s">
        <v>1104</v>
      </c>
      <c r="F767" t="s">
        <v>16</v>
      </c>
      <c r="G767" t="s">
        <v>46</v>
      </c>
      <c r="H767">
        <v>55</v>
      </c>
      <c r="I767" s="1">
        <v>43449</v>
      </c>
      <c r="J767" s="2">
        <v>95400</v>
      </c>
      <c r="K767" s="3">
        <v>0</v>
      </c>
      <c r="L767" t="s">
        <v>47</v>
      </c>
      <c r="M767" t="s">
        <v>68</v>
      </c>
      <c r="N767" s="1" t="s">
        <v>20</v>
      </c>
      <c r="P767" t="str">
        <f t="shared" si="22"/>
        <v>MIDDLE AGE</v>
      </c>
      <c r="AG767" s="11"/>
      <c r="AH767" s="1">
        <v>43449</v>
      </c>
      <c r="AI767" s="2">
        <v>95400</v>
      </c>
      <c r="AJ767" s="13" t="s">
        <v>30</v>
      </c>
      <c r="AK767" s="1">
        <v>43449</v>
      </c>
      <c r="AL767" s="3">
        <v>0</v>
      </c>
      <c r="AO767" s="11"/>
    </row>
    <row r="768" spans="1:41" x14ac:dyDescent="0.25">
      <c r="A768" t="s">
        <v>922</v>
      </c>
      <c r="B768" t="s">
        <v>1850</v>
      </c>
      <c r="C768" t="s">
        <v>29</v>
      </c>
      <c r="D768" t="s">
        <v>30</v>
      </c>
      <c r="E768" t="s">
        <v>1104</v>
      </c>
      <c r="F768" t="s">
        <v>16</v>
      </c>
      <c r="G768" t="s">
        <v>43</v>
      </c>
      <c r="H768">
        <v>63</v>
      </c>
      <c r="I768" s="1">
        <v>41551</v>
      </c>
      <c r="J768" s="2">
        <v>88230</v>
      </c>
      <c r="K768" s="3">
        <v>0</v>
      </c>
      <c r="L768" t="s">
        <v>18</v>
      </c>
      <c r="M768" t="s">
        <v>42</v>
      </c>
      <c r="N768" s="1" t="s">
        <v>20</v>
      </c>
      <c r="P768" t="str">
        <f t="shared" si="22"/>
        <v>OLD</v>
      </c>
      <c r="AG768" s="11"/>
      <c r="AH768" s="1">
        <v>41551</v>
      </c>
      <c r="AI768" s="2">
        <v>88230</v>
      </c>
      <c r="AJ768" s="13" t="s">
        <v>30</v>
      </c>
      <c r="AK768" s="1">
        <v>41551</v>
      </c>
      <c r="AL768" s="3">
        <v>0</v>
      </c>
      <c r="AO768" s="11"/>
    </row>
    <row r="769" spans="1:41" x14ac:dyDescent="0.25">
      <c r="A769" t="s">
        <v>195</v>
      </c>
      <c r="B769" t="s">
        <v>1851</v>
      </c>
      <c r="C769" t="s">
        <v>85</v>
      </c>
      <c r="D769" t="s">
        <v>30</v>
      </c>
      <c r="E769" t="s">
        <v>15</v>
      </c>
      <c r="F769" t="s">
        <v>16</v>
      </c>
      <c r="G769" t="s">
        <v>23</v>
      </c>
      <c r="H769">
        <v>54</v>
      </c>
      <c r="I769" s="1">
        <v>37677</v>
      </c>
      <c r="J769" s="2">
        <v>62179</v>
      </c>
      <c r="K769" s="3">
        <v>0</v>
      </c>
      <c r="L769" t="s">
        <v>32</v>
      </c>
      <c r="M769" t="s">
        <v>63</v>
      </c>
      <c r="N769" s="1" t="s">
        <v>20</v>
      </c>
      <c r="P769" t="str">
        <f t="shared" si="22"/>
        <v>MIDDLE AGE</v>
      </c>
      <c r="AG769" s="11"/>
      <c r="AH769" s="1">
        <v>37677</v>
      </c>
      <c r="AI769" s="2">
        <v>62179</v>
      </c>
      <c r="AJ769" s="13" t="s">
        <v>26</v>
      </c>
      <c r="AK769" s="1">
        <v>37677</v>
      </c>
      <c r="AL769" s="3">
        <v>0</v>
      </c>
      <c r="AO769" s="11"/>
    </row>
    <row r="770" spans="1:41" x14ac:dyDescent="0.25">
      <c r="A770" t="s">
        <v>94</v>
      </c>
      <c r="B770" t="s">
        <v>1852</v>
      </c>
      <c r="C770" t="s">
        <v>62</v>
      </c>
      <c r="D770" t="s">
        <v>26</v>
      </c>
      <c r="E770" t="s">
        <v>15</v>
      </c>
      <c r="F770" t="s">
        <v>16</v>
      </c>
      <c r="G770" t="s">
        <v>17</v>
      </c>
      <c r="H770">
        <v>26</v>
      </c>
      <c r="I770" s="1">
        <v>43879</v>
      </c>
      <c r="J770" s="2">
        <v>42343</v>
      </c>
      <c r="K770" s="3">
        <v>0</v>
      </c>
      <c r="L770" t="s">
        <v>18</v>
      </c>
      <c r="M770" t="s">
        <v>42</v>
      </c>
      <c r="N770" s="1">
        <v>43984</v>
      </c>
      <c r="P770" t="str">
        <f t="shared" ref="P770:P833" si="23">IF(AND(H770&gt;=20,H770&lt;=40),"YOUNG",IF(AND(H770&gt;40,H770&lt;=60),"MIDDLE AGE",IF(H770&gt;60,"OLD"," ")))</f>
        <v>YOUNG</v>
      </c>
      <c r="AG770" s="11"/>
      <c r="AH770" s="1">
        <v>43879</v>
      </c>
      <c r="AI770" s="2">
        <v>42343</v>
      </c>
      <c r="AJ770" s="13" t="s">
        <v>58</v>
      </c>
      <c r="AK770" s="1">
        <v>43879</v>
      </c>
      <c r="AL770" s="3">
        <v>0</v>
      </c>
      <c r="AO770" s="11"/>
    </row>
    <row r="771" spans="1:41" x14ac:dyDescent="0.25">
      <c r="A771" t="s">
        <v>923</v>
      </c>
      <c r="B771" t="s">
        <v>1853</v>
      </c>
      <c r="C771" t="s">
        <v>40</v>
      </c>
      <c r="D771" t="s">
        <v>58</v>
      </c>
      <c r="E771" t="s">
        <v>31</v>
      </c>
      <c r="F771" t="s">
        <v>27</v>
      </c>
      <c r="G771" t="s">
        <v>17</v>
      </c>
      <c r="H771">
        <v>26</v>
      </c>
      <c r="I771" s="1">
        <v>44688</v>
      </c>
      <c r="J771" s="2">
        <v>70275</v>
      </c>
      <c r="K771" s="3">
        <v>0</v>
      </c>
      <c r="L771" t="s">
        <v>18</v>
      </c>
      <c r="M771" t="s">
        <v>28</v>
      </c>
      <c r="N771" s="1" t="s">
        <v>20</v>
      </c>
      <c r="P771" t="str">
        <f t="shared" si="23"/>
        <v>YOUNG</v>
      </c>
      <c r="AG771" s="11"/>
      <c r="AH771" s="1">
        <v>44688</v>
      </c>
      <c r="AI771" s="2">
        <v>70275</v>
      </c>
      <c r="AJ771" s="13" t="s">
        <v>45</v>
      </c>
      <c r="AK771" s="1">
        <v>44688</v>
      </c>
      <c r="AL771" s="3">
        <v>0</v>
      </c>
      <c r="AO771" s="11"/>
    </row>
    <row r="772" spans="1:41" x14ac:dyDescent="0.25">
      <c r="A772" t="s">
        <v>924</v>
      </c>
      <c r="B772" t="s">
        <v>1854</v>
      </c>
      <c r="C772" t="s">
        <v>57</v>
      </c>
      <c r="D772" t="s">
        <v>45</v>
      </c>
      <c r="E772" t="s">
        <v>31</v>
      </c>
      <c r="F772" t="s">
        <v>16</v>
      </c>
      <c r="G772" t="s">
        <v>46</v>
      </c>
      <c r="H772">
        <v>34</v>
      </c>
      <c r="I772" s="1">
        <v>41007</v>
      </c>
      <c r="J772" s="2">
        <v>51448</v>
      </c>
      <c r="K772" s="3">
        <v>0</v>
      </c>
      <c r="L772" t="s">
        <v>47</v>
      </c>
      <c r="M772" t="s">
        <v>68</v>
      </c>
      <c r="N772" s="1" t="s">
        <v>20</v>
      </c>
      <c r="P772" t="str">
        <f t="shared" si="23"/>
        <v>YOUNG</v>
      </c>
      <c r="AG772" s="11"/>
      <c r="AH772" s="1">
        <v>41007</v>
      </c>
      <c r="AI772" s="2">
        <v>51448</v>
      </c>
      <c r="AJ772" s="13" t="s">
        <v>30</v>
      </c>
      <c r="AK772" s="1">
        <v>41007</v>
      </c>
      <c r="AL772" s="3">
        <v>0</v>
      </c>
      <c r="AO772" s="11"/>
    </row>
    <row r="773" spans="1:41" x14ac:dyDescent="0.25">
      <c r="A773" t="s">
        <v>925</v>
      </c>
      <c r="B773" t="s">
        <v>1855</v>
      </c>
      <c r="C773" t="s">
        <v>13</v>
      </c>
      <c r="D773" t="s">
        <v>30</v>
      </c>
      <c r="E773" t="s">
        <v>35</v>
      </c>
      <c r="F773" t="s">
        <v>16</v>
      </c>
      <c r="G773" t="s">
        <v>23</v>
      </c>
      <c r="H773">
        <v>48</v>
      </c>
      <c r="I773" s="1">
        <v>39912</v>
      </c>
      <c r="J773" s="2">
        <v>185363</v>
      </c>
      <c r="K773" s="3">
        <v>0.33</v>
      </c>
      <c r="L773" t="s">
        <v>32</v>
      </c>
      <c r="M773" t="s">
        <v>63</v>
      </c>
      <c r="N773" s="1" t="s">
        <v>20</v>
      </c>
      <c r="P773" t="str">
        <f t="shared" si="23"/>
        <v>MIDDLE AGE</v>
      </c>
      <c r="AG773" s="11"/>
      <c r="AH773" s="1">
        <v>39912</v>
      </c>
      <c r="AI773" s="2">
        <v>185363</v>
      </c>
      <c r="AJ773" s="13" t="s">
        <v>26</v>
      </c>
      <c r="AK773" s="1">
        <v>39912</v>
      </c>
      <c r="AL773" s="3">
        <v>0.33</v>
      </c>
      <c r="AO773" s="11"/>
    </row>
    <row r="774" spans="1:41" x14ac:dyDescent="0.25">
      <c r="A774" t="s">
        <v>926</v>
      </c>
      <c r="B774" t="s">
        <v>1856</v>
      </c>
      <c r="C774" t="s">
        <v>25</v>
      </c>
      <c r="D774" t="s">
        <v>26</v>
      </c>
      <c r="E774" t="s">
        <v>35</v>
      </c>
      <c r="F774" t="s">
        <v>27</v>
      </c>
      <c r="G774" t="s">
        <v>17</v>
      </c>
      <c r="H774">
        <v>52</v>
      </c>
      <c r="I774" s="1">
        <v>43363</v>
      </c>
      <c r="J774" s="2">
        <v>60784</v>
      </c>
      <c r="K774" s="3">
        <v>0</v>
      </c>
      <c r="L774" t="s">
        <v>18</v>
      </c>
      <c r="M774" t="s">
        <v>24</v>
      </c>
      <c r="N774" s="1" t="s">
        <v>20</v>
      </c>
      <c r="P774" t="str">
        <f t="shared" si="23"/>
        <v>MIDDLE AGE</v>
      </c>
      <c r="AG774" s="11"/>
      <c r="AH774" s="1">
        <v>43363</v>
      </c>
      <c r="AI774" s="2">
        <v>60784</v>
      </c>
      <c r="AJ774" s="13" t="s">
        <v>58</v>
      </c>
      <c r="AK774" s="1">
        <v>43363</v>
      </c>
      <c r="AL774" s="3">
        <v>0</v>
      </c>
      <c r="AO774" s="11"/>
    </row>
    <row r="775" spans="1:41" x14ac:dyDescent="0.25">
      <c r="A775" t="s">
        <v>927</v>
      </c>
      <c r="B775" t="s">
        <v>1857</v>
      </c>
      <c r="C775" t="s">
        <v>59</v>
      </c>
      <c r="D775" t="s">
        <v>58</v>
      </c>
      <c r="E775" t="s">
        <v>1104</v>
      </c>
      <c r="F775" t="s">
        <v>16</v>
      </c>
      <c r="G775" t="s">
        <v>46</v>
      </c>
      <c r="H775">
        <v>45</v>
      </c>
      <c r="I775" s="1">
        <v>38084</v>
      </c>
      <c r="J775" s="2">
        <v>45323</v>
      </c>
      <c r="K775" s="3">
        <v>0</v>
      </c>
      <c r="L775" t="s">
        <v>47</v>
      </c>
      <c r="M775" t="s">
        <v>1136</v>
      </c>
      <c r="N775" s="1" t="s">
        <v>20</v>
      </c>
      <c r="P775" t="str">
        <f t="shared" si="23"/>
        <v>MIDDLE AGE</v>
      </c>
      <c r="AG775" s="11"/>
      <c r="AH775" s="1">
        <v>38084</v>
      </c>
      <c r="AI775" s="2">
        <v>45323</v>
      </c>
      <c r="AJ775" s="13" t="s">
        <v>14</v>
      </c>
      <c r="AK775" s="1">
        <v>38084</v>
      </c>
      <c r="AL775" s="3">
        <v>0</v>
      </c>
      <c r="AO775" s="11"/>
    </row>
    <row r="776" spans="1:41" x14ac:dyDescent="0.25">
      <c r="A776" t="s">
        <v>928</v>
      </c>
      <c r="B776" t="s">
        <v>1207</v>
      </c>
      <c r="C776" t="s">
        <v>55</v>
      </c>
      <c r="D776" t="s">
        <v>14</v>
      </c>
      <c r="E776" t="s">
        <v>1104</v>
      </c>
      <c r="F776" t="s">
        <v>16</v>
      </c>
      <c r="G776" t="s">
        <v>46</v>
      </c>
      <c r="H776">
        <v>51</v>
      </c>
      <c r="I776" s="1">
        <v>41162</v>
      </c>
      <c r="J776" s="2">
        <v>129727</v>
      </c>
      <c r="K776" s="3">
        <v>0.08</v>
      </c>
      <c r="L776" t="s">
        <v>18</v>
      </c>
      <c r="M776" t="s">
        <v>37</v>
      </c>
      <c r="N776" s="1">
        <v>44476</v>
      </c>
      <c r="P776" t="str">
        <f t="shared" si="23"/>
        <v>MIDDLE AGE</v>
      </c>
      <c r="AG776" s="11"/>
      <c r="AH776" s="1">
        <v>41162</v>
      </c>
      <c r="AI776" s="2">
        <v>129727</v>
      </c>
      <c r="AJ776" s="13" t="s">
        <v>45</v>
      </c>
      <c r="AK776" s="1">
        <v>41162</v>
      </c>
      <c r="AL776" s="3">
        <v>0.08</v>
      </c>
      <c r="AO776" s="11"/>
    </row>
    <row r="777" spans="1:41" x14ac:dyDescent="0.25">
      <c r="A777" t="s">
        <v>929</v>
      </c>
      <c r="B777" t="s">
        <v>1858</v>
      </c>
      <c r="C777" t="s">
        <v>76</v>
      </c>
      <c r="D777" t="s">
        <v>45</v>
      </c>
      <c r="E777" t="s">
        <v>1104</v>
      </c>
      <c r="F777" t="s">
        <v>16</v>
      </c>
      <c r="G777" t="s">
        <v>23</v>
      </c>
      <c r="H777">
        <v>43</v>
      </c>
      <c r="I777" s="1">
        <v>38990</v>
      </c>
      <c r="J777" s="2">
        <v>63229</v>
      </c>
      <c r="K777" s="3">
        <v>0</v>
      </c>
      <c r="L777" t="s">
        <v>18</v>
      </c>
      <c r="M777" t="s">
        <v>42</v>
      </c>
      <c r="N777" s="1" t="s">
        <v>20</v>
      </c>
      <c r="P777" t="str">
        <f t="shared" si="23"/>
        <v>MIDDLE AGE</v>
      </c>
      <c r="AG777" s="11"/>
      <c r="AH777" s="1">
        <v>38990</v>
      </c>
      <c r="AI777" s="2">
        <v>63229</v>
      </c>
      <c r="AJ777" s="13" t="s">
        <v>58</v>
      </c>
      <c r="AK777" s="1">
        <v>38990</v>
      </c>
      <c r="AL777" s="3">
        <v>0</v>
      </c>
      <c r="AO777" s="11"/>
    </row>
    <row r="778" spans="1:41" x14ac:dyDescent="0.25">
      <c r="A778" t="s">
        <v>930</v>
      </c>
      <c r="B778" t="s">
        <v>1859</v>
      </c>
      <c r="C778" t="s">
        <v>38</v>
      </c>
      <c r="D778" t="s">
        <v>58</v>
      </c>
      <c r="E778" t="s">
        <v>31</v>
      </c>
      <c r="F778" t="s">
        <v>27</v>
      </c>
      <c r="G778" t="s">
        <v>17</v>
      </c>
      <c r="H778">
        <v>54</v>
      </c>
      <c r="I778" s="1">
        <v>38029</v>
      </c>
      <c r="J778" s="2">
        <v>194221</v>
      </c>
      <c r="K778" s="3">
        <v>0.16</v>
      </c>
      <c r="L778" t="s">
        <v>18</v>
      </c>
      <c r="M778" t="s">
        <v>24</v>
      </c>
      <c r="N778" s="1" t="s">
        <v>20</v>
      </c>
      <c r="P778" t="str">
        <f t="shared" si="23"/>
        <v>MIDDLE AGE</v>
      </c>
      <c r="AG778" s="11"/>
      <c r="AH778" s="1">
        <v>38029</v>
      </c>
      <c r="AI778" s="2">
        <v>194221</v>
      </c>
      <c r="AJ778" s="13" t="s">
        <v>45</v>
      </c>
      <c r="AK778" s="1">
        <v>38029</v>
      </c>
      <c r="AL778" s="3">
        <v>0.16</v>
      </c>
      <c r="AO778" s="11"/>
    </row>
    <row r="779" spans="1:41" x14ac:dyDescent="0.25">
      <c r="A779" t="s">
        <v>931</v>
      </c>
      <c r="B779" t="s">
        <v>1860</v>
      </c>
      <c r="C779" t="s">
        <v>40</v>
      </c>
      <c r="D779" t="s">
        <v>45</v>
      </c>
      <c r="E779" t="s">
        <v>15</v>
      </c>
      <c r="F779" t="s">
        <v>16</v>
      </c>
      <c r="G779" t="s">
        <v>17</v>
      </c>
      <c r="H779">
        <v>54</v>
      </c>
      <c r="I779" s="1">
        <v>43446</v>
      </c>
      <c r="J779" s="2">
        <v>78020</v>
      </c>
      <c r="K779" s="3">
        <v>0</v>
      </c>
      <c r="L779" t="s">
        <v>18</v>
      </c>
      <c r="M779" t="s">
        <v>28</v>
      </c>
      <c r="N779" s="1" t="s">
        <v>20</v>
      </c>
      <c r="P779" t="str">
        <f t="shared" si="23"/>
        <v>MIDDLE AGE</v>
      </c>
      <c r="AG779" s="11"/>
      <c r="AH779" s="1">
        <v>43446</v>
      </c>
      <c r="AI779" s="2">
        <v>78020</v>
      </c>
      <c r="AJ779" s="13" t="s">
        <v>58</v>
      </c>
      <c r="AK779" s="1">
        <v>43446</v>
      </c>
      <c r="AL779" s="3">
        <v>0</v>
      </c>
      <c r="AO779" s="11"/>
    </row>
    <row r="780" spans="1:41" x14ac:dyDescent="0.25">
      <c r="A780" t="s">
        <v>932</v>
      </c>
      <c r="B780" t="s">
        <v>1861</v>
      </c>
      <c r="C780" t="s">
        <v>13</v>
      </c>
      <c r="D780" t="s">
        <v>58</v>
      </c>
      <c r="E780" t="s">
        <v>1104</v>
      </c>
      <c r="F780" t="s">
        <v>27</v>
      </c>
      <c r="G780" t="s">
        <v>17</v>
      </c>
      <c r="H780">
        <v>25</v>
      </c>
      <c r="I780" s="1">
        <v>44841</v>
      </c>
      <c r="J780" s="2">
        <v>197331</v>
      </c>
      <c r="K780" s="3">
        <v>0.33</v>
      </c>
      <c r="L780" t="s">
        <v>18</v>
      </c>
      <c r="M780" t="s">
        <v>56</v>
      </c>
      <c r="N780" s="1" t="s">
        <v>20</v>
      </c>
      <c r="P780" t="str">
        <f t="shared" si="23"/>
        <v>YOUNG</v>
      </c>
      <c r="AG780" s="11"/>
      <c r="AH780" s="1">
        <v>44841</v>
      </c>
      <c r="AI780" s="2">
        <v>197331</v>
      </c>
      <c r="AJ780" s="13" t="s">
        <v>58</v>
      </c>
      <c r="AK780" s="1">
        <v>44841</v>
      </c>
      <c r="AL780" s="3">
        <v>0.33</v>
      </c>
      <c r="AO780" s="11"/>
    </row>
    <row r="781" spans="1:41" x14ac:dyDescent="0.25">
      <c r="A781" t="s">
        <v>225</v>
      </c>
      <c r="B781" t="s">
        <v>1862</v>
      </c>
      <c r="C781" t="s">
        <v>57</v>
      </c>
      <c r="D781" t="s">
        <v>58</v>
      </c>
      <c r="E781" t="s">
        <v>35</v>
      </c>
      <c r="F781" t="s">
        <v>27</v>
      </c>
      <c r="G781" t="s">
        <v>46</v>
      </c>
      <c r="H781">
        <v>65</v>
      </c>
      <c r="I781" s="1">
        <v>35842</v>
      </c>
      <c r="J781" s="2">
        <v>63346</v>
      </c>
      <c r="K781" s="3">
        <v>0</v>
      </c>
      <c r="L781" t="s">
        <v>47</v>
      </c>
      <c r="M781" t="s">
        <v>1136</v>
      </c>
      <c r="N781" s="1" t="s">
        <v>20</v>
      </c>
      <c r="P781" t="str">
        <f t="shared" si="23"/>
        <v>OLD</v>
      </c>
      <c r="AG781" s="11"/>
      <c r="AH781" s="1">
        <v>35842</v>
      </c>
      <c r="AI781" s="2">
        <v>63346</v>
      </c>
      <c r="AJ781" s="13" t="s">
        <v>30</v>
      </c>
      <c r="AK781" s="1">
        <v>35842</v>
      </c>
      <c r="AL781" s="3">
        <v>0</v>
      </c>
      <c r="AO781" s="11"/>
    </row>
    <row r="782" spans="1:41" x14ac:dyDescent="0.25">
      <c r="A782" t="s">
        <v>933</v>
      </c>
      <c r="B782" t="s">
        <v>1863</v>
      </c>
      <c r="C782" t="s">
        <v>71</v>
      </c>
      <c r="D782" t="s">
        <v>30</v>
      </c>
      <c r="E782" t="s">
        <v>35</v>
      </c>
      <c r="F782" t="s">
        <v>27</v>
      </c>
      <c r="G782" t="s">
        <v>46</v>
      </c>
      <c r="H782">
        <v>40</v>
      </c>
      <c r="I782" s="1">
        <v>41831</v>
      </c>
      <c r="J782" s="2">
        <v>105574</v>
      </c>
      <c r="K782" s="3">
        <v>0</v>
      </c>
      <c r="L782" t="s">
        <v>18</v>
      </c>
      <c r="M782" t="s">
        <v>42</v>
      </c>
      <c r="N782" s="1" t="s">
        <v>20</v>
      </c>
      <c r="P782" t="str">
        <f t="shared" si="23"/>
        <v>YOUNG</v>
      </c>
      <c r="AG782" s="11"/>
      <c r="AH782" s="1">
        <v>41831</v>
      </c>
      <c r="AI782" s="2">
        <v>105574</v>
      </c>
      <c r="AJ782" s="13" t="s">
        <v>30</v>
      </c>
      <c r="AK782" s="1">
        <v>41831</v>
      </c>
      <c r="AL782" s="3">
        <v>0</v>
      </c>
      <c r="AO782" s="11"/>
    </row>
    <row r="783" spans="1:41" x14ac:dyDescent="0.25">
      <c r="A783" t="s">
        <v>133</v>
      </c>
      <c r="B783" t="s">
        <v>1864</v>
      </c>
      <c r="C783" t="s">
        <v>60</v>
      </c>
      <c r="D783" t="s">
        <v>30</v>
      </c>
      <c r="E783" t="s">
        <v>31</v>
      </c>
      <c r="F783" t="s">
        <v>27</v>
      </c>
      <c r="G783" t="s">
        <v>23</v>
      </c>
      <c r="H783">
        <v>31</v>
      </c>
      <c r="I783" s="1">
        <v>42106</v>
      </c>
      <c r="J783" s="2">
        <v>101941</v>
      </c>
      <c r="K783" s="3">
        <v>0</v>
      </c>
      <c r="L783" t="s">
        <v>32</v>
      </c>
      <c r="M783" t="s">
        <v>54</v>
      </c>
      <c r="N783" s="1" t="s">
        <v>20</v>
      </c>
      <c r="P783" t="str">
        <f t="shared" si="23"/>
        <v>YOUNG</v>
      </c>
      <c r="AG783" s="11"/>
      <c r="AH783" s="1">
        <v>42106</v>
      </c>
      <c r="AI783" s="2">
        <v>101941</v>
      </c>
      <c r="AJ783" s="13" t="s">
        <v>26</v>
      </c>
      <c r="AK783" s="1">
        <v>42106</v>
      </c>
      <c r="AL783" s="3">
        <v>0</v>
      </c>
      <c r="AO783" s="11"/>
    </row>
    <row r="784" spans="1:41" x14ac:dyDescent="0.25">
      <c r="A784" t="s">
        <v>934</v>
      </c>
      <c r="B784" t="s">
        <v>1865</v>
      </c>
      <c r="C784" t="s">
        <v>73</v>
      </c>
      <c r="D784" t="s">
        <v>26</v>
      </c>
      <c r="E784" t="s">
        <v>15</v>
      </c>
      <c r="F784" t="s">
        <v>27</v>
      </c>
      <c r="G784" t="s">
        <v>43</v>
      </c>
      <c r="H784">
        <v>45</v>
      </c>
      <c r="I784" s="1">
        <v>38550</v>
      </c>
      <c r="J784" s="2">
        <v>74777</v>
      </c>
      <c r="K784" s="3">
        <v>0</v>
      </c>
      <c r="L784" t="s">
        <v>18</v>
      </c>
      <c r="M784" t="s">
        <v>24</v>
      </c>
      <c r="N784" s="1" t="s">
        <v>20</v>
      </c>
      <c r="P784" t="str">
        <f t="shared" si="23"/>
        <v>MIDDLE AGE</v>
      </c>
      <c r="AG784" s="11"/>
      <c r="AH784" s="1">
        <v>38550</v>
      </c>
      <c r="AI784" s="2">
        <v>74777</v>
      </c>
      <c r="AJ784" s="13" t="s">
        <v>45</v>
      </c>
      <c r="AK784" s="1">
        <v>38550</v>
      </c>
      <c r="AL784" s="3">
        <v>0</v>
      </c>
      <c r="AO784" s="11"/>
    </row>
    <row r="785" spans="1:41" x14ac:dyDescent="0.25">
      <c r="A785" t="s">
        <v>935</v>
      </c>
      <c r="B785" t="s">
        <v>1866</v>
      </c>
      <c r="C785" t="s">
        <v>59</v>
      </c>
      <c r="D785" t="s">
        <v>45</v>
      </c>
      <c r="E785" t="s">
        <v>15</v>
      </c>
      <c r="F785" t="s">
        <v>27</v>
      </c>
      <c r="G785" t="s">
        <v>17</v>
      </c>
      <c r="H785">
        <v>40</v>
      </c>
      <c r="I785" s="1">
        <v>44454</v>
      </c>
      <c r="J785" s="2">
        <v>59447</v>
      </c>
      <c r="K785" s="3">
        <v>0</v>
      </c>
      <c r="L785" t="s">
        <v>18</v>
      </c>
      <c r="M785" t="s">
        <v>24</v>
      </c>
      <c r="N785" s="1" t="s">
        <v>20</v>
      </c>
      <c r="P785" t="str">
        <f t="shared" si="23"/>
        <v>YOUNG</v>
      </c>
      <c r="AG785" s="11"/>
      <c r="AH785" s="1">
        <v>44454</v>
      </c>
      <c r="AI785" s="2">
        <v>59447</v>
      </c>
      <c r="AJ785" s="13" t="s">
        <v>41</v>
      </c>
      <c r="AK785" s="1">
        <v>44454</v>
      </c>
      <c r="AL785" s="3">
        <v>0</v>
      </c>
      <c r="AO785" s="11"/>
    </row>
    <row r="786" spans="1:41" x14ac:dyDescent="0.25">
      <c r="A786" t="s">
        <v>936</v>
      </c>
      <c r="B786" t="s">
        <v>1867</v>
      </c>
      <c r="C786" t="s">
        <v>55</v>
      </c>
      <c r="D786" t="s">
        <v>41</v>
      </c>
      <c r="E786" t="s">
        <v>35</v>
      </c>
      <c r="F786" t="s">
        <v>27</v>
      </c>
      <c r="G786" t="s">
        <v>23</v>
      </c>
      <c r="H786">
        <v>25</v>
      </c>
      <c r="I786" s="1">
        <v>44538</v>
      </c>
      <c r="J786" s="2">
        <v>105072</v>
      </c>
      <c r="K786" s="3">
        <v>0.06</v>
      </c>
      <c r="L786" t="s">
        <v>32</v>
      </c>
      <c r="M786" t="s">
        <v>33</v>
      </c>
      <c r="N786" s="1" t="s">
        <v>20</v>
      </c>
      <c r="P786" t="str">
        <f t="shared" si="23"/>
        <v>YOUNG</v>
      </c>
      <c r="AG786" s="11"/>
      <c r="AH786" s="1">
        <v>44538</v>
      </c>
      <c r="AI786" s="2">
        <v>105072</v>
      </c>
      <c r="AJ786" s="13" t="s">
        <v>26</v>
      </c>
      <c r="AK786" s="1">
        <v>44538</v>
      </c>
      <c r="AL786" s="3">
        <v>0.06</v>
      </c>
      <c r="AO786" s="11"/>
    </row>
    <row r="787" spans="1:41" x14ac:dyDescent="0.25">
      <c r="A787" t="s">
        <v>937</v>
      </c>
      <c r="B787" t="s">
        <v>1868</v>
      </c>
      <c r="C787" t="s">
        <v>1113</v>
      </c>
      <c r="D787" t="s">
        <v>26</v>
      </c>
      <c r="E787" t="s">
        <v>15</v>
      </c>
      <c r="F787" t="s">
        <v>27</v>
      </c>
      <c r="G787" t="s">
        <v>46</v>
      </c>
      <c r="H787">
        <v>53</v>
      </c>
      <c r="I787" s="1">
        <v>36304</v>
      </c>
      <c r="J787" s="2">
        <v>150893</v>
      </c>
      <c r="K787" s="3">
        <v>0.13</v>
      </c>
      <c r="L787" t="s">
        <v>18</v>
      </c>
      <c r="M787" t="s">
        <v>19</v>
      </c>
      <c r="N787" s="1" t="s">
        <v>20</v>
      </c>
      <c r="P787" t="str">
        <f t="shared" si="23"/>
        <v>MIDDLE AGE</v>
      </c>
      <c r="AG787" s="11"/>
      <c r="AH787" s="1">
        <v>36304</v>
      </c>
      <c r="AI787" s="2">
        <v>150893</v>
      </c>
      <c r="AJ787" s="13" t="s">
        <v>41</v>
      </c>
      <c r="AK787" s="1">
        <v>36304</v>
      </c>
      <c r="AL787" s="3">
        <v>0.13</v>
      </c>
      <c r="AO787" s="11"/>
    </row>
    <row r="788" spans="1:41" x14ac:dyDescent="0.25">
      <c r="A788" t="s">
        <v>938</v>
      </c>
      <c r="B788" t="s">
        <v>1869</v>
      </c>
      <c r="C788" t="s">
        <v>38</v>
      </c>
      <c r="D788" t="s">
        <v>41</v>
      </c>
      <c r="E788" t="s">
        <v>31</v>
      </c>
      <c r="F788" t="s">
        <v>16</v>
      </c>
      <c r="G788" t="s">
        <v>46</v>
      </c>
      <c r="H788">
        <v>49</v>
      </c>
      <c r="I788" s="1">
        <v>41313</v>
      </c>
      <c r="J788" s="2">
        <v>156276</v>
      </c>
      <c r="K788" s="3">
        <v>0.22</v>
      </c>
      <c r="L788" t="s">
        <v>18</v>
      </c>
      <c r="M788" t="s">
        <v>24</v>
      </c>
      <c r="N788" s="1" t="s">
        <v>20</v>
      </c>
      <c r="P788" t="str">
        <f t="shared" si="23"/>
        <v>MIDDLE AGE</v>
      </c>
      <c r="AG788" s="11"/>
      <c r="AH788" s="1">
        <v>41313</v>
      </c>
      <c r="AI788" s="2">
        <v>156276</v>
      </c>
      <c r="AJ788" s="13" t="s">
        <v>58</v>
      </c>
      <c r="AK788" s="1">
        <v>41313</v>
      </c>
      <c r="AL788" s="3">
        <v>0.22</v>
      </c>
      <c r="AO788" s="11"/>
    </row>
    <row r="789" spans="1:41" x14ac:dyDescent="0.25">
      <c r="A789" t="s">
        <v>939</v>
      </c>
      <c r="B789" t="s">
        <v>1870</v>
      </c>
      <c r="C789" t="s">
        <v>13</v>
      </c>
      <c r="D789" t="s">
        <v>58</v>
      </c>
      <c r="E789" t="s">
        <v>15</v>
      </c>
      <c r="F789" t="s">
        <v>16</v>
      </c>
      <c r="G789" t="s">
        <v>23</v>
      </c>
      <c r="H789">
        <v>31</v>
      </c>
      <c r="I789" s="1">
        <v>44861</v>
      </c>
      <c r="J789" s="2">
        <v>191755</v>
      </c>
      <c r="K789" s="3">
        <v>0.4</v>
      </c>
      <c r="L789" t="s">
        <v>18</v>
      </c>
      <c r="M789" t="s">
        <v>42</v>
      </c>
      <c r="N789" s="1" t="s">
        <v>20</v>
      </c>
      <c r="P789" t="str">
        <f t="shared" si="23"/>
        <v>YOUNG</v>
      </c>
      <c r="AG789" s="11"/>
      <c r="AH789" s="1">
        <v>44861</v>
      </c>
      <c r="AI789" s="2">
        <v>191755</v>
      </c>
      <c r="AJ789" s="13" t="s">
        <v>26</v>
      </c>
      <c r="AK789" s="1">
        <v>44861</v>
      </c>
      <c r="AL789" s="3">
        <v>0.4</v>
      </c>
      <c r="AO789" s="11"/>
    </row>
    <row r="790" spans="1:41" x14ac:dyDescent="0.25">
      <c r="A790" t="s">
        <v>940</v>
      </c>
      <c r="B790" t="s">
        <v>1871</v>
      </c>
      <c r="C790" t="s">
        <v>34</v>
      </c>
      <c r="D790" t="s">
        <v>26</v>
      </c>
      <c r="E790" t="s">
        <v>1104</v>
      </c>
      <c r="F790" t="s">
        <v>16</v>
      </c>
      <c r="G790" t="s">
        <v>17</v>
      </c>
      <c r="H790">
        <v>33</v>
      </c>
      <c r="I790" s="1">
        <v>44139</v>
      </c>
      <c r="J790" s="2">
        <v>81070</v>
      </c>
      <c r="K790" s="3">
        <v>0</v>
      </c>
      <c r="L790" t="s">
        <v>18</v>
      </c>
      <c r="M790" t="s">
        <v>42</v>
      </c>
      <c r="N790" s="1" t="s">
        <v>20</v>
      </c>
      <c r="P790" t="str">
        <f t="shared" si="23"/>
        <v>YOUNG</v>
      </c>
      <c r="AG790" s="11"/>
      <c r="AH790" s="1">
        <v>44139</v>
      </c>
      <c r="AI790" s="2">
        <v>81070</v>
      </c>
      <c r="AJ790" s="13" t="s">
        <v>58</v>
      </c>
      <c r="AK790" s="1">
        <v>44139</v>
      </c>
      <c r="AL790" s="3">
        <v>0</v>
      </c>
      <c r="AO790" s="11"/>
    </row>
    <row r="791" spans="1:41" x14ac:dyDescent="0.25">
      <c r="A791" t="s">
        <v>97</v>
      </c>
      <c r="B791" t="s">
        <v>1872</v>
      </c>
      <c r="C791" t="s">
        <v>38</v>
      </c>
      <c r="D791" t="s">
        <v>58</v>
      </c>
      <c r="E791" t="s">
        <v>31</v>
      </c>
      <c r="F791" t="s">
        <v>27</v>
      </c>
      <c r="G791" t="s">
        <v>46</v>
      </c>
      <c r="H791">
        <v>40</v>
      </c>
      <c r="I791" s="1">
        <v>44531</v>
      </c>
      <c r="J791" s="2">
        <v>176533</v>
      </c>
      <c r="K791" s="3">
        <v>0.25</v>
      </c>
      <c r="L791" t="s">
        <v>18</v>
      </c>
      <c r="M791" t="s">
        <v>24</v>
      </c>
      <c r="N791" s="1" t="s">
        <v>20</v>
      </c>
      <c r="P791" t="str">
        <f t="shared" si="23"/>
        <v>YOUNG</v>
      </c>
      <c r="AG791" s="11"/>
      <c r="AH791" s="1">
        <v>44531</v>
      </c>
      <c r="AI791" s="2">
        <v>176533</v>
      </c>
      <c r="AJ791" s="13" t="s">
        <v>26</v>
      </c>
      <c r="AK791" s="1">
        <v>44531</v>
      </c>
      <c r="AL791" s="3">
        <v>0.25</v>
      </c>
      <c r="AO791" s="11"/>
    </row>
    <row r="792" spans="1:41" x14ac:dyDescent="0.25">
      <c r="A792" t="s">
        <v>941</v>
      </c>
      <c r="B792" t="s">
        <v>1873</v>
      </c>
      <c r="C792" t="s">
        <v>69</v>
      </c>
      <c r="D792" t="s">
        <v>26</v>
      </c>
      <c r="E792" t="s">
        <v>35</v>
      </c>
      <c r="F792" t="s">
        <v>16</v>
      </c>
      <c r="G792" t="s">
        <v>23</v>
      </c>
      <c r="H792">
        <v>29</v>
      </c>
      <c r="I792" s="1">
        <v>44069</v>
      </c>
      <c r="J792" s="2">
        <v>60919</v>
      </c>
      <c r="K792" s="3">
        <v>0</v>
      </c>
      <c r="L792" t="s">
        <v>18</v>
      </c>
      <c r="M792" t="s">
        <v>28</v>
      </c>
      <c r="N792" s="1" t="s">
        <v>20</v>
      </c>
      <c r="P792" t="str">
        <f t="shared" si="23"/>
        <v>YOUNG</v>
      </c>
      <c r="AG792" s="11"/>
      <c r="AH792" s="1">
        <v>44069</v>
      </c>
      <c r="AI792" s="2">
        <v>60919</v>
      </c>
      <c r="AJ792" s="13" t="s">
        <v>30</v>
      </c>
      <c r="AK792" s="1">
        <v>44069</v>
      </c>
      <c r="AL792" s="3">
        <v>0</v>
      </c>
      <c r="AO792" s="11"/>
    </row>
    <row r="793" spans="1:41" x14ac:dyDescent="0.25">
      <c r="A793" t="s">
        <v>942</v>
      </c>
      <c r="B793" t="s">
        <v>1874</v>
      </c>
      <c r="C793" t="s">
        <v>53</v>
      </c>
      <c r="D793" t="s">
        <v>30</v>
      </c>
      <c r="E793" t="s">
        <v>1104</v>
      </c>
      <c r="F793" t="s">
        <v>27</v>
      </c>
      <c r="G793" t="s">
        <v>23</v>
      </c>
      <c r="H793">
        <v>51</v>
      </c>
      <c r="I793" s="1">
        <v>38188</v>
      </c>
      <c r="J793" s="2">
        <v>88288</v>
      </c>
      <c r="K793" s="3">
        <v>0</v>
      </c>
      <c r="L793" t="s">
        <v>32</v>
      </c>
      <c r="M793" t="s">
        <v>67</v>
      </c>
      <c r="N793" s="1" t="s">
        <v>20</v>
      </c>
      <c r="P793" t="str">
        <f t="shared" si="23"/>
        <v>MIDDLE AGE</v>
      </c>
      <c r="AG793" s="11"/>
      <c r="AH793" s="1">
        <v>38188</v>
      </c>
      <c r="AI793" s="2">
        <v>88288</v>
      </c>
      <c r="AJ793" s="13" t="s">
        <v>45</v>
      </c>
      <c r="AK793" s="1">
        <v>38188</v>
      </c>
      <c r="AL793" s="3">
        <v>0</v>
      </c>
      <c r="AO793" s="11"/>
    </row>
    <row r="794" spans="1:41" x14ac:dyDescent="0.25">
      <c r="A794" t="s">
        <v>943</v>
      </c>
      <c r="B794" t="s">
        <v>1875</v>
      </c>
      <c r="C794" t="s">
        <v>59</v>
      </c>
      <c r="D794" t="s">
        <v>45</v>
      </c>
      <c r="E794" t="s">
        <v>35</v>
      </c>
      <c r="F794" t="s">
        <v>16</v>
      </c>
      <c r="G794" t="s">
        <v>23</v>
      </c>
      <c r="H794">
        <v>31</v>
      </c>
      <c r="I794" s="1">
        <v>44519</v>
      </c>
      <c r="J794" s="2">
        <v>53638</v>
      </c>
      <c r="K794" s="3">
        <v>0</v>
      </c>
      <c r="L794" t="s">
        <v>18</v>
      </c>
      <c r="M794" t="s">
        <v>19</v>
      </c>
      <c r="N794" s="1" t="s">
        <v>20</v>
      </c>
      <c r="P794" t="str">
        <f t="shared" si="23"/>
        <v>YOUNG</v>
      </c>
      <c r="AG794" s="11"/>
      <c r="AH794" s="1">
        <v>44519</v>
      </c>
      <c r="AI794" s="2">
        <v>53638</v>
      </c>
      <c r="AJ794" s="13" t="s">
        <v>58</v>
      </c>
      <c r="AK794" s="1">
        <v>44519</v>
      </c>
      <c r="AL794" s="3">
        <v>0</v>
      </c>
      <c r="AO794" s="11"/>
    </row>
    <row r="795" spans="1:41" x14ac:dyDescent="0.25">
      <c r="A795" t="s">
        <v>944</v>
      </c>
      <c r="B795" t="s">
        <v>1876</v>
      </c>
      <c r="C795" t="s">
        <v>40</v>
      </c>
      <c r="D795" t="s">
        <v>58</v>
      </c>
      <c r="E795" t="s">
        <v>1104</v>
      </c>
      <c r="F795" t="s">
        <v>16</v>
      </c>
      <c r="G795" t="s">
        <v>23</v>
      </c>
      <c r="H795">
        <v>44</v>
      </c>
      <c r="I795" s="1">
        <v>39897</v>
      </c>
      <c r="J795" s="2">
        <v>75362</v>
      </c>
      <c r="K795" s="3">
        <v>0</v>
      </c>
      <c r="L795" t="s">
        <v>18</v>
      </c>
      <c r="M795" t="s">
        <v>19</v>
      </c>
      <c r="N795" s="1" t="s">
        <v>20</v>
      </c>
      <c r="P795" t="str">
        <f t="shared" si="23"/>
        <v>MIDDLE AGE</v>
      </c>
      <c r="AG795" s="11"/>
      <c r="AH795" s="1">
        <v>39897</v>
      </c>
      <c r="AI795" s="2">
        <v>75362</v>
      </c>
      <c r="AJ795" s="13" t="s">
        <v>45</v>
      </c>
      <c r="AK795" s="1">
        <v>39897</v>
      </c>
      <c r="AL795" s="3">
        <v>0</v>
      </c>
      <c r="AO795" s="11"/>
    </row>
    <row r="796" spans="1:41" x14ac:dyDescent="0.25">
      <c r="A796" t="s">
        <v>945</v>
      </c>
      <c r="B796" t="s">
        <v>156</v>
      </c>
      <c r="C796" t="s">
        <v>76</v>
      </c>
      <c r="D796" t="s">
        <v>45</v>
      </c>
      <c r="E796" t="s">
        <v>35</v>
      </c>
      <c r="F796" t="s">
        <v>16</v>
      </c>
      <c r="G796" t="s">
        <v>17</v>
      </c>
      <c r="H796">
        <v>38</v>
      </c>
      <c r="I796" s="1">
        <v>44705</v>
      </c>
      <c r="J796" s="2">
        <v>60799</v>
      </c>
      <c r="K796" s="3">
        <v>0</v>
      </c>
      <c r="L796" t="s">
        <v>18</v>
      </c>
      <c r="M796" t="s">
        <v>56</v>
      </c>
      <c r="N796" s="1" t="s">
        <v>20</v>
      </c>
      <c r="P796" t="str">
        <f t="shared" si="23"/>
        <v>YOUNG</v>
      </c>
      <c r="AG796" s="11"/>
      <c r="AH796" s="1">
        <v>44705</v>
      </c>
      <c r="AI796" s="2">
        <v>60799</v>
      </c>
      <c r="AJ796" s="13" t="s">
        <v>58</v>
      </c>
      <c r="AK796" s="1">
        <v>44705</v>
      </c>
      <c r="AL796" s="3">
        <v>0</v>
      </c>
      <c r="AO796" s="11"/>
    </row>
    <row r="797" spans="1:41" x14ac:dyDescent="0.25">
      <c r="A797" t="s">
        <v>946</v>
      </c>
      <c r="B797" t="s">
        <v>1877</v>
      </c>
      <c r="C797" t="s">
        <v>55</v>
      </c>
      <c r="D797" t="s">
        <v>58</v>
      </c>
      <c r="E797" t="s">
        <v>31</v>
      </c>
      <c r="F797" t="s">
        <v>16</v>
      </c>
      <c r="G797" t="s">
        <v>23</v>
      </c>
      <c r="H797">
        <v>29</v>
      </c>
      <c r="I797" s="1">
        <v>44593</v>
      </c>
      <c r="J797" s="2">
        <v>129172</v>
      </c>
      <c r="K797" s="3">
        <v>0.08</v>
      </c>
      <c r="L797" t="s">
        <v>32</v>
      </c>
      <c r="M797" t="s">
        <v>54</v>
      </c>
      <c r="N797" s="1" t="s">
        <v>20</v>
      </c>
      <c r="P797" t="str">
        <f t="shared" si="23"/>
        <v>YOUNG</v>
      </c>
      <c r="AG797" s="11"/>
      <c r="AH797" s="1">
        <v>44593</v>
      </c>
      <c r="AI797" s="2">
        <v>129172</v>
      </c>
      <c r="AJ797" s="13" t="s">
        <v>58</v>
      </c>
      <c r="AK797" s="1">
        <v>44593</v>
      </c>
      <c r="AL797" s="3">
        <v>0.08</v>
      </c>
      <c r="AO797" s="11"/>
    </row>
    <row r="798" spans="1:41" x14ac:dyDescent="0.25">
      <c r="A798" t="s">
        <v>245</v>
      </c>
      <c r="B798" t="s">
        <v>1878</v>
      </c>
      <c r="C798" t="s">
        <v>59</v>
      </c>
      <c r="D798" t="s">
        <v>58</v>
      </c>
      <c r="E798" t="s">
        <v>31</v>
      </c>
      <c r="F798" t="s">
        <v>16</v>
      </c>
      <c r="G798" t="s">
        <v>23</v>
      </c>
      <c r="H798">
        <v>49</v>
      </c>
      <c r="I798" s="1">
        <v>44238</v>
      </c>
      <c r="J798" s="2">
        <v>50012</v>
      </c>
      <c r="K798" s="3">
        <v>0</v>
      </c>
      <c r="L798" t="s">
        <v>18</v>
      </c>
      <c r="M798" t="s">
        <v>56</v>
      </c>
      <c r="N798" s="1" t="s">
        <v>20</v>
      </c>
      <c r="P798" t="str">
        <f t="shared" si="23"/>
        <v>MIDDLE AGE</v>
      </c>
      <c r="AG798" s="11"/>
      <c r="AH798" s="1">
        <v>44238</v>
      </c>
      <c r="AI798" s="2">
        <v>50012</v>
      </c>
      <c r="AJ798" s="13" t="s">
        <v>45</v>
      </c>
      <c r="AK798" s="1">
        <v>44238</v>
      </c>
      <c r="AL798" s="3">
        <v>0</v>
      </c>
      <c r="AO798" s="11"/>
    </row>
    <row r="799" spans="1:41" x14ac:dyDescent="0.25">
      <c r="A799" t="s">
        <v>947</v>
      </c>
      <c r="B799" t="s">
        <v>1879</v>
      </c>
      <c r="C799" t="s">
        <v>1113</v>
      </c>
      <c r="D799" t="s">
        <v>45</v>
      </c>
      <c r="E799" t="s">
        <v>15</v>
      </c>
      <c r="F799" t="s">
        <v>16</v>
      </c>
      <c r="G799" t="s">
        <v>23</v>
      </c>
      <c r="H799">
        <v>44</v>
      </c>
      <c r="I799" s="1">
        <v>43229</v>
      </c>
      <c r="J799" s="2">
        <v>122441</v>
      </c>
      <c r="K799" s="3">
        <v>0.15</v>
      </c>
      <c r="L799" t="s">
        <v>18</v>
      </c>
      <c r="M799" t="s">
        <v>28</v>
      </c>
      <c r="N799" s="1" t="s">
        <v>20</v>
      </c>
      <c r="P799" t="str">
        <f t="shared" si="23"/>
        <v>MIDDLE AGE</v>
      </c>
      <c r="AG799" s="11"/>
      <c r="AH799" s="1">
        <v>43229</v>
      </c>
      <c r="AI799" s="2">
        <v>122441</v>
      </c>
      <c r="AJ799" s="13" t="s">
        <v>30</v>
      </c>
      <c r="AK799" s="1">
        <v>43229</v>
      </c>
      <c r="AL799" s="3">
        <v>0.15</v>
      </c>
      <c r="AO799" s="11"/>
    </row>
    <row r="800" spans="1:41" x14ac:dyDescent="0.25">
      <c r="A800" t="s">
        <v>249</v>
      </c>
      <c r="B800" t="s">
        <v>1880</v>
      </c>
      <c r="C800" t="s">
        <v>71</v>
      </c>
      <c r="D800" t="s">
        <v>30</v>
      </c>
      <c r="E800" t="s">
        <v>1104</v>
      </c>
      <c r="F800" t="s">
        <v>27</v>
      </c>
      <c r="G800" t="s">
        <v>46</v>
      </c>
      <c r="H800">
        <v>45</v>
      </c>
      <c r="I800" s="1">
        <v>37692</v>
      </c>
      <c r="J800" s="2">
        <v>85822</v>
      </c>
      <c r="K800" s="3">
        <v>0</v>
      </c>
      <c r="L800" t="s">
        <v>18</v>
      </c>
      <c r="M800" t="s">
        <v>37</v>
      </c>
      <c r="N800" s="1" t="s">
        <v>20</v>
      </c>
      <c r="P800" t="str">
        <f t="shared" si="23"/>
        <v>MIDDLE AGE</v>
      </c>
      <c r="AG800" s="11"/>
      <c r="AH800" s="1">
        <v>37692</v>
      </c>
      <c r="AI800" s="2">
        <v>85822</v>
      </c>
      <c r="AJ800" s="13" t="s">
        <v>45</v>
      </c>
      <c r="AK800" s="1">
        <v>37692</v>
      </c>
      <c r="AL800" s="3">
        <v>0</v>
      </c>
      <c r="AO800" s="11"/>
    </row>
    <row r="801" spans="1:41" x14ac:dyDescent="0.25">
      <c r="A801" t="s">
        <v>207</v>
      </c>
      <c r="B801" t="s">
        <v>1552</v>
      </c>
      <c r="C801" t="s">
        <v>59</v>
      </c>
      <c r="D801" t="s">
        <v>45</v>
      </c>
      <c r="E801" t="s">
        <v>1104</v>
      </c>
      <c r="F801" t="s">
        <v>27</v>
      </c>
      <c r="G801" t="s">
        <v>46</v>
      </c>
      <c r="H801">
        <v>58</v>
      </c>
      <c r="I801" s="1">
        <v>39223</v>
      </c>
      <c r="J801" s="2">
        <v>43803</v>
      </c>
      <c r="K801" s="3">
        <v>0</v>
      </c>
      <c r="L801" t="s">
        <v>18</v>
      </c>
      <c r="M801" t="s">
        <v>42</v>
      </c>
      <c r="N801" s="1" t="s">
        <v>20</v>
      </c>
      <c r="P801" t="str">
        <f t="shared" si="23"/>
        <v>MIDDLE AGE</v>
      </c>
      <c r="AG801" s="11"/>
      <c r="AH801" s="1">
        <v>39223</v>
      </c>
      <c r="AI801" s="2">
        <v>43803</v>
      </c>
      <c r="AJ801" s="13" t="s">
        <v>58</v>
      </c>
      <c r="AK801" s="1">
        <v>39223</v>
      </c>
      <c r="AL801" s="3">
        <v>0</v>
      </c>
      <c r="AO801" s="11"/>
    </row>
    <row r="802" spans="1:41" x14ac:dyDescent="0.25">
      <c r="A802" t="s">
        <v>148</v>
      </c>
      <c r="B802" t="s">
        <v>1881</v>
      </c>
      <c r="C802" t="s">
        <v>40</v>
      </c>
      <c r="D802" t="s">
        <v>58</v>
      </c>
      <c r="E802" t="s">
        <v>1104</v>
      </c>
      <c r="F802" t="s">
        <v>27</v>
      </c>
      <c r="G802" t="s">
        <v>23</v>
      </c>
      <c r="H802">
        <v>29</v>
      </c>
      <c r="I802" s="1">
        <v>43798</v>
      </c>
      <c r="J802" s="2">
        <v>72620</v>
      </c>
      <c r="K802" s="3">
        <v>0</v>
      </c>
      <c r="L802" t="s">
        <v>32</v>
      </c>
      <c r="M802" t="s">
        <v>67</v>
      </c>
      <c r="N802" s="1" t="s">
        <v>20</v>
      </c>
      <c r="P802" t="str">
        <f t="shared" si="23"/>
        <v>YOUNG</v>
      </c>
      <c r="AG802" s="11"/>
      <c r="AH802" s="1">
        <v>43798</v>
      </c>
      <c r="AI802" s="2">
        <v>72620</v>
      </c>
      <c r="AJ802" s="13" t="s">
        <v>41</v>
      </c>
      <c r="AK802" s="1">
        <v>43798</v>
      </c>
      <c r="AL802" s="3">
        <v>0</v>
      </c>
      <c r="AO802" s="11"/>
    </row>
    <row r="803" spans="1:41" x14ac:dyDescent="0.25">
      <c r="A803" t="s">
        <v>160</v>
      </c>
      <c r="B803" t="s">
        <v>1882</v>
      </c>
      <c r="C803" t="s">
        <v>57</v>
      </c>
      <c r="D803" t="s">
        <v>41</v>
      </c>
      <c r="E803" t="s">
        <v>31</v>
      </c>
      <c r="F803" t="s">
        <v>16</v>
      </c>
      <c r="G803" t="s">
        <v>46</v>
      </c>
      <c r="H803">
        <v>25</v>
      </c>
      <c r="I803" s="1">
        <v>44432</v>
      </c>
      <c r="J803" s="2">
        <v>71222</v>
      </c>
      <c r="K803" s="3">
        <v>0</v>
      </c>
      <c r="L803" t="s">
        <v>47</v>
      </c>
      <c r="M803" t="s">
        <v>68</v>
      </c>
      <c r="N803" s="1" t="s">
        <v>20</v>
      </c>
      <c r="P803" t="str">
        <f t="shared" si="23"/>
        <v>YOUNG</v>
      </c>
      <c r="AG803" s="11"/>
      <c r="AH803" s="1">
        <v>44432</v>
      </c>
      <c r="AI803" s="2">
        <v>71222</v>
      </c>
      <c r="AJ803" s="13" t="s">
        <v>30</v>
      </c>
      <c r="AK803" s="1">
        <v>44432</v>
      </c>
      <c r="AL803" s="3">
        <v>0</v>
      </c>
      <c r="AO803" s="11"/>
    </row>
    <row r="804" spans="1:41" x14ac:dyDescent="0.25">
      <c r="A804" t="s">
        <v>948</v>
      </c>
      <c r="B804" t="s">
        <v>1883</v>
      </c>
      <c r="C804" t="s">
        <v>38</v>
      </c>
      <c r="D804" t="s">
        <v>30</v>
      </c>
      <c r="E804" t="s">
        <v>35</v>
      </c>
      <c r="F804" t="s">
        <v>16</v>
      </c>
      <c r="G804" t="s">
        <v>17</v>
      </c>
      <c r="H804">
        <v>62</v>
      </c>
      <c r="I804" s="1">
        <v>34694</v>
      </c>
      <c r="J804" s="2">
        <v>155332</v>
      </c>
      <c r="K804" s="3">
        <v>0.2</v>
      </c>
      <c r="L804" t="s">
        <v>18</v>
      </c>
      <c r="M804" t="s">
        <v>24</v>
      </c>
      <c r="N804" s="1" t="s">
        <v>20</v>
      </c>
      <c r="P804" t="str">
        <f t="shared" si="23"/>
        <v>OLD</v>
      </c>
      <c r="AG804" s="11"/>
      <c r="AH804" s="1">
        <v>34694</v>
      </c>
      <c r="AI804" s="2">
        <v>155332</v>
      </c>
      <c r="AJ804" s="13" t="s">
        <v>14</v>
      </c>
      <c r="AK804" s="1">
        <v>34694</v>
      </c>
      <c r="AL804" s="3">
        <v>0.2</v>
      </c>
      <c r="AO804" s="11"/>
    </row>
    <row r="805" spans="1:41" x14ac:dyDescent="0.25">
      <c r="A805" t="s">
        <v>949</v>
      </c>
      <c r="B805" t="s">
        <v>1884</v>
      </c>
      <c r="C805" t="s">
        <v>55</v>
      </c>
      <c r="D805" t="s">
        <v>14</v>
      </c>
      <c r="E805" t="s">
        <v>35</v>
      </c>
      <c r="F805" t="s">
        <v>27</v>
      </c>
      <c r="G805" t="s">
        <v>46</v>
      </c>
      <c r="H805">
        <v>33</v>
      </c>
      <c r="I805" s="1">
        <v>42695</v>
      </c>
      <c r="J805" s="2">
        <v>107202</v>
      </c>
      <c r="K805" s="3">
        <v>0.06</v>
      </c>
      <c r="L805" t="s">
        <v>18</v>
      </c>
      <c r="M805" t="s">
        <v>28</v>
      </c>
      <c r="N805" s="1" t="s">
        <v>20</v>
      </c>
      <c r="P805" t="str">
        <f t="shared" si="23"/>
        <v>YOUNG</v>
      </c>
      <c r="AG805" s="11"/>
      <c r="AH805" s="1">
        <v>42695</v>
      </c>
      <c r="AI805" s="2">
        <v>107202</v>
      </c>
      <c r="AJ805" s="13" t="s">
        <v>58</v>
      </c>
      <c r="AK805" s="1">
        <v>42695</v>
      </c>
      <c r="AL805" s="3">
        <v>0.06</v>
      </c>
      <c r="AO805" s="11"/>
    </row>
    <row r="806" spans="1:41" x14ac:dyDescent="0.25">
      <c r="A806" t="s">
        <v>950</v>
      </c>
      <c r="B806" t="s">
        <v>1885</v>
      </c>
      <c r="C806" t="s">
        <v>55</v>
      </c>
      <c r="D806" t="s">
        <v>58</v>
      </c>
      <c r="E806" t="s">
        <v>35</v>
      </c>
      <c r="F806" t="s">
        <v>27</v>
      </c>
      <c r="G806" t="s">
        <v>46</v>
      </c>
      <c r="H806">
        <v>56</v>
      </c>
      <c r="I806" s="1">
        <v>42364</v>
      </c>
      <c r="J806" s="2">
        <v>121751</v>
      </c>
      <c r="K806" s="3">
        <v>0.08</v>
      </c>
      <c r="L806" t="s">
        <v>18</v>
      </c>
      <c r="M806" t="s">
        <v>28</v>
      </c>
      <c r="N806" s="1" t="s">
        <v>20</v>
      </c>
      <c r="P806" t="str">
        <f t="shared" si="23"/>
        <v>MIDDLE AGE</v>
      </c>
      <c r="AG806" s="11"/>
      <c r="AH806" s="1">
        <v>42364</v>
      </c>
      <c r="AI806" s="2">
        <v>121751</v>
      </c>
      <c r="AJ806" s="13" t="s">
        <v>14</v>
      </c>
      <c r="AK806" s="1">
        <v>42364</v>
      </c>
      <c r="AL806" s="3">
        <v>0.08</v>
      </c>
      <c r="AO806" s="11"/>
    </row>
    <row r="807" spans="1:41" x14ac:dyDescent="0.25">
      <c r="A807" t="s">
        <v>951</v>
      </c>
      <c r="B807" t="s">
        <v>186</v>
      </c>
      <c r="C807" t="s">
        <v>55</v>
      </c>
      <c r="D807" t="s">
        <v>14</v>
      </c>
      <c r="E807" t="s">
        <v>31</v>
      </c>
      <c r="F807" t="s">
        <v>16</v>
      </c>
      <c r="G807" t="s">
        <v>46</v>
      </c>
      <c r="H807">
        <v>45</v>
      </c>
      <c r="I807" s="1">
        <v>40450</v>
      </c>
      <c r="J807" s="2">
        <v>115591</v>
      </c>
      <c r="K807" s="3">
        <v>0.05</v>
      </c>
      <c r="L807" t="s">
        <v>18</v>
      </c>
      <c r="M807" t="s">
        <v>19</v>
      </c>
      <c r="N807" s="1" t="s">
        <v>20</v>
      </c>
      <c r="P807" t="str">
        <f t="shared" si="23"/>
        <v>MIDDLE AGE</v>
      </c>
      <c r="AG807" s="11"/>
      <c r="AH807" s="1">
        <v>40450</v>
      </c>
      <c r="AI807" s="2">
        <v>115591</v>
      </c>
      <c r="AJ807" s="13" t="s">
        <v>22</v>
      </c>
      <c r="AK807" s="1">
        <v>40450</v>
      </c>
      <c r="AL807" s="3">
        <v>0.05</v>
      </c>
      <c r="AO807" s="11"/>
    </row>
    <row r="808" spans="1:41" x14ac:dyDescent="0.25">
      <c r="A808" t="s">
        <v>952</v>
      </c>
      <c r="B808" t="s">
        <v>1886</v>
      </c>
      <c r="C808" t="s">
        <v>55</v>
      </c>
      <c r="D808" t="s">
        <v>22</v>
      </c>
      <c r="E808" t="s">
        <v>15</v>
      </c>
      <c r="F808" t="s">
        <v>16</v>
      </c>
      <c r="G808" t="s">
        <v>46</v>
      </c>
      <c r="H808">
        <v>28</v>
      </c>
      <c r="I808" s="1">
        <v>44266</v>
      </c>
      <c r="J808" s="2">
        <v>108601</v>
      </c>
      <c r="K808" s="3">
        <v>0.05</v>
      </c>
      <c r="L808" t="s">
        <v>47</v>
      </c>
      <c r="M808" t="s">
        <v>1136</v>
      </c>
      <c r="N808" s="1" t="s">
        <v>20</v>
      </c>
      <c r="P808" t="str">
        <f t="shared" si="23"/>
        <v>YOUNG</v>
      </c>
      <c r="AG808" s="11"/>
      <c r="AH808" s="1">
        <v>44266</v>
      </c>
      <c r="AI808" s="2">
        <v>108601</v>
      </c>
      <c r="AJ808" s="13" t="s">
        <v>22</v>
      </c>
      <c r="AK808" s="1">
        <v>44266</v>
      </c>
      <c r="AL808" s="3">
        <v>0.05</v>
      </c>
      <c r="AO808" s="11"/>
    </row>
    <row r="809" spans="1:41" x14ac:dyDescent="0.25">
      <c r="A809" t="s">
        <v>953</v>
      </c>
      <c r="B809" t="s">
        <v>1887</v>
      </c>
      <c r="C809" t="s">
        <v>1113</v>
      </c>
      <c r="D809" t="s">
        <v>22</v>
      </c>
      <c r="E809" t="s">
        <v>35</v>
      </c>
      <c r="F809" t="s">
        <v>16</v>
      </c>
      <c r="G809" t="s">
        <v>23</v>
      </c>
      <c r="H809">
        <v>30</v>
      </c>
      <c r="I809" s="1">
        <v>43542</v>
      </c>
      <c r="J809" s="2">
        <v>159823</v>
      </c>
      <c r="K809" s="3">
        <v>0.11</v>
      </c>
      <c r="L809" t="s">
        <v>18</v>
      </c>
      <c r="M809" t="s">
        <v>56</v>
      </c>
      <c r="N809" s="1">
        <v>44802</v>
      </c>
      <c r="P809" t="str">
        <f t="shared" si="23"/>
        <v>YOUNG</v>
      </c>
      <c r="AG809" s="11"/>
      <c r="AH809" s="1">
        <v>43542</v>
      </c>
      <c r="AI809" s="2">
        <v>159823</v>
      </c>
      <c r="AJ809" s="13" t="s">
        <v>41</v>
      </c>
      <c r="AK809" s="1">
        <v>43542</v>
      </c>
      <c r="AL809" s="3">
        <v>0.11</v>
      </c>
      <c r="AO809" s="11"/>
    </row>
    <row r="810" spans="1:41" x14ac:dyDescent="0.25">
      <c r="A810" t="s">
        <v>171</v>
      </c>
      <c r="B810" t="s">
        <v>1103</v>
      </c>
      <c r="C810" t="s">
        <v>59</v>
      </c>
      <c r="D810" t="s">
        <v>41</v>
      </c>
      <c r="E810" t="s">
        <v>15</v>
      </c>
      <c r="F810" t="s">
        <v>16</v>
      </c>
      <c r="G810" t="s">
        <v>23</v>
      </c>
      <c r="H810">
        <v>45</v>
      </c>
      <c r="I810" s="1">
        <v>37240</v>
      </c>
      <c r="J810" s="2">
        <v>53526</v>
      </c>
      <c r="K810" s="3">
        <v>0</v>
      </c>
      <c r="L810" t="s">
        <v>18</v>
      </c>
      <c r="M810" t="s">
        <v>56</v>
      </c>
      <c r="N810" s="1" t="s">
        <v>20</v>
      </c>
      <c r="P810" t="str">
        <f t="shared" si="23"/>
        <v>MIDDLE AGE</v>
      </c>
      <c r="AG810" s="11"/>
      <c r="AH810" s="1">
        <v>37240</v>
      </c>
      <c r="AI810" s="2">
        <v>53526</v>
      </c>
      <c r="AJ810" s="13" t="s">
        <v>26</v>
      </c>
      <c r="AK810" s="1">
        <v>37240</v>
      </c>
      <c r="AL810" s="3">
        <v>0</v>
      </c>
      <c r="AO810" s="11"/>
    </row>
    <row r="811" spans="1:41" x14ac:dyDescent="0.25">
      <c r="A811" t="s">
        <v>954</v>
      </c>
      <c r="B811" t="s">
        <v>1888</v>
      </c>
      <c r="C811" t="s">
        <v>75</v>
      </c>
      <c r="D811" t="s">
        <v>26</v>
      </c>
      <c r="E811" t="s">
        <v>1104</v>
      </c>
      <c r="F811" t="s">
        <v>27</v>
      </c>
      <c r="G811" t="s">
        <v>46</v>
      </c>
      <c r="H811">
        <v>33</v>
      </c>
      <c r="I811" s="1">
        <v>42707</v>
      </c>
      <c r="J811" s="2">
        <v>90084</v>
      </c>
      <c r="K811" s="3">
        <v>0</v>
      </c>
      <c r="L811" t="s">
        <v>18</v>
      </c>
      <c r="M811" t="s">
        <v>28</v>
      </c>
      <c r="N811" s="1" t="s">
        <v>20</v>
      </c>
      <c r="P811" t="str">
        <f t="shared" si="23"/>
        <v>YOUNG</v>
      </c>
      <c r="AG811" s="11"/>
      <c r="AH811" s="1">
        <v>42707</v>
      </c>
      <c r="AI811" s="2">
        <v>90084</v>
      </c>
      <c r="AJ811" s="13" t="s">
        <v>58</v>
      </c>
      <c r="AK811" s="1">
        <v>42707</v>
      </c>
      <c r="AL811" s="3">
        <v>0</v>
      </c>
      <c r="AO811" s="11"/>
    </row>
    <row r="812" spans="1:41" x14ac:dyDescent="0.25">
      <c r="A812" t="s">
        <v>955</v>
      </c>
      <c r="B812" t="s">
        <v>1889</v>
      </c>
      <c r="C812" t="s">
        <v>13</v>
      </c>
      <c r="D812" t="s">
        <v>58</v>
      </c>
      <c r="E812" t="s">
        <v>35</v>
      </c>
      <c r="F812" t="s">
        <v>27</v>
      </c>
      <c r="G812" t="s">
        <v>17</v>
      </c>
      <c r="H812">
        <v>41</v>
      </c>
      <c r="I812" s="1">
        <v>40627</v>
      </c>
      <c r="J812" s="2">
        <v>210085</v>
      </c>
      <c r="K812" s="3">
        <v>0.39</v>
      </c>
      <c r="L812" t="s">
        <v>18</v>
      </c>
      <c r="M812" t="s">
        <v>19</v>
      </c>
      <c r="N812" s="1" t="s">
        <v>20</v>
      </c>
      <c r="P812" t="str">
        <f t="shared" si="23"/>
        <v>MIDDLE AGE</v>
      </c>
      <c r="AG812" s="11"/>
      <c r="AH812" s="1">
        <v>40627</v>
      </c>
      <c r="AI812" s="2">
        <v>210085</v>
      </c>
      <c r="AJ812" s="13" t="s">
        <v>45</v>
      </c>
      <c r="AK812" s="1">
        <v>40627</v>
      </c>
      <c r="AL812" s="3">
        <v>0.39</v>
      </c>
      <c r="AO812" s="11"/>
    </row>
    <row r="813" spans="1:41" x14ac:dyDescent="0.25">
      <c r="A813" t="s">
        <v>113</v>
      </c>
      <c r="B813" t="s">
        <v>1890</v>
      </c>
      <c r="C813" t="s">
        <v>1113</v>
      </c>
      <c r="D813" t="s">
        <v>45</v>
      </c>
      <c r="E813" t="s">
        <v>1104</v>
      </c>
      <c r="F813" t="s">
        <v>27</v>
      </c>
      <c r="G813" t="s">
        <v>23</v>
      </c>
      <c r="H813">
        <v>33</v>
      </c>
      <c r="I813" s="1">
        <v>42042</v>
      </c>
      <c r="J813" s="2">
        <v>133908</v>
      </c>
      <c r="K813" s="3">
        <v>0.15</v>
      </c>
      <c r="L813" t="s">
        <v>18</v>
      </c>
      <c r="M813" t="s">
        <v>19</v>
      </c>
      <c r="N813" s="1" t="s">
        <v>20</v>
      </c>
      <c r="P813" t="str">
        <f t="shared" si="23"/>
        <v>YOUNG</v>
      </c>
      <c r="AG813" s="11"/>
      <c r="AH813" s="1">
        <v>42042</v>
      </c>
      <c r="AI813" s="2">
        <v>133908</v>
      </c>
      <c r="AJ813" s="13" t="s">
        <v>41</v>
      </c>
      <c r="AK813" s="1">
        <v>42042</v>
      </c>
      <c r="AL813" s="3">
        <v>0.15</v>
      </c>
      <c r="AO813" s="11"/>
    </row>
    <row r="814" spans="1:41" x14ac:dyDescent="0.25">
      <c r="A814" t="s">
        <v>956</v>
      </c>
      <c r="B814" t="s">
        <v>1891</v>
      </c>
      <c r="C814" t="s">
        <v>55</v>
      </c>
      <c r="D814" t="s">
        <v>41</v>
      </c>
      <c r="E814" t="s">
        <v>35</v>
      </c>
      <c r="F814" t="s">
        <v>16</v>
      </c>
      <c r="G814" t="s">
        <v>23</v>
      </c>
      <c r="H814">
        <v>48</v>
      </c>
      <c r="I814" s="1">
        <v>41355</v>
      </c>
      <c r="J814" s="2">
        <v>100652</v>
      </c>
      <c r="K814" s="3">
        <v>7.0000000000000007E-2</v>
      </c>
      <c r="L814" t="s">
        <v>18</v>
      </c>
      <c r="M814" t="s">
        <v>42</v>
      </c>
      <c r="N814" s="1" t="s">
        <v>20</v>
      </c>
      <c r="P814" t="str">
        <f t="shared" si="23"/>
        <v>MIDDLE AGE</v>
      </c>
      <c r="AG814" s="11"/>
      <c r="AH814" s="1">
        <v>41355</v>
      </c>
      <c r="AI814" s="2">
        <v>100652</v>
      </c>
      <c r="AJ814" s="13" t="s">
        <v>22</v>
      </c>
      <c r="AK814" s="1">
        <v>41355</v>
      </c>
      <c r="AL814" s="3">
        <v>7.0000000000000007E-2</v>
      </c>
      <c r="AO814" s="11"/>
    </row>
    <row r="815" spans="1:41" x14ac:dyDescent="0.25">
      <c r="A815" t="s">
        <v>957</v>
      </c>
      <c r="B815" t="s">
        <v>183</v>
      </c>
      <c r="C815" t="s">
        <v>13</v>
      </c>
      <c r="D815" t="s">
        <v>22</v>
      </c>
      <c r="E815" t="s">
        <v>31</v>
      </c>
      <c r="F815" t="s">
        <v>16</v>
      </c>
      <c r="G815" t="s">
        <v>46</v>
      </c>
      <c r="H815">
        <v>48</v>
      </c>
      <c r="I815" s="1">
        <v>41481</v>
      </c>
      <c r="J815" s="2">
        <v>225725</v>
      </c>
      <c r="K815" s="3">
        <v>0.37</v>
      </c>
      <c r="L815" t="s">
        <v>18</v>
      </c>
      <c r="M815" t="s">
        <v>37</v>
      </c>
      <c r="N815" s="1" t="s">
        <v>20</v>
      </c>
      <c r="P815" t="str">
        <f t="shared" si="23"/>
        <v>MIDDLE AGE</v>
      </c>
      <c r="AG815" s="11"/>
      <c r="AH815" s="1">
        <v>41481</v>
      </c>
      <c r="AI815" s="2">
        <v>225725</v>
      </c>
      <c r="AJ815" s="13" t="s">
        <v>22</v>
      </c>
      <c r="AK815" s="1">
        <v>41481</v>
      </c>
      <c r="AL815" s="3">
        <v>0.37</v>
      </c>
      <c r="AO815" s="11"/>
    </row>
    <row r="816" spans="1:41" x14ac:dyDescent="0.25">
      <c r="A816" t="s">
        <v>958</v>
      </c>
      <c r="B816" t="s">
        <v>1892</v>
      </c>
      <c r="C816" t="s">
        <v>13</v>
      </c>
      <c r="D816" t="s">
        <v>22</v>
      </c>
      <c r="E816" t="s">
        <v>1104</v>
      </c>
      <c r="F816" t="s">
        <v>16</v>
      </c>
      <c r="G816" t="s">
        <v>17</v>
      </c>
      <c r="H816">
        <v>41</v>
      </c>
      <c r="I816" s="1">
        <v>39212</v>
      </c>
      <c r="J816" s="2">
        <v>224989</v>
      </c>
      <c r="K816" s="3">
        <v>0.33</v>
      </c>
      <c r="L816" t="s">
        <v>18</v>
      </c>
      <c r="M816" t="s">
        <v>56</v>
      </c>
      <c r="N816" s="1" t="s">
        <v>20</v>
      </c>
      <c r="P816" t="str">
        <f t="shared" si="23"/>
        <v>MIDDLE AGE</v>
      </c>
      <c r="AG816" s="11"/>
      <c r="AH816" s="1">
        <v>39212</v>
      </c>
      <c r="AI816" s="2">
        <v>224989</v>
      </c>
      <c r="AJ816" s="13" t="s">
        <v>30</v>
      </c>
      <c r="AK816" s="1">
        <v>39212</v>
      </c>
      <c r="AL816" s="3">
        <v>0.33</v>
      </c>
      <c r="AO816" s="11"/>
    </row>
    <row r="817" spans="1:41" x14ac:dyDescent="0.25">
      <c r="A817" t="s">
        <v>959</v>
      </c>
      <c r="B817" t="s">
        <v>1893</v>
      </c>
      <c r="C817" t="s">
        <v>60</v>
      </c>
      <c r="D817" t="s">
        <v>30</v>
      </c>
      <c r="E817" t="s">
        <v>1104</v>
      </c>
      <c r="F817" t="s">
        <v>16</v>
      </c>
      <c r="G817" t="s">
        <v>17</v>
      </c>
      <c r="H817">
        <v>37</v>
      </c>
      <c r="I817" s="1">
        <v>44815</v>
      </c>
      <c r="J817" s="2">
        <v>109680</v>
      </c>
      <c r="K817" s="3">
        <v>0</v>
      </c>
      <c r="L817" t="s">
        <v>18</v>
      </c>
      <c r="M817" t="s">
        <v>56</v>
      </c>
      <c r="N817" s="1" t="s">
        <v>20</v>
      </c>
      <c r="P817" t="str">
        <f t="shared" si="23"/>
        <v>YOUNG</v>
      </c>
      <c r="AG817" s="11"/>
      <c r="AH817" s="1">
        <v>44815</v>
      </c>
      <c r="AI817" s="2">
        <v>109680</v>
      </c>
      <c r="AJ817" s="13" t="s">
        <v>45</v>
      </c>
      <c r="AK817" s="1">
        <v>44815</v>
      </c>
      <c r="AL817" s="3">
        <v>0</v>
      </c>
      <c r="AO817" s="11"/>
    </row>
    <row r="818" spans="1:41" x14ac:dyDescent="0.25">
      <c r="A818" t="s">
        <v>246</v>
      </c>
      <c r="B818" t="s">
        <v>1894</v>
      </c>
      <c r="C818" t="s">
        <v>44</v>
      </c>
      <c r="D818" t="s">
        <v>45</v>
      </c>
      <c r="E818" t="s">
        <v>15</v>
      </c>
      <c r="F818" t="s">
        <v>27</v>
      </c>
      <c r="G818" t="s">
        <v>46</v>
      </c>
      <c r="H818">
        <v>55</v>
      </c>
      <c r="I818" s="1">
        <v>37892</v>
      </c>
      <c r="J818" s="2">
        <v>74216</v>
      </c>
      <c r="K818" s="3">
        <v>0</v>
      </c>
      <c r="L818" t="s">
        <v>47</v>
      </c>
      <c r="M818" t="s">
        <v>68</v>
      </c>
      <c r="N818" s="1" t="s">
        <v>20</v>
      </c>
      <c r="P818" t="str">
        <f t="shared" si="23"/>
        <v>MIDDLE AGE</v>
      </c>
      <c r="AG818" s="11"/>
      <c r="AH818" s="1">
        <v>37892</v>
      </c>
      <c r="AI818" s="2">
        <v>74216</v>
      </c>
      <c r="AJ818" s="13" t="s">
        <v>41</v>
      </c>
      <c r="AK818" s="1">
        <v>37892</v>
      </c>
      <c r="AL818" s="3">
        <v>0</v>
      </c>
      <c r="AO818" s="11"/>
    </row>
    <row r="819" spans="1:41" x14ac:dyDescent="0.25">
      <c r="A819" t="s">
        <v>960</v>
      </c>
      <c r="B819" t="s">
        <v>1895</v>
      </c>
      <c r="C819" t="s">
        <v>1113</v>
      </c>
      <c r="D819" t="s">
        <v>41</v>
      </c>
      <c r="E819" t="s">
        <v>31</v>
      </c>
      <c r="F819" t="s">
        <v>16</v>
      </c>
      <c r="G819" t="s">
        <v>23</v>
      </c>
      <c r="H819">
        <v>37</v>
      </c>
      <c r="I819" s="1">
        <v>44320</v>
      </c>
      <c r="J819" s="2">
        <v>151363</v>
      </c>
      <c r="K819" s="3">
        <v>0.12</v>
      </c>
      <c r="L819" t="s">
        <v>18</v>
      </c>
      <c r="M819" t="s">
        <v>42</v>
      </c>
      <c r="N819" s="1" t="s">
        <v>20</v>
      </c>
      <c r="P819" t="str">
        <f t="shared" si="23"/>
        <v>YOUNG</v>
      </c>
      <c r="AG819" s="11"/>
      <c r="AH819" s="1">
        <v>44320</v>
      </c>
      <c r="AI819" s="2">
        <v>151363</v>
      </c>
      <c r="AJ819" s="13" t="s">
        <v>22</v>
      </c>
      <c r="AK819" s="1">
        <v>44320</v>
      </c>
      <c r="AL819" s="3">
        <v>0.12</v>
      </c>
      <c r="AO819" s="11"/>
    </row>
    <row r="820" spans="1:41" x14ac:dyDescent="0.25">
      <c r="A820" t="s">
        <v>961</v>
      </c>
      <c r="B820" t="s">
        <v>1896</v>
      </c>
      <c r="C820" t="s">
        <v>21</v>
      </c>
      <c r="D820" t="s">
        <v>22</v>
      </c>
      <c r="E820" t="s">
        <v>15</v>
      </c>
      <c r="F820" t="s">
        <v>16</v>
      </c>
      <c r="G820" t="s">
        <v>46</v>
      </c>
      <c r="H820">
        <v>58</v>
      </c>
      <c r="I820" s="1">
        <v>36554</v>
      </c>
      <c r="J820" s="2">
        <v>62686</v>
      </c>
      <c r="K820" s="3">
        <v>0</v>
      </c>
      <c r="L820" t="s">
        <v>18</v>
      </c>
      <c r="M820" t="s">
        <v>37</v>
      </c>
      <c r="N820" s="1" t="s">
        <v>20</v>
      </c>
      <c r="P820" t="str">
        <f t="shared" si="23"/>
        <v>MIDDLE AGE</v>
      </c>
      <c r="AG820" s="11"/>
      <c r="AH820" s="1">
        <v>36554</v>
      </c>
      <c r="AI820" s="2">
        <v>62686</v>
      </c>
      <c r="AJ820" s="13" t="s">
        <v>22</v>
      </c>
      <c r="AK820" s="1">
        <v>36554</v>
      </c>
      <c r="AL820" s="3">
        <v>0</v>
      </c>
      <c r="AO820" s="11"/>
    </row>
    <row r="821" spans="1:41" x14ac:dyDescent="0.25">
      <c r="A821" t="s">
        <v>962</v>
      </c>
      <c r="B821" t="s">
        <v>1897</v>
      </c>
      <c r="C821" t="s">
        <v>38</v>
      </c>
      <c r="D821" t="s">
        <v>22</v>
      </c>
      <c r="E821" t="s">
        <v>15</v>
      </c>
      <c r="F821" t="s">
        <v>16</v>
      </c>
      <c r="G821" t="s">
        <v>43</v>
      </c>
      <c r="H821">
        <v>51</v>
      </c>
      <c r="I821" s="1">
        <v>42016</v>
      </c>
      <c r="J821" s="2">
        <v>178218</v>
      </c>
      <c r="K821" s="3">
        <v>0.27</v>
      </c>
      <c r="L821" t="s">
        <v>18</v>
      </c>
      <c r="M821" t="s">
        <v>42</v>
      </c>
      <c r="N821" s="1" t="s">
        <v>20</v>
      </c>
      <c r="P821" t="str">
        <f t="shared" si="23"/>
        <v>MIDDLE AGE</v>
      </c>
      <c r="AG821" s="11"/>
      <c r="AH821" s="1">
        <v>42016</v>
      </c>
      <c r="AI821" s="2">
        <v>178218</v>
      </c>
      <c r="AJ821" s="13" t="s">
        <v>30</v>
      </c>
      <c r="AK821" s="1">
        <v>42016</v>
      </c>
      <c r="AL821" s="3">
        <v>0.27</v>
      </c>
      <c r="AO821" s="11"/>
    </row>
    <row r="822" spans="1:41" x14ac:dyDescent="0.25">
      <c r="A822" t="s">
        <v>963</v>
      </c>
      <c r="B822" t="s">
        <v>1898</v>
      </c>
      <c r="C822" t="s">
        <v>52</v>
      </c>
      <c r="D822" t="s">
        <v>30</v>
      </c>
      <c r="E822" t="s">
        <v>31</v>
      </c>
      <c r="F822" t="s">
        <v>16</v>
      </c>
      <c r="G822" t="s">
        <v>23</v>
      </c>
      <c r="H822">
        <v>37</v>
      </c>
      <c r="I822" s="1">
        <v>41573</v>
      </c>
      <c r="J822" s="2">
        <v>69125</v>
      </c>
      <c r="K822" s="3">
        <v>0</v>
      </c>
      <c r="L822" t="s">
        <v>18</v>
      </c>
      <c r="M822" t="s">
        <v>24</v>
      </c>
      <c r="N822" s="1" t="s">
        <v>20</v>
      </c>
      <c r="P822" t="str">
        <f t="shared" si="23"/>
        <v>YOUNG</v>
      </c>
      <c r="AG822" s="11"/>
      <c r="AH822" s="1">
        <v>41573</v>
      </c>
      <c r="AI822" s="2">
        <v>69125</v>
      </c>
      <c r="AJ822" s="13" t="s">
        <v>14</v>
      </c>
      <c r="AK822" s="1">
        <v>41573</v>
      </c>
      <c r="AL822" s="3">
        <v>0</v>
      </c>
      <c r="AO822" s="11"/>
    </row>
    <row r="823" spans="1:41" x14ac:dyDescent="0.25">
      <c r="A823" t="s">
        <v>964</v>
      </c>
      <c r="B823" t="s">
        <v>1899</v>
      </c>
      <c r="C823" t="s">
        <v>38</v>
      </c>
      <c r="D823" t="s">
        <v>14</v>
      </c>
      <c r="E823" t="s">
        <v>1104</v>
      </c>
      <c r="F823" t="s">
        <v>16</v>
      </c>
      <c r="G823" t="s">
        <v>23</v>
      </c>
      <c r="H823">
        <v>43</v>
      </c>
      <c r="I823" s="1">
        <v>38724</v>
      </c>
      <c r="J823" s="2">
        <v>161376</v>
      </c>
      <c r="K823" s="3">
        <v>0.24</v>
      </c>
      <c r="L823" t="s">
        <v>32</v>
      </c>
      <c r="M823" t="s">
        <v>54</v>
      </c>
      <c r="N823" s="1" t="s">
        <v>20</v>
      </c>
      <c r="P823" t="str">
        <f t="shared" si="23"/>
        <v>MIDDLE AGE</v>
      </c>
      <c r="AG823" s="11"/>
      <c r="AH823" s="1">
        <v>38724</v>
      </c>
      <c r="AI823" s="2">
        <v>161376</v>
      </c>
      <c r="AJ823" s="13" t="s">
        <v>45</v>
      </c>
      <c r="AK823" s="1">
        <v>38724</v>
      </c>
      <c r="AL823" s="3">
        <v>0.24</v>
      </c>
      <c r="AO823" s="11"/>
    </row>
    <row r="824" spans="1:41" x14ac:dyDescent="0.25">
      <c r="A824" t="s">
        <v>965</v>
      </c>
      <c r="B824" t="s">
        <v>1900</v>
      </c>
      <c r="C824" t="s">
        <v>76</v>
      </c>
      <c r="D824" t="s">
        <v>45</v>
      </c>
      <c r="E824" t="s">
        <v>15</v>
      </c>
      <c r="F824" t="s">
        <v>16</v>
      </c>
      <c r="G824" t="s">
        <v>17</v>
      </c>
      <c r="H824">
        <v>26</v>
      </c>
      <c r="I824" s="1">
        <v>44728</v>
      </c>
      <c r="J824" s="2">
        <v>59436</v>
      </c>
      <c r="K824" s="3">
        <v>0</v>
      </c>
      <c r="L824" t="s">
        <v>18</v>
      </c>
      <c r="M824" t="s">
        <v>28</v>
      </c>
      <c r="N824" s="1" t="s">
        <v>20</v>
      </c>
      <c r="P824" t="str">
        <f t="shared" si="23"/>
        <v>YOUNG</v>
      </c>
      <c r="AG824" s="11"/>
      <c r="AH824" s="1">
        <v>44728</v>
      </c>
      <c r="AI824" s="2">
        <v>59436</v>
      </c>
      <c r="AJ824" s="13" t="s">
        <v>45</v>
      </c>
      <c r="AK824" s="1">
        <v>44728</v>
      </c>
      <c r="AL824" s="3">
        <v>0</v>
      </c>
      <c r="AO824" s="11"/>
    </row>
    <row r="825" spans="1:41" x14ac:dyDescent="0.25">
      <c r="A825" t="s">
        <v>120</v>
      </c>
      <c r="B825" t="s">
        <v>1901</v>
      </c>
      <c r="C825" t="s">
        <v>76</v>
      </c>
      <c r="D825" t="s">
        <v>45</v>
      </c>
      <c r="E825" t="s">
        <v>15</v>
      </c>
      <c r="F825" t="s">
        <v>27</v>
      </c>
      <c r="G825" t="s">
        <v>17</v>
      </c>
      <c r="H825">
        <v>35</v>
      </c>
      <c r="I825" s="1">
        <v>42606</v>
      </c>
      <c r="J825" s="2">
        <v>58733</v>
      </c>
      <c r="K825" s="3">
        <v>0</v>
      </c>
      <c r="L825" t="s">
        <v>18</v>
      </c>
      <c r="M825" t="s">
        <v>42</v>
      </c>
      <c r="N825" s="1" t="s">
        <v>20</v>
      </c>
      <c r="P825" t="str">
        <f t="shared" si="23"/>
        <v>YOUNG</v>
      </c>
      <c r="AG825" s="11"/>
      <c r="AH825" s="1">
        <v>42606</v>
      </c>
      <c r="AI825" s="2">
        <v>58733</v>
      </c>
      <c r="AJ825" s="13" t="s">
        <v>58</v>
      </c>
      <c r="AK825" s="1">
        <v>42606</v>
      </c>
      <c r="AL825" s="3">
        <v>0</v>
      </c>
      <c r="AO825" s="11"/>
    </row>
    <row r="826" spans="1:41" x14ac:dyDescent="0.25">
      <c r="A826" t="s">
        <v>966</v>
      </c>
      <c r="B826" t="s">
        <v>1902</v>
      </c>
      <c r="C826" t="s">
        <v>40</v>
      </c>
      <c r="D826" t="s">
        <v>58</v>
      </c>
      <c r="E826" t="s">
        <v>31</v>
      </c>
      <c r="F826" t="s">
        <v>27</v>
      </c>
      <c r="G826" t="s">
        <v>23</v>
      </c>
      <c r="H826">
        <v>61</v>
      </c>
      <c r="I826" s="1">
        <v>35717</v>
      </c>
      <c r="J826" s="2">
        <v>88681</v>
      </c>
      <c r="K826" s="3">
        <v>0</v>
      </c>
      <c r="L826" t="s">
        <v>32</v>
      </c>
      <c r="M826" t="s">
        <v>63</v>
      </c>
      <c r="N826" s="1" t="s">
        <v>20</v>
      </c>
      <c r="P826" t="str">
        <f t="shared" si="23"/>
        <v>OLD</v>
      </c>
      <c r="AG826" s="11"/>
      <c r="AH826" s="1">
        <v>35717</v>
      </c>
      <c r="AI826" s="2">
        <v>88681</v>
      </c>
      <c r="AJ826" s="13" t="s">
        <v>14</v>
      </c>
      <c r="AK826" s="1">
        <v>35717</v>
      </c>
      <c r="AL826" s="3">
        <v>0</v>
      </c>
      <c r="AO826" s="11"/>
    </row>
    <row r="827" spans="1:41" x14ac:dyDescent="0.25">
      <c r="A827" t="s">
        <v>967</v>
      </c>
      <c r="B827" t="s">
        <v>1903</v>
      </c>
      <c r="C827" t="s">
        <v>38</v>
      </c>
      <c r="D827" t="s">
        <v>14</v>
      </c>
      <c r="E827" t="s">
        <v>1104</v>
      </c>
      <c r="F827" t="s">
        <v>27</v>
      </c>
      <c r="G827" t="s">
        <v>23</v>
      </c>
      <c r="H827">
        <v>59</v>
      </c>
      <c r="I827" s="1">
        <v>39487</v>
      </c>
      <c r="J827" s="2">
        <v>186854</v>
      </c>
      <c r="K827" s="3">
        <v>0.3</v>
      </c>
      <c r="L827" t="s">
        <v>18</v>
      </c>
      <c r="M827" t="s">
        <v>37</v>
      </c>
      <c r="N827" s="1" t="s">
        <v>20</v>
      </c>
      <c r="P827" t="str">
        <f t="shared" si="23"/>
        <v>MIDDLE AGE</v>
      </c>
      <c r="AG827" s="11"/>
      <c r="AH827" s="1">
        <v>39487</v>
      </c>
      <c r="AI827" s="2">
        <v>186854</v>
      </c>
      <c r="AJ827" s="13" t="s">
        <v>14</v>
      </c>
      <c r="AK827" s="1">
        <v>39487</v>
      </c>
      <c r="AL827" s="3">
        <v>0.3</v>
      </c>
      <c r="AO827" s="11"/>
    </row>
    <row r="828" spans="1:41" x14ac:dyDescent="0.25">
      <c r="A828" t="s">
        <v>968</v>
      </c>
      <c r="B828" t="s">
        <v>1185</v>
      </c>
      <c r="C828" t="s">
        <v>40</v>
      </c>
      <c r="D828" t="s">
        <v>14</v>
      </c>
      <c r="E828" t="s">
        <v>35</v>
      </c>
      <c r="F828" t="s">
        <v>16</v>
      </c>
      <c r="G828" t="s">
        <v>23</v>
      </c>
      <c r="H828">
        <v>65</v>
      </c>
      <c r="I828" s="1">
        <v>35621</v>
      </c>
      <c r="J828" s="2">
        <v>96897</v>
      </c>
      <c r="K828" s="3">
        <v>0</v>
      </c>
      <c r="L828" t="s">
        <v>32</v>
      </c>
      <c r="M828" t="s">
        <v>33</v>
      </c>
      <c r="N828" s="1" t="s">
        <v>20</v>
      </c>
      <c r="P828" t="str">
        <f t="shared" si="23"/>
        <v>OLD</v>
      </c>
      <c r="AG828" s="11"/>
      <c r="AH828" s="1">
        <v>35621</v>
      </c>
      <c r="AI828" s="2">
        <v>96897</v>
      </c>
      <c r="AJ828" s="13" t="s">
        <v>22</v>
      </c>
      <c r="AK828" s="1">
        <v>35621</v>
      </c>
      <c r="AL828" s="3">
        <v>0</v>
      </c>
      <c r="AO828" s="11"/>
    </row>
    <row r="829" spans="1:41" x14ac:dyDescent="0.25">
      <c r="A829" t="s">
        <v>969</v>
      </c>
      <c r="B829" t="s">
        <v>1904</v>
      </c>
      <c r="C829" t="s">
        <v>55</v>
      </c>
      <c r="D829" t="s">
        <v>22</v>
      </c>
      <c r="E829" t="s">
        <v>31</v>
      </c>
      <c r="F829" t="s">
        <v>16</v>
      </c>
      <c r="G829" t="s">
        <v>17</v>
      </c>
      <c r="H829">
        <v>55</v>
      </c>
      <c r="I829" s="1">
        <v>38369</v>
      </c>
      <c r="J829" s="2">
        <v>128954</v>
      </c>
      <c r="K829" s="3">
        <v>0.05</v>
      </c>
      <c r="L829" t="s">
        <v>18</v>
      </c>
      <c r="M829" t="s">
        <v>37</v>
      </c>
      <c r="N829" s="1" t="s">
        <v>20</v>
      </c>
      <c r="P829" t="str">
        <f t="shared" si="23"/>
        <v>MIDDLE AGE</v>
      </c>
      <c r="AG829" s="11"/>
      <c r="AH829" s="1">
        <v>38369</v>
      </c>
      <c r="AI829" s="2">
        <v>128954</v>
      </c>
      <c r="AJ829" s="13" t="s">
        <v>45</v>
      </c>
      <c r="AK829" s="1">
        <v>38369</v>
      </c>
      <c r="AL829" s="3">
        <v>0.05</v>
      </c>
      <c r="AO829" s="11"/>
    </row>
    <row r="830" spans="1:41" x14ac:dyDescent="0.25">
      <c r="A830" t="s">
        <v>970</v>
      </c>
      <c r="B830" t="s">
        <v>1905</v>
      </c>
      <c r="C830" t="s">
        <v>76</v>
      </c>
      <c r="D830" t="s">
        <v>45</v>
      </c>
      <c r="E830" t="s">
        <v>1104</v>
      </c>
      <c r="F830" t="s">
        <v>27</v>
      </c>
      <c r="G830" t="s">
        <v>23</v>
      </c>
      <c r="H830">
        <v>51</v>
      </c>
      <c r="I830" s="1">
        <v>36302</v>
      </c>
      <c r="J830" s="2">
        <v>67418</v>
      </c>
      <c r="K830" s="3">
        <v>0</v>
      </c>
      <c r="L830" t="s">
        <v>32</v>
      </c>
      <c r="M830" t="s">
        <v>63</v>
      </c>
      <c r="N830" s="1" t="s">
        <v>20</v>
      </c>
      <c r="P830" t="str">
        <f t="shared" si="23"/>
        <v>MIDDLE AGE</v>
      </c>
      <c r="AG830" s="11"/>
      <c r="AH830" s="1">
        <v>36302</v>
      </c>
      <c r="AI830" s="2">
        <v>67418</v>
      </c>
      <c r="AJ830" s="13" t="s">
        <v>58</v>
      </c>
      <c r="AK830" s="1">
        <v>36302</v>
      </c>
      <c r="AL830" s="3">
        <v>0</v>
      </c>
      <c r="AO830" s="11"/>
    </row>
    <row r="831" spans="1:41" x14ac:dyDescent="0.25">
      <c r="A831" t="s">
        <v>971</v>
      </c>
      <c r="B831" t="s">
        <v>1906</v>
      </c>
      <c r="C831" t="s">
        <v>55</v>
      </c>
      <c r="D831" t="s">
        <v>58</v>
      </c>
      <c r="E831" t="s">
        <v>1104</v>
      </c>
      <c r="F831" t="s">
        <v>27</v>
      </c>
      <c r="G831" t="s">
        <v>17</v>
      </c>
      <c r="H831">
        <v>53</v>
      </c>
      <c r="I831" s="1">
        <v>41861</v>
      </c>
      <c r="J831" s="2">
        <v>125545</v>
      </c>
      <c r="K831" s="3">
        <v>0.06</v>
      </c>
      <c r="L831" t="s">
        <v>18</v>
      </c>
      <c r="M831" t="s">
        <v>24</v>
      </c>
      <c r="N831" s="1" t="s">
        <v>20</v>
      </c>
      <c r="P831" t="str">
        <f t="shared" si="23"/>
        <v>MIDDLE AGE</v>
      </c>
      <c r="AG831" s="11"/>
      <c r="AH831" s="1">
        <v>41861</v>
      </c>
      <c r="AI831" s="2">
        <v>125545</v>
      </c>
      <c r="AJ831" s="13" t="s">
        <v>26</v>
      </c>
      <c r="AK831" s="1">
        <v>41861</v>
      </c>
      <c r="AL831" s="3">
        <v>0.06</v>
      </c>
      <c r="AO831" s="11"/>
    </row>
    <row r="832" spans="1:41" x14ac:dyDescent="0.25">
      <c r="A832" t="s">
        <v>80</v>
      </c>
      <c r="B832" t="s">
        <v>1907</v>
      </c>
      <c r="C832" t="s">
        <v>55</v>
      </c>
      <c r="D832" t="s">
        <v>26</v>
      </c>
      <c r="E832" t="s">
        <v>15</v>
      </c>
      <c r="F832" t="s">
        <v>16</v>
      </c>
      <c r="G832" t="s">
        <v>46</v>
      </c>
      <c r="H832">
        <v>47</v>
      </c>
      <c r="I832" s="1">
        <v>36552</v>
      </c>
      <c r="J832" s="2">
        <v>125641</v>
      </c>
      <c r="K832" s="3">
        <v>0.05</v>
      </c>
      <c r="L832" t="s">
        <v>18</v>
      </c>
      <c r="M832" t="s">
        <v>56</v>
      </c>
      <c r="N832" s="1" t="s">
        <v>20</v>
      </c>
      <c r="P832" t="str">
        <f t="shared" si="23"/>
        <v>MIDDLE AGE</v>
      </c>
      <c r="AG832" s="11"/>
      <c r="AH832" s="1">
        <v>36552</v>
      </c>
      <c r="AI832" s="2">
        <v>125641</v>
      </c>
      <c r="AJ832" s="13" t="s">
        <v>58</v>
      </c>
      <c r="AK832" s="1">
        <v>36552</v>
      </c>
      <c r="AL832" s="3">
        <v>0.05</v>
      </c>
      <c r="AO832" s="11"/>
    </row>
    <row r="833" spans="1:41" x14ac:dyDescent="0.25">
      <c r="A833" t="s">
        <v>98</v>
      </c>
      <c r="B833" t="s">
        <v>1908</v>
      </c>
      <c r="C833" t="s">
        <v>55</v>
      </c>
      <c r="D833" t="s">
        <v>58</v>
      </c>
      <c r="E833" t="s">
        <v>31</v>
      </c>
      <c r="F833" t="s">
        <v>27</v>
      </c>
      <c r="G833" t="s">
        <v>23</v>
      </c>
      <c r="H833">
        <v>53</v>
      </c>
      <c r="I833" s="1">
        <v>34311</v>
      </c>
      <c r="J833" s="2">
        <v>100666</v>
      </c>
      <c r="K833" s="3">
        <v>0.1</v>
      </c>
      <c r="L833" t="s">
        <v>32</v>
      </c>
      <c r="M833" t="s">
        <v>54</v>
      </c>
      <c r="N833" s="1" t="s">
        <v>20</v>
      </c>
      <c r="P833" t="str">
        <f t="shared" si="23"/>
        <v>MIDDLE AGE</v>
      </c>
      <c r="AG833" s="11"/>
      <c r="AH833" s="1">
        <v>34311</v>
      </c>
      <c r="AI833" s="2">
        <v>100666</v>
      </c>
      <c r="AJ833" s="13" t="s">
        <v>22</v>
      </c>
      <c r="AK833" s="1">
        <v>34311</v>
      </c>
      <c r="AL833" s="3">
        <v>0.1</v>
      </c>
      <c r="AO833" s="11"/>
    </row>
    <row r="834" spans="1:41" x14ac:dyDescent="0.25">
      <c r="A834" t="s">
        <v>972</v>
      </c>
      <c r="B834" t="s">
        <v>1909</v>
      </c>
      <c r="C834" t="s">
        <v>21</v>
      </c>
      <c r="D834" t="s">
        <v>22</v>
      </c>
      <c r="E834" t="s">
        <v>1104</v>
      </c>
      <c r="F834" t="s">
        <v>27</v>
      </c>
      <c r="G834" t="s">
        <v>23</v>
      </c>
      <c r="H834">
        <v>38</v>
      </c>
      <c r="I834" s="1">
        <v>40190</v>
      </c>
      <c r="J834" s="2">
        <v>71235</v>
      </c>
      <c r="K834" s="3">
        <v>0</v>
      </c>
      <c r="L834" t="s">
        <v>32</v>
      </c>
      <c r="M834" t="s">
        <v>67</v>
      </c>
      <c r="N834" s="1" t="s">
        <v>20</v>
      </c>
      <c r="P834" t="str">
        <f t="shared" ref="P834:P897" si="24">IF(AND(H834&gt;=20,H834&lt;=40),"YOUNG",IF(AND(H834&gt;40,H834&lt;=60),"MIDDLE AGE",IF(H834&gt;60,"OLD"," ")))</f>
        <v>YOUNG</v>
      </c>
      <c r="AG834" s="11"/>
      <c r="AH834" s="1">
        <v>40190</v>
      </c>
      <c r="AI834" s="2">
        <v>71235</v>
      </c>
      <c r="AJ834" s="13" t="s">
        <v>22</v>
      </c>
      <c r="AK834" s="1">
        <v>40190</v>
      </c>
      <c r="AL834" s="3">
        <v>0</v>
      </c>
      <c r="AO834" s="11"/>
    </row>
    <row r="835" spans="1:41" x14ac:dyDescent="0.25">
      <c r="A835" t="s">
        <v>973</v>
      </c>
      <c r="B835" t="s">
        <v>1910</v>
      </c>
      <c r="C835" t="s">
        <v>65</v>
      </c>
      <c r="D835" t="s">
        <v>22</v>
      </c>
      <c r="E835" t="s">
        <v>31</v>
      </c>
      <c r="F835" t="s">
        <v>27</v>
      </c>
      <c r="G835" t="s">
        <v>23</v>
      </c>
      <c r="H835">
        <v>28</v>
      </c>
      <c r="I835" s="1">
        <v>44211</v>
      </c>
      <c r="J835" s="2">
        <v>83235</v>
      </c>
      <c r="K835" s="3">
        <v>0</v>
      </c>
      <c r="L835" t="s">
        <v>18</v>
      </c>
      <c r="M835" t="s">
        <v>24</v>
      </c>
      <c r="N835" s="1" t="s">
        <v>20</v>
      </c>
      <c r="P835" t="str">
        <f t="shared" si="24"/>
        <v>YOUNG</v>
      </c>
      <c r="AG835" s="11"/>
      <c r="AH835" s="1">
        <v>44211</v>
      </c>
      <c r="AI835" s="2">
        <v>83235</v>
      </c>
      <c r="AJ835" s="13" t="s">
        <v>45</v>
      </c>
      <c r="AK835" s="1">
        <v>44211</v>
      </c>
      <c r="AL835" s="3">
        <v>0</v>
      </c>
      <c r="AO835" s="11"/>
    </row>
    <row r="836" spans="1:41" x14ac:dyDescent="0.25">
      <c r="A836" t="s">
        <v>974</v>
      </c>
      <c r="B836" t="s">
        <v>1911</v>
      </c>
      <c r="C836" t="s">
        <v>59</v>
      </c>
      <c r="D836" t="s">
        <v>45</v>
      </c>
      <c r="E836" t="s">
        <v>31</v>
      </c>
      <c r="F836" t="s">
        <v>16</v>
      </c>
      <c r="G836" t="s">
        <v>46</v>
      </c>
      <c r="H836">
        <v>32</v>
      </c>
      <c r="I836" s="1">
        <v>41890</v>
      </c>
      <c r="J836" s="2">
        <v>42075</v>
      </c>
      <c r="K836" s="3">
        <v>0</v>
      </c>
      <c r="L836" t="s">
        <v>47</v>
      </c>
      <c r="M836" t="s">
        <v>1136</v>
      </c>
      <c r="N836" s="1" t="s">
        <v>20</v>
      </c>
      <c r="P836" t="str">
        <f t="shared" si="24"/>
        <v>YOUNG</v>
      </c>
      <c r="AG836" s="11"/>
      <c r="AH836" s="1">
        <v>41890</v>
      </c>
      <c r="AI836" s="2">
        <v>42075</v>
      </c>
      <c r="AJ836" s="13" t="s">
        <v>26</v>
      </c>
      <c r="AK836" s="1">
        <v>41890</v>
      </c>
      <c r="AL836" s="3">
        <v>0</v>
      </c>
      <c r="AO836" s="11"/>
    </row>
    <row r="837" spans="1:41" x14ac:dyDescent="0.25">
      <c r="A837" t="s">
        <v>975</v>
      </c>
      <c r="B837" t="s">
        <v>1912</v>
      </c>
      <c r="C837" t="s">
        <v>64</v>
      </c>
      <c r="D837" t="s">
        <v>26</v>
      </c>
      <c r="E837" t="s">
        <v>1104</v>
      </c>
      <c r="F837" t="s">
        <v>16</v>
      </c>
      <c r="G837" t="s">
        <v>23</v>
      </c>
      <c r="H837">
        <v>52</v>
      </c>
      <c r="I837" s="1">
        <v>44857</v>
      </c>
      <c r="J837" s="2">
        <v>55020</v>
      </c>
      <c r="K837" s="3">
        <v>0</v>
      </c>
      <c r="L837" t="s">
        <v>32</v>
      </c>
      <c r="M837" t="s">
        <v>67</v>
      </c>
      <c r="N837" s="1" t="s">
        <v>20</v>
      </c>
      <c r="P837" t="str">
        <f t="shared" si="24"/>
        <v>MIDDLE AGE</v>
      </c>
      <c r="AG837" s="11"/>
      <c r="AH837" s="1">
        <v>44857</v>
      </c>
      <c r="AI837" s="2">
        <v>55020</v>
      </c>
      <c r="AJ837" s="13" t="s">
        <v>41</v>
      </c>
      <c r="AK837" s="1">
        <v>44857</v>
      </c>
      <c r="AL837" s="3">
        <v>0</v>
      </c>
      <c r="AO837" s="11"/>
    </row>
    <row r="838" spans="1:41" x14ac:dyDescent="0.25">
      <c r="A838" t="s">
        <v>180</v>
      </c>
      <c r="B838" t="s">
        <v>1913</v>
      </c>
      <c r="C838" t="s">
        <v>40</v>
      </c>
      <c r="D838" t="s">
        <v>41</v>
      </c>
      <c r="E838" t="s">
        <v>31</v>
      </c>
      <c r="F838" t="s">
        <v>16</v>
      </c>
      <c r="G838" t="s">
        <v>17</v>
      </c>
      <c r="H838">
        <v>64</v>
      </c>
      <c r="I838" s="1">
        <v>37754</v>
      </c>
      <c r="J838" s="2">
        <v>76506</v>
      </c>
      <c r="K838" s="3">
        <v>0</v>
      </c>
      <c r="L838" t="s">
        <v>18</v>
      </c>
      <c r="M838" t="s">
        <v>24</v>
      </c>
      <c r="N838" s="1" t="s">
        <v>20</v>
      </c>
      <c r="P838" t="str">
        <f t="shared" si="24"/>
        <v>OLD</v>
      </c>
      <c r="AG838" s="11"/>
      <c r="AH838" s="1">
        <v>37754</v>
      </c>
      <c r="AI838" s="2">
        <v>76506</v>
      </c>
      <c r="AJ838" s="13" t="s">
        <v>58</v>
      </c>
      <c r="AK838" s="1">
        <v>37754</v>
      </c>
      <c r="AL838" s="3">
        <v>0</v>
      </c>
      <c r="AO838" s="11"/>
    </row>
    <row r="839" spans="1:41" x14ac:dyDescent="0.25">
      <c r="A839" t="s">
        <v>976</v>
      </c>
      <c r="B839" t="s">
        <v>1761</v>
      </c>
      <c r="C839" t="s">
        <v>55</v>
      </c>
      <c r="D839" t="s">
        <v>58</v>
      </c>
      <c r="E839" t="s">
        <v>35</v>
      </c>
      <c r="F839" t="s">
        <v>27</v>
      </c>
      <c r="G839" t="s">
        <v>23</v>
      </c>
      <c r="H839">
        <v>55</v>
      </c>
      <c r="I839" s="1">
        <v>39144</v>
      </c>
      <c r="J839" s="2">
        <v>100051</v>
      </c>
      <c r="K839" s="3">
        <v>7.0000000000000007E-2</v>
      </c>
      <c r="L839" t="s">
        <v>32</v>
      </c>
      <c r="M839" t="s">
        <v>33</v>
      </c>
      <c r="N839" s="1" t="s">
        <v>20</v>
      </c>
      <c r="P839" t="str">
        <f t="shared" si="24"/>
        <v>MIDDLE AGE</v>
      </c>
      <c r="AG839" s="11"/>
      <c r="AH839" s="1">
        <v>39144</v>
      </c>
      <c r="AI839" s="2">
        <v>100051</v>
      </c>
      <c r="AJ839" s="13" t="s">
        <v>14</v>
      </c>
      <c r="AK839" s="1">
        <v>39144</v>
      </c>
      <c r="AL839" s="3">
        <v>7.0000000000000007E-2</v>
      </c>
      <c r="AO839" s="11"/>
    </row>
    <row r="840" spans="1:41" x14ac:dyDescent="0.25">
      <c r="A840" t="s">
        <v>977</v>
      </c>
      <c r="B840" t="s">
        <v>1914</v>
      </c>
      <c r="C840" t="s">
        <v>13</v>
      </c>
      <c r="D840" t="s">
        <v>14</v>
      </c>
      <c r="E840" t="s">
        <v>31</v>
      </c>
      <c r="F840" t="s">
        <v>16</v>
      </c>
      <c r="G840" t="s">
        <v>23</v>
      </c>
      <c r="H840">
        <v>38</v>
      </c>
      <c r="I840" s="1">
        <v>41748</v>
      </c>
      <c r="J840" s="2">
        <v>256509</v>
      </c>
      <c r="K840" s="3">
        <v>0.39</v>
      </c>
      <c r="L840" t="s">
        <v>32</v>
      </c>
      <c r="M840" t="s">
        <v>63</v>
      </c>
      <c r="N840" s="1">
        <v>43705</v>
      </c>
      <c r="P840" t="str">
        <f t="shared" si="24"/>
        <v>YOUNG</v>
      </c>
      <c r="AG840" s="11"/>
      <c r="AH840" s="1">
        <v>41748</v>
      </c>
      <c r="AI840" s="2">
        <v>256509</v>
      </c>
      <c r="AJ840" s="13" t="s">
        <v>30</v>
      </c>
      <c r="AK840" s="1">
        <v>41748</v>
      </c>
      <c r="AL840" s="3">
        <v>0.39</v>
      </c>
      <c r="AO840" s="11"/>
    </row>
    <row r="841" spans="1:41" x14ac:dyDescent="0.25">
      <c r="A841" t="s">
        <v>978</v>
      </c>
      <c r="B841" t="s">
        <v>1915</v>
      </c>
      <c r="C841" t="s">
        <v>60</v>
      </c>
      <c r="D841" t="s">
        <v>30</v>
      </c>
      <c r="E841" t="s">
        <v>1104</v>
      </c>
      <c r="F841" t="s">
        <v>16</v>
      </c>
      <c r="G841" t="s">
        <v>46</v>
      </c>
      <c r="H841">
        <v>30</v>
      </c>
      <c r="I841" s="1">
        <v>43877</v>
      </c>
      <c r="J841" s="2">
        <v>76904</v>
      </c>
      <c r="K841" s="3">
        <v>0</v>
      </c>
      <c r="L841" t="s">
        <v>47</v>
      </c>
      <c r="M841" t="s">
        <v>1136</v>
      </c>
      <c r="N841" s="1" t="s">
        <v>20</v>
      </c>
      <c r="P841" t="str">
        <f t="shared" si="24"/>
        <v>YOUNG</v>
      </c>
      <c r="AG841" s="11"/>
      <c r="AH841" s="1">
        <v>43877</v>
      </c>
      <c r="AI841" s="2">
        <v>76904</v>
      </c>
      <c r="AJ841" s="13" t="s">
        <v>45</v>
      </c>
      <c r="AK841" s="1">
        <v>43877</v>
      </c>
      <c r="AL841" s="3">
        <v>0</v>
      </c>
      <c r="AO841" s="11"/>
    </row>
    <row r="842" spans="1:41" x14ac:dyDescent="0.25">
      <c r="A842" t="s">
        <v>979</v>
      </c>
      <c r="B842" t="s">
        <v>1916</v>
      </c>
      <c r="C842" t="s">
        <v>40</v>
      </c>
      <c r="D842" t="s">
        <v>45</v>
      </c>
      <c r="E842" t="s">
        <v>15</v>
      </c>
      <c r="F842" t="s">
        <v>27</v>
      </c>
      <c r="G842" t="s">
        <v>23</v>
      </c>
      <c r="H842">
        <v>43</v>
      </c>
      <c r="I842" s="1">
        <v>43412</v>
      </c>
      <c r="J842" s="2">
        <v>87914</v>
      </c>
      <c r="K842" s="3">
        <v>0</v>
      </c>
      <c r="L842" t="s">
        <v>32</v>
      </c>
      <c r="M842" t="s">
        <v>63</v>
      </c>
      <c r="N842" s="1" t="s">
        <v>20</v>
      </c>
      <c r="P842" t="str">
        <f t="shared" si="24"/>
        <v>MIDDLE AGE</v>
      </c>
      <c r="AG842" s="11"/>
      <c r="AH842" s="1">
        <v>43412</v>
      </c>
      <c r="AI842" s="2">
        <v>87914</v>
      </c>
      <c r="AJ842" s="13" t="s">
        <v>14</v>
      </c>
      <c r="AK842" s="1">
        <v>43412</v>
      </c>
      <c r="AL842" s="3">
        <v>0</v>
      </c>
      <c r="AO842" s="11"/>
    </row>
    <row r="843" spans="1:41" x14ac:dyDescent="0.25">
      <c r="A843" t="s">
        <v>220</v>
      </c>
      <c r="B843" t="s">
        <v>1917</v>
      </c>
      <c r="C843" t="s">
        <v>13</v>
      </c>
      <c r="D843" t="s">
        <v>14</v>
      </c>
      <c r="E843" t="s">
        <v>35</v>
      </c>
      <c r="F843" t="s">
        <v>27</v>
      </c>
      <c r="G843" t="s">
        <v>23</v>
      </c>
      <c r="H843">
        <v>40</v>
      </c>
      <c r="I843" s="1">
        <v>40242</v>
      </c>
      <c r="J843" s="2">
        <v>235994</v>
      </c>
      <c r="K843" s="3">
        <v>0.33</v>
      </c>
      <c r="L843" t="s">
        <v>32</v>
      </c>
      <c r="M843" t="s">
        <v>54</v>
      </c>
      <c r="N843" s="1" t="s">
        <v>20</v>
      </c>
      <c r="P843" t="str">
        <f t="shared" si="24"/>
        <v>YOUNG</v>
      </c>
      <c r="AG843" s="11"/>
      <c r="AH843" s="1">
        <v>40242</v>
      </c>
      <c r="AI843" s="2">
        <v>235994</v>
      </c>
      <c r="AJ843" s="13" t="s">
        <v>30</v>
      </c>
      <c r="AK843" s="1">
        <v>40242</v>
      </c>
      <c r="AL843" s="3">
        <v>0.33</v>
      </c>
      <c r="AO843" s="11"/>
    </row>
    <row r="844" spans="1:41" x14ac:dyDescent="0.25">
      <c r="A844" t="s">
        <v>170</v>
      </c>
      <c r="B844" t="s">
        <v>1918</v>
      </c>
      <c r="C844" t="s">
        <v>53</v>
      </c>
      <c r="D844" t="s">
        <v>30</v>
      </c>
      <c r="E844" t="s">
        <v>31</v>
      </c>
      <c r="F844" t="s">
        <v>27</v>
      </c>
      <c r="G844" t="s">
        <v>17</v>
      </c>
      <c r="H844">
        <v>55</v>
      </c>
      <c r="I844" s="1">
        <v>42075</v>
      </c>
      <c r="J844" s="2">
        <v>79620</v>
      </c>
      <c r="K844" s="3">
        <v>0</v>
      </c>
      <c r="L844" t="s">
        <v>18</v>
      </c>
      <c r="M844" t="s">
        <v>19</v>
      </c>
      <c r="N844" s="1" t="s">
        <v>20</v>
      </c>
      <c r="P844" t="str">
        <f t="shared" si="24"/>
        <v>MIDDLE AGE</v>
      </c>
      <c r="AG844" s="11"/>
      <c r="AH844" s="1">
        <v>42075</v>
      </c>
      <c r="AI844" s="2">
        <v>79620</v>
      </c>
      <c r="AJ844" s="13" t="s">
        <v>26</v>
      </c>
      <c r="AK844" s="1">
        <v>42075</v>
      </c>
      <c r="AL844" s="3">
        <v>0</v>
      </c>
      <c r="AO844" s="11"/>
    </row>
    <row r="845" spans="1:41" x14ac:dyDescent="0.25">
      <c r="A845" t="s">
        <v>980</v>
      </c>
      <c r="B845" t="s">
        <v>1919</v>
      </c>
      <c r="C845" t="s">
        <v>36</v>
      </c>
      <c r="D845" t="s">
        <v>26</v>
      </c>
      <c r="E845" t="s">
        <v>15</v>
      </c>
      <c r="F845" t="s">
        <v>16</v>
      </c>
      <c r="G845" t="s">
        <v>17</v>
      </c>
      <c r="H845">
        <v>36</v>
      </c>
      <c r="I845" s="1">
        <v>40333</v>
      </c>
      <c r="J845" s="2">
        <v>62450</v>
      </c>
      <c r="K845" s="3">
        <v>0</v>
      </c>
      <c r="L845" t="s">
        <v>18</v>
      </c>
      <c r="M845" t="s">
        <v>24</v>
      </c>
      <c r="N845" s="1" t="s">
        <v>20</v>
      </c>
      <c r="P845" t="str">
        <f t="shared" si="24"/>
        <v>YOUNG</v>
      </c>
      <c r="AG845" s="11"/>
      <c r="AH845" s="1">
        <v>40333</v>
      </c>
      <c r="AI845" s="2">
        <v>62450</v>
      </c>
      <c r="AJ845" s="13" t="s">
        <v>22</v>
      </c>
      <c r="AK845" s="1">
        <v>40333</v>
      </c>
      <c r="AL845" s="3">
        <v>0</v>
      </c>
      <c r="AO845" s="11"/>
    </row>
    <row r="846" spans="1:41" x14ac:dyDescent="0.25">
      <c r="A846" t="s">
        <v>238</v>
      </c>
      <c r="B846" t="s">
        <v>1920</v>
      </c>
      <c r="C846" t="s">
        <v>1113</v>
      </c>
      <c r="D846" t="s">
        <v>22</v>
      </c>
      <c r="E846" t="s">
        <v>15</v>
      </c>
      <c r="F846" t="s">
        <v>27</v>
      </c>
      <c r="G846" t="s">
        <v>46</v>
      </c>
      <c r="H846">
        <v>47</v>
      </c>
      <c r="I846" s="1">
        <v>36889</v>
      </c>
      <c r="J846" s="2">
        <v>134612</v>
      </c>
      <c r="K846" s="3">
        <v>0.12</v>
      </c>
      <c r="L846" t="s">
        <v>18</v>
      </c>
      <c r="M846" t="s">
        <v>24</v>
      </c>
      <c r="N846" s="1">
        <v>42303</v>
      </c>
      <c r="P846" t="str">
        <f t="shared" si="24"/>
        <v>MIDDLE AGE</v>
      </c>
      <c r="AG846" s="11"/>
      <c r="AH846" s="1">
        <v>36889</v>
      </c>
      <c r="AI846" s="2">
        <v>134612</v>
      </c>
      <c r="AJ846" s="13" t="s">
        <v>26</v>
      </c>
      <c r="AK846" s="1">
        <v>36889</v>
      </c>
      <c r="AL846" s="3">
        <v>0.12</v>
      </c>
      <c r="AO846" s="11"/>
    </row>
    <row r="847" spans="1:41" x14ac:dyDescent="0.25">
      <c r="A847" t="s">
        <v>981</v>
      </c>
      <c r="B847" t="s">
        <v>1921</v>
      </c>
      <c r="C847" t="s">
        <v>64</v>
      </c>
      <c r="D847" t="s">
        <v>26</v>
      </c>
      <c r="E847" t="s">
        <v>15</v>
      </c>
      <c r="F847" t="s">
        <v>16</v>
      </c>
      <c r="G847" t="s">
        <v>23</v>
      </c>
      <c r="H847">
        <v>59</v>
      </c>
      <c r="I847" s="1">
        <v>39589</v>
      </c>
      <c r="J847" s="2">
        <v>46151</v>
      </c>
      <c r="K847" s="3">
        <v>0</v>
      </c>
      <c r="L847" t="s">
        <v>18</v>
      </c>
      <c r="M847" t="s">
        <v>37</v>
      </c>
      <c r="N847" s="1" t="s">
        <v>20</v>
      </c>
      <c r="P847" t="str">
        <f t="shared" si="24"/>
        <v>MIDDLE AGE</v>
      </c>
      <c r="AG847" s="11"/>
      <c r="AH847" s="1">
        <v>39589</v>
      </c>
      <c r="AI847" s="2">
        <v>46151</v>
      </c>
      <c r="AJ847" s="13" t="s">
        <v>26</v>
      </c>
      <c r="AK847" s="1">
        <v>39589</v>
      </c>
      <c r="AL847" s="3">
        <v>0</v>
      </c>
      <c r="AO847" s="11"/>
    </row>
    <row r="848" spans="1:41" x14ac:dyDescent="0.25">
      <c r="A848" t="s">
        <v>82</v>
      </c>
      <c r="B848" t="s">
        <v>1922</v>
      </c>
      <c r="C848" t="s">
        <v>34</v>
      </c>
      <c r="D848" t="s">
        <v>26</v>
      </c>
      <c r="E848" t="s">
        <v>35</v>
      </c>
      <c r="F848" t="s">
        <v>16</v>
      </c>
      <c r="G848" t="s">
        <v>17</v>
      </c>
      <c r="H848">
        <v>40</v>
      </c>
      <c r="I848" s="1">
        <v>39510</v>
      </c>
      <c r="J848" s="2">
        <v>63889</v>
      </c>
      <c r="K848" s="3">
        <v>0</v>
      </c>
      <c r="L848" t="s">
        <v>18</v>
      </c>
      <c r="M848" t="s">
        <v>56</v>
      </c>
      <c r="N848" s="1">
        <v>44851</v>
      </c>
      <c r="P848" t="str">
        <f t="shared" si="24"/>
        <v>YOUNG</v>
      </c>
      <c r="AG848" s="11"/>
      <c r="AH848" s="1">
        <v>39510</v>
      </c>
      <c r="AI848" s="2">
        <v>63889</v>
      </c>
      <c r="AJ848" s="13" t="s">
        <v>30</v>
      </c>
      <c r="AK848" s="1">
        <v>39510</v>
      </c>
      <c r="AL848" s="3">
        <v>0</v>
      </c>
      <c r="AO848" s="11"/>
    </row>
    <row r="849" spans="1:41" x14ac:dyDescent="0.25">
      <c r="A849" t="s">
        <v>982</v>
      </c>
      <c r="B849" t="s">
        <v>1923</v>
      </c>
      <c r="C849" t="s">
        <v>52</v>
      </c>
      <c r="D849" t="s">
        <v>30</v>
      </c>
      <c r="E849" t="s">
        <v>31</v>
      </c>
      <c r="F849" t="s">
        <v>16</v>
      </c>
      <c r="G849" t="s">
        <v>46</v>
      </c>
      <c r="H849">
        <v>53</v>
      </c>
      <c r="I849" s="1">
        <v>39920</v>
      </c>
      <c r="J849" s="2">
        <v>75060</v>
      </c>
      <c r="K849" s="3">
        <v>0</v>
      </c>
      <c r="L849" t="s">
        <v>18</v>
      </c>
      <c r="M849" t="s">
        <v>28</v>
      </c>
      <c r="N849" s="1" t="s">
        <v>20</v>
      </c>
      <c r="P849" t="str">
        <f t="shared" si="24"/>
        <v>MIDDLE AGE</v>
      </c>
      <c r="AG849" s="11"/>
      <c r="AH849" s="1">
        <v>39920</v>
      </c>
      <c r="AI849" s="2">
        <v>75060</v>
      </c>
      <c r="AJ849" s="13" t="s">
        <v>26</v>
      </c>
      <c r="AK849" s="1">
        <v>39920</v>
      </c>
      <c r="AL849" s="3">
        <v>0</v>
      </c>
      <c r="AO849" s="11"/>
    </row>
    <row r="850" spans="1:41" x14ac:dyDescent="0.25">
      <c r="A850" t="s">
        <v>108</v>
      </c>
      <c r="B850" t="s">
        <v>1924</v>
      </c>
      <c r="C850" t="s">
        <v>38</v>
      </c>
      <c r="D850" t="s">
        <v>26</v>
      </c>
      <c r="E850" t="s">
        <v>35</v>
      </c>
      <c r="F850" t="s">
        <v>16</v>
      </c>
      <c r="G850" t="s">
        <v>23</v>
      </c>
      <c r="H850">
        <v>50</v>
      </c>
      <c r="I850" s="1">
        <v>40655</v>
      </c>
      <c r="J850" s="2">
        <v>175033</v>
      </c>
      <c r="K850" s="3">
        <v>0.2</v>
      </c>
      <c r="L850" t="s">
        <v>32</v>
      </c>
      <c r="M850" t="s">
        <v>54</v>
      </c>
      <c r="N850" s="1" t="s">
        <v>20</v>
      </c>
      <c r="P850" t="str">
        <f t="shared" si="24"/>
        <v>MIDDLE AGE</v>
      </c>
      <c r="AG850" s="11"/>
      <c r="AH850" s="1">
        <v>40655</v>
      </c>
      <c r="AI850" s="2">
        <v>175033</v>
      </c>
      <c r="AJ850" s="13" t="s">
        <v>26</v>
      </c>
      <c r="AK850" s="1">
        <v>40655</v>
      </c>
      <c r="AL850" s="3">
        <v>0.2</v>
      </c>
      <c r="AO850" s="11"/>
    </row>
    <row r="851" spans="1:41" x14ac:dyDescent="0.25">
      <c r="A851" t="s">
        <v>983</v>
      </c>
      <c r="B851" t="s">
        <v>1925</v>
      </c>
      <c r="C851" t="s">
        <v>50</v>
      </c>
      <c r="D851" t="s">
        <v>26</v>
      </c>
      <c r="E851" t="s">
        <v>1104</v>
      </c>
      <c r="F851" t="s">
        <v>16</v>
      </c>
      <c r="G851" t="s">
        <v>17</v>
      </c>
      <c r="H851">
        <v>52</v>
      </c>
      <c r="I851" s="1">
        <v>41667</v>
      </c>
      <c r="J851" s="2">
        <v>89379</v>
      </c>
      <c r="K851" s="3">
        <v>0.1</v>
      </c>
      <c r="L851" t="s">
        <v>18</v>
      </c>
      <c r="M851" t="s">
        <v>56</v>
      </c>
      <c r="N851" s="1">
        <v>44723</v>
      </c>
      <c r="P851" t="str">
        <f t="shared" si="24"/>
        <v>MIDDLE AGE</v>
      </c>
      <c r="AG851" s="11"/>
      <c r="AH851" s="1">
        <v>41667</v>
      </c>
      <c r="AI851" s="2">
        <v>89379</v>
      </c>
      <c r="AJ851" s="13" t="s">
        <v>30</v>
      </c>
      <c r="AK851" s="1">
        <v>41667</v>
      </c>
      <c r="AL851" s="3">
        <v>0.1</v>
      </c>
      <c r="AO851" s="11"/>
    </row>
    <row r="852" spans="1:41" x14ac:dyDescent="0.25">
      <c r="A852" t="s">
        <v>984</v>
      </c>
      <c r="B852" t="s">
        <v>1926</v>
      </c>
      <c r="C852" t="s">
        <v>71</v>
      </c>
      <c r="D852" t="s">
        <v>30</v>
      </c>
      <c r="E852" t="s">
        <v>31</v>
      </c>
      <c r="F852" t="s">
        <v>16</v>
      </c>
      <c r="G852" t="s">
        <v>43</v>
      </c>
      <c r="H852">
        <v>40</v>
      </c>
      <c r="I852" s="1">
        <v>40642</v>
      </c>
      <c r="J852" s="2">
        <v>98594</v>
      </c>
      <c r="K852" s="3">
        <v>0</v>
      </c>
      <c r="L852" t="s">
        <v>18</v>
      </c>
      <c r="M852" t="s">
        <v>37</v>
      </c>
      <c r="N852" s="1" t="s">
        <v>20</v>
      </c>
      <c r="P852" t="str">
        <f t="shared" si="24"/>
        <v>YOUNG</v>
      </c>
      <c r="AG852" s="11"/>
      <c r="AH852" s="1">
        <v>40642</v>
      </c>
      <c r="AI852" s="2">
        <v>98594</v>
      </c>
      <c r="AJ852" s="13" t="s">
        <v>41</v>
      </c>
      <c r="AK852" s="1">
        <v>40642</v>
      </c>
      <c r="AL852" s="3">
        <v>0</v>
      </c>
      <c r="AO852" s="11"/>
    </row>
    <row r="853" spans="1:41" x14ac:dyDescent="0.25">
      <c r="A853" t="s">
        <v>985</v>
      </c>
      <c r="B853" t="s">
        <v>1927</v>
      </c>
      <c r="C853" t="s">
        <v>13</v>
      </c>
      <c r="D853" t="s">
        <v>41</v>
      </c>
      <c r="E853" t="s">
        <v>15</v>
      </c>
      <c r="F853" t="s">
        <v>16</v>
      </c>
      <c r="G853" t="s">
        <v>17</v>
      </c>
      <c r="H853">
        <v>39</v>
      </c>
      <c r="I853" s="1">
        <v>44474</v>
      </c>
      <c r="J853" s="2">
        <v>224435</v>
      </c>
      <c r="K853" s="3">
        <v>0.33</v>
      </c>
      <c r="L853" t="s">
        <v>18</v>
      </c>
      <c r="M853" t="s">
        <v>56</v>
      </c>
      <c r="N853" s="1" t="s">
        <v>20</v>
      </c>
      <c r="P853" t="str">
        <f t="shared" si="24"/>
        <v>YOUNG</v>
      </c>
      <c r="AG853" s="11"/>
      <c r="AH853" s="1">
        <v>44474</v>
      </c>
      <c r="AI853" s="2">
        <v>224435</v>
      </c>
      <c r="AJ853" s="13" t="s">
        <v>26</v>
      </c>
      <c r="AK853" s="1">
        <v>44474</v>
      </c>
      <c r="AL853" s="3">
        <v>0.33</v>
      </c>
      <c r="AO853" s="11"/>
    </row>
    <row r="854" spans="1:41" x14ac:dyDescent="0.25">
      <c r="A854" t="s">
        <v>986</v>
      </c>
      <c r="B854" t="s">
        <v>1928</v>
      </c>
      <c r="C854" t="s">
        <v>49</v>
      </c>
      <c r="D854" t="s">
        <v>26</v>
      </c>
      <c r="E854" t="s">
        <v>31</v>
      </c>
      <c r="F854" t="s">
        <v>27</v>
      </c>
      <c r="G854" t="s">
        <v>46</v>
      </c>
      <c r="H854">
        <v>31</v>
      </c>
      <c r="I854" s="1">
        <v>42025</v>
      </c>
      <c r="J854" s="2">
        <v>63644</v>
      </c>
      <c r="K854" s="3">
        <v>0</v>
      </c>
      <c r="L854" t="s">
        <v>47</v>
      </c>
      <c r="M854" t="s">
        <v>68</v>
      </c>
      <c r="N854" s="1" t="s">
        <v>20</v>
      </c>
      <c r="P854" t="str">
        <f t="shared" si="24"/>
        <v>YOUNG</v>
      </c>
      <c r="AG854" s="11"/>
      <c r="AH854" s="1">
        <v>42025</v>
      </c>
      <c r="AI854" s="2">
        <v>63644</v>
      </c>
      <c r="AJ854" s="13" t="s">
        <v>58</v>
      </c>
      <c r="AK854" s="1">
        <v>42025</v>
      </c>
      <c r="AL854" s="3">
        <v>0</v>
      </c>
      <c r="AO854" s="11"/>
    </row>
    <row r="855" spans="1:41" x14ac:dyDescent="0.25">
      <c r="A855" t="s">
        <v>111</v>
      </c>
      <c r="B855" t="s">
        <v>1929</v>
      </c>
      <c r="C855" t="s">
        <v>55</v>
      </c>
      <c r="D855" t="s">
        <v>58</v>
      </c>
      <c r="E855" t="s">
        <v>35</v>
      </c>
      <c r="F855" t="s">
        <v>16</v>
      </c>
      <c r="G855" t="s">
        <v>23</v>
      </c>
      <c r="H855">
        <v>30</v>
      </c>
      <c r="I855" s="1">
        <v>43450</v>
      </c>
      <c r="J855" s="2">
        <v>121234</v>
      </c>
      <c r="K855" s="3">
        <v>0.05</v>
      </c>
      <c r="L855" t="s">
        <v>18</v>
      </c>
      <c r="M855" t="s">
        <v>24</v>
      </c>
      <c r="N855" s="1" t="s">
        <v>20</v>
      </c>
      <c r="P855" t="str">
        <f t="shared" si="24"/>
        <v>YOUNG</v>
      </c>
      <c r="AG855" s="11"/>
      <c r="AH855" s="1">
        <v>43450</v>
      </c>
      <c r="AI855" s="2">
        <v>121234</v>
      </c>
      <c r="AJ855" s="13" t="s">
        <v>58</v>
      </c>
      <c r="AK855" s="1">
        <v>43450</v>
      </c>
      <c r="AL855" s="3">
        <v>0.05</v>
      </c>
      <c r="AO855" s="11"/>
    </row>
    <row r="856" spans="1:41" x14ac:dyDescent="0.25">
      <c r="A856" t="s">
        <v>126</v>
      </c>
      <c r="B856" t="s">
        <v>1930</v>
      </c>
      <c r="C856" t="s">
        <v>40</v>
      </c>
      <c r="D856" t="s">
        <v>58</v>
      </c>
      <c r="E856" t="s">
        <v>15</v>
      </c>
      <c r="F856" t="s">
        <v>27</v>
      </c>
      <c r="G856" t="s">
        <v>46</v>
      </c>
      <c r="H856">
        <v>47</v>
      </c>
      <c r="I856" s="1">
        <v>39347</v>
      </c>
      <c r="J856" s="2">
        <v>83793</v>
      </c>
      <c r="K856" s="3">
        <v>0</v>
      </c>
      <c r="L856" t="s">
        <v>18</v>
      </c>
      <c r="M856" t="s">
        <v>42</v>
      </c>
      <c r="N856" s="1" t="s">
        <v>20</v>
      </c>
      <c r="P856" t="str">
        <f t="shared" si="24"/>
        <v>MIDDLE AGE</v>
      </c>
      <c r="AG856" s="11"/>
      <c r="AH856" s="1">
        <v>39347</v>
      </c>
      <c r="AI856" s="2">
        <v>83793</v>
      </c>
      <c r="AJ856" s="13" t="s">
        <v>30</v>
      </c>
      <c r="AK856" s="1">
        <v>39347</v>
      </c>
      <c r="AL856" s="3">
        <v>0</v>
      </c>
      <c r="AO856" s="11"/>
    </row>
    <row r="857" spans="1:41" x14ac:dyDescent="0.25">
      <c r="A857" t="s">
        <v>215</v>
      </c>
      <c r="B857" t="s">
        <v>1931</v>
      </c>
      <c r="C857" t="s">
        <v>52</v>
      </c>
      <c r="D857" t="s">
        <v>30</v>
      </c>
      <c r="E857" t="s">
        <v>15</v>
      </c>
      <c r="F857" t="s">
        <v>16</v>
      </c>
      <c r="G857" t="s">
        <v>17</v>
      </c>
      <c r="H857">
        <v>46</v>
      </c>
      <c r="I857" s="1">
        <v>43797</v>
      </c>
      <c r="J857" s="2">
        <v>99586</v>
      </c>
      <c r="K857" s="3">
        <v>0</v>
      </c>
      <c r="L857" t="s">
        <v>18</v>
      </c>
      <c r="M857" t="s">
        <v>42</v>
      </c>
      <c r="N857" s="1" t="s">
        <v>20</v>
      </c>
      <c r="P857" t="str">
        <f t="shared" si="24"/>
        <v>MIDDLE AGE</v>
      </c>
      <c r="AG857" s="11"/>
      <c r="AH857" s="1">
        <v>43797</v>
      </c>
      <c r="AI857" s="2">
        <v>99586</v>
      </c>
      <c r="AJ857" s="13" t="s">
        <v>22</v>
      </c>
      <c r="AK857" s="1">
        <v>43797</v>
      </c>
      <c r="AL857" s="3">
        <v>0</v>
      </c>
      <c r="AO857" s="11"/>
    </row>
    <row r="858" spans="1:41" x14ac:dyDescent="0.25">
      <c r="A858" t="s">
        <v>987</v>
      </c>
      <c r="B858" t="s">
        <v>1932</v>
      </c>
      <c r="C858" t="s">
        <v>70</v>
      </c>
      <c r="D858" t="s">
        <v>22</v>
      </c>
      <c r="E858" t="s">
        <v>31</v>
      </c>
      <c r="F858" t="s">
        <v>16</v>
      </c>
      <c r="G858" t="s">
        <v>46</v>
      </c>
      <c r="H858">
        <v>43</v>
      </c>
      <c r="I858" s="1">
        <v>38971</v>
      </c>
      <c r="J858" s="2">
        <v>59514</v>
      </c>
      <c r="K858" s="3">
        <v>0</v>
      </c>
      <c r="L858" t="s">
        <v>47</v>
      </c>
      <c r="M858" t="s">
        <v>1136</v>
      </c>
      <c r="N858" s="1" t="s">
        <v>20</v>
      </c>
      <c r="P858" t="str">
        <f t="shared" si="24"/>
        <v>MIDDLE AGE</v>
      </c>
      <c r="AG858" s="11"/>
      <c r="AH858" s="1">
        <v>38971</v>
      </c>
      <c r="AI858" s="2">
        <v>59514</v>
      </c>
      <c r="AJ858" s="13" t="s">
        <v>41</v>
      </c>
      <c r="AK858" s="1">
        <v>38971</v>
      </c>
      <c r="AL858" s="3">
        <v>0</v>
      </c>
      <c r="AO858" s="11"/>
    </row>
    <row r="859" spans="1:41" x14ac:dyDescent="0.25">
      <c r="A859" t="s">
        <v>988</v>
      </c>
      <c r="B859" t="s">
        <v>1933</v>
      </c>
      <c r="C859" t="s">
        <v>55</v>
      </c>
      <c r="D859" t="s">
        <v>41</v>
      </c>
      <c r="E859" t="s">
        <v>31</v>
      </c>
      <c r="F859" t="s">
        <v>16</v>
      </c>
      <c r="G859" t="s">
        <v>17</v>
      </c>
      <c r="H859">
        <v>28</v>
      </c>
      <c r="I859" s="1">
        <v>43948</v>
      </c>
      <c r="J859" s="2">
        <v>106043</v>
      </c>
      <c r="K859" s="3">
        <v>0.1</v>
      </c>
      <c r="L859" t="s">
        <v>18</v>
      </c>
      <c r="M859" t="s">
        <v>28</v>
      </c>
      <c r="N859" s="1" t="s">
        <v>20</v>
      </c>
      <c r="P859" t="str">
        <f t="shared" si="24"/>
        <v>YOUNG</v>
      </c>
      <c r="AG859" s="11"/>
      <c r="AH859" s="1">
        <v>43948</v>
      </c>
      <c r="AI859" s="2">
        <v>106043</v>
      </c>
      <c r="AJ859" s="13" t="s">
        <v>26</v>
      </c>
      <c r="AK859" s="1">
        <v>43948</v>
      </c>
      <c r="AL859" s="3">
        <v>0.1</v>
      </c>
      <c r="AO859" s="11"/>
    </row>
    <row r="860" spans="1:41" x14ac:dyDescent="0.25">
      <c r="A860" t="s">
        <v>989</v>
      </c>
      <c r="B860" t="s">
        <v>1934</v>
      </c>
      <c r="C860" t="s">
        <v>73</v>
      </c>
      <c r="D860" t="s">
        <v>26</v>
      </c>
      <c r="E860" t="s">
        <v>1104</v>
      </c>
      <c r="F860" t="s">
        <v>27</v>
      </c>
      <c r="G860" t="s">
        <v>23</v>
      </c>
      <c r="H860">
        <v>47</v>
      </c>
      <c r="I860" s="1">
        <v>38607</v>
      </c>
      <c r="J860" s="2">
        <v>78985</v>
      </c>
      <c r="K860" s="3">
        <v>0</v>
      </c>
      <c r="L860" t="s">
        <v>32</v>
      </c>
      <c r="M860" t="s">
        <v>54</v>
      </c>
      <c r="N860" s="1" t="s">
        <v>20</v>
      </c>
      <c r="P860" t="str">
        <f t="shared" si="24"/>
        <v>MIDDLE AGE</v>
      </c>
      <c r="AG860" s="11"/>
      <c r="AH860" s="1">
        <v>38607</v>
      </c>
      <c r="AI860" s="2">
        <v>78985</v>
      </c>
      <c r="AJ860" s="13" t="s">
        <v>26</v>
      </c>
      <c r="AK860" s="1">
        <v>38607</v>
      </c>
      <c r="AL860" s="3">
        <v>0</v>
      </c>
      <c r="AO860" s="11"/>
    </row>
    <row r="861" spans="1:41" x14ac:dyDescent="0.25">
      <c r="A861" t="s">
        <v>107</v>
      </c>
      <c r="B861" t="s">
        <v>1935</v>
      </c>
      <c r="C861" t="s">
        <v>13</v>
      </c>
      <c r="D861" t="s">
        <v>26</v>
      </c>
      <c r="E861" t="s">
        <v>15</v>
      </c>
      <c r="F861" t="s">
        <v>16</v>
      </c>
      <c r="G861" t="s">
        <v>46</v>
      </c>
      <c r="H861">
        <v>43</v>
      </c>
      <c r="I861" s="1">
        <v>41237</v>
      </c>
      <c r="J861" s="2">
        <v>226122</v>
      </c>
      <c r="K861" s="3">
        <v>0.32</v>
      </c>
      <c r="L861" t="s">
        <v>47</v>
      </c>
      <c r="M861" t="s">
        <v>68</v>
      </c>
      <c r="N861" s="1" t="s">
        <v>20</v>
      </c>
      <c r="P861" t="str">
        <f t="shared" si="24"/>
        <v>MIDDLE AGE</v>
      </c>
      <c r="AG861" s="11"/>
      <c r="AH861" s="1">
        <v>41237</v>
      </c>
      <c r="AI861" s="2">
        <v>226122</v>
      </c>
      <c r="AJ861" s="13" t="s">
        <v>14</v>
      </c>
      <c r="AK861" s="1">
        <v>41237</v>
      </c>
      <c r="AL861" s="3">
        <v>0.32</v>
      </c>
      <c r="AO861" s="11"/>
    </row>
    <row r="862" spans="1:41" x14ac:dyDescent="0.25">
      <c r="A862" t="s">
        <v>144</v>
      </c>
      <c r="B862" t="s">
        <v>1936</v>
      </c>
      <c r="C862" t="s">
        <v>55</v>
      </c>
      <c r="D862" t="s">
        <v>14</v>
      </c>
      <c r="E862" t="s">
        <v>35</v>
      </c>
      <c r="F862" t="s">
        <v>16</v>
      </c>
      <c r="G862" t="s">
        <v>43</v>
      </c>
      <c r="H862">
        <v>42</v>
      </c>
      <c r="I862" s="1">
        <v>40918</v>
      </c>
      <c r="J862" s="2">
        <v>110720</v>
      </c>
      <c r="K862" s="3">
        <v>0.09</v>
      </c>
      <c r="L862" t="s">
        <v>18</v>
      </c>
      <c r="M862" t="s">
        <v>42</v>
      </c>
      <c r="N862" s="1" t="s">
        <v>20</v>
      </c>
      <c r="P862" t="str">
        <f t="shared" si="24"/>
        <v>MIDDLE AGE</v>
      </c>
      <c r="AG862" s="11"/>
      <c r="AH862" s="1">
        <v>40918</v>
      </c>
      <c r="AI862" s="2">
        <v>110720</v>
      </c>
      <c r="AJ862" s="13" t="s">
        <v>26</v>
      </c>
      <c r="AK862" s="1">
        <v>40918</v>
      </c>
      <c r="AL862" s="3">
        <v>0.09</v>
      </c>
      <c r="AO862" s="11"/>
    </row>
    <row r="863" spans="1:41" x14ac:dyDescent="0.25">
      <c r="A863" t="s">
        <v>990</v>
      </c>
      <c r="B863" t="s">
        <v>1937</v>
      </c>
      <c r="C863" t="s">
        <v>38</v>
      </c>
      <c r="D863" t="s">
        <v>26</v>
      </c>
      <c r="E863" t="s">
        <v>15</v>
      </c>
      <c r="F863" t="s">
        <v>27</v>
      </c>
      <c r="G863" t="s">
        <v>23</v>
      </c>
      <c r="H863">
        <v>45</v>
      </c>
      <c r="I863" s="1">
        <v>40097</v>
      </c>
      <c r="J863" s="2">
        <v>152519</v>
      </c>
      <c r="K863" s="3">
        <v>0.3</v>
      </c>
      <c r="L863" t="s">
        <v>32</v>
      </c>
      <c r="M863" t="s">
        <v>67</v>
      </c>
      <c r="N863" s="1" t="s">
        <v>20</v>
      </c>
      <c r="P863" t="str">
        <f t="shared" si="24"/>
        <v>MIDDLE AGE</v>
      </c>
      <c r="AG863" s="11"/>
      <c r="AH863" s="1">
        <v>40097</v>
      </c>
      <c r="AI863" s="2">
        <v>152519</v>
      </c>
      <c r="AJ863" s="13" t="s">
        <v>30</v>
      </c>
      <c r="AK863" s="1">
        <v>40097</v>
      </c>
      <c r="AL863" s="3">
        <v>0.3</v>
      </c>
      <c r="AO863" s="11"/>
    </row>
    <row r="864" spans="1:41" x14ac:dyDescent="0.25">
      <c r="A864" t="s">
        <v>991</v>
      </c>
      <c r="B864" t="s">
        <v>1938</v>
      </c>
      <c r="C864" t="s">
        <v>72</v>
      </c>
      <c r="D864" t="s">
        <v>30</v>
      </c>
      <c r="E864" t="s">
        <v>31</v>
      </c>
      <c r="F864" t="s">
        <v>16</v>
      </c>
      <c r="G864" t="s">
        <v>17</v>
      </c>
      <c r="H864">
        <v>37</v>
      </c>
      <c r="I864" s="1">
        <v>40261</v>
      </c>
      <c r="J864" s="2">
        <v>80015</v>
      </c>
      <c r="K864" s="3">
        <v>0</v>
      </c>
      <c r="L864" t="s">
        <v>18</v>
      </c>
      <c r="M864" t="s">
        <v>19</v>
      </c>
      <c r="N864" s="1" t="s">
        <v>20</v>
      </c>
      <c r="P864" t="str">
        <f t="shared" si="24"/>
        <v>YOUNG</v>
      </c>
      <c r="AG864" s="11"/>
      <c r="AH864" s="1">
        <v>40261</v>
      </c>
      <c r="AI864" s="2">
        <v>80015</v>
      </c>
      <c r="AJ864" s="13" t="s">
        <v>26</v>
      </c>
      <c r="AK864" s="1">
        <v>40261</v>
      </c>
      <c r="AL864" s="3">
        <v>0</v>
      </c>
      <c r="AO864" s="11"/>
    </row>
    <row r="865" spans="1:41" x14ac:dyDescent="0.25">
      <c r="A865" t="s">
        <v>992</v>
      </c>
      <c r="B865" t="s">
        <v>1100</v>
      </c>
      <c r="C865" t="s">
        <v>13</v>
      </c>
      <c r="D865" t="s">
        <v>26</v>
      </c>
      <c r="E865" t="s">
        <v>31</v>
      </c>
      <c r="F865" t="s">
        <v>16</v>
      </c>
      <c r="G865" t="s">
        <v>46</v>
      </c>
      <c r="H865">
        <v>46</v>
      </c>
      <c r="I865" s="1">
        <v>44076</v>
      </c>
      <c r="J865" s="2">
        <v>192286</v>
      </c>
      <c r="K865" s="3">
        <v>0.32</v>
      </c>
      <c r="L865" t="s">
        <v>47</v>
      </c>
      <c r="M865" t="s">
        <v>1136</v>
      </c>
      <c r="N865" s="1">
        <v>44798</v>
      </c>
      <c r="P865" t="str">
        <f t="shared" si="24"/>
        <v>MIDDLE AGE</v>
      </c>
      <c r="AG865" s="11"/>
      <c r="AH865" s="1">
        <v>44076</v>
      </c>
      <c r="AI865" s="2">
        <v>192286</v>
      </c>
      <c r="AJ865" s="13" t="s">
        <v>22</v>
      </c>
      <c r="AK865" s="1">
        <v>44076</v>
      </c>
      <c r="AL865" s="3">
        <v>0.32</v>
      </c>
      <c r="AO865" s="11"/>
    </row>
    <row r="866" spans="1:41" x14ac:dyDescent="0.25">
      <c r="A866" t="s">
        <v>993</v>
      </c>
      <c r="B866" t="s">
        <v>1939</v>
      </c>
      <c r="C866" t="s">
        <v>70</v>
      </c>
      <c r="D866" t="s">
        <v>22</v>
      </c>
      <c r="E866" t="s">
        <v>1104</v>
      </c>
      <c r="F866" t="s">
        <v>16</v>
      </c>
      <c r="G866" t="s">
        <v>23</v>
      </c>
      <c r="H866">
        <v>49</v>
      </c>
      <c r="I866" s="1">
        <v>41927</v>
      </c>
      <c r="J866" s="2">
        <v>40352</v>
      </c>
      <c r="K866" s="3">
        <v>0</v>
      </c>
      <c r="L866" t="s">
        <v>32</v>
      </c>
      <c r="M866" t="s">
        <v>54</v>
      </c>
      <c r="N866" s="1" t="s">
        <v>20</v>
      </c>
      <c r="P866" t="str">
        <f t="shared" si="24"/>
        <v>MIDDLE AGE</v>
      </c>
      <c r="AG866" s="11"/>
      <c r="AH866" s="1">
        <v>41927</v>
      </c>
      <c r="AI866" s="2">
        <v>40352</v>
      </c>
      <c r="AJ866" s="13" t="s">
        <v>22</v>
      </c>
      <c r="AK866" s="1">
        <v>41927</v>
      </c>
      <c r="AL866" s="3">
        <v>0</v>
      </c>
      <c r="AO866" s="11"/>
    </row>
    <row r="867" spans="1:41" x14ac:dyDescent="0.25">
      <c r="A867" t="s">
        <v>994</v>
      </c>
      <c r="B867" t="s">
        <v>1940</v>
      </c>
      <c r="C867" t="s">
        <v>1113</v>
      </c>
      <c r="D867" t="s">
        <v>22</v>
      </c>
      <c r="E867" t="s">
        <v>31</v>
      </c>
      <c r="F867" t="s">
        <v>16</v>
      </c>
      <c r="G867" t="s">
        <v>17</v>
      </c>
      <c r="H867">
        <v>53</v>
      </c>
      <c r="I867" s="1">
        <v>39626</v>
      </c>
      <c r="J867" s="2">
        <v>147813</v>
      </c>
      <c r="K867" s="3">
        <v>0.13</v>
      </c>
      <c r="L867" t="s">
        <v>18</v>
      </c>
      <c r="M867" t="s">
        <v>19</v>
      </c>
      <c r="N867" s="1" t="s">
        <v>20</v>
      </c>
      <c r="P867" t="str">
        <f t="shared" si="24"/>
        <v>MIDDLE AGE</v>
      </c>
      <c r="AG867" s="11"/>
      <c r="AH867" s="1">
        <v>39626</v>
      </c>
      <c r="AI867" s="2">
        <v>147813</v>
      </c>
      <c r="AJ867" s="13" t="s">
        <v>26</v>
      </c>
      <c r="AK867" s="1">
        <v>39626</v>
      </c>
      <c r="AL867" s="3">
        <v>0.13</v>
      </c>
      <c r="AO867" s="11"/>
    </row>
    <row r="868" spans="1:41" x14ac:dyDescent="0.25">
      <c r="A868" t="s">
        <v>995</v>
      </c>
      <c r="B868" t="s">
        <v>1941</v>
      </c>
      <c r="C868" t="s">
        <v>79</v>
      </c>
      <c r="D868" t="s">
        <v>26</v>
      </c>
      <c r="E868" t="s">
        <v>35</v>
      </c>
      <c r="F868" t="s">
        <v>16</v>
      </c>
      <c r="G868" t="s">
        <v>23</v>
      </c>
      <c r="H868">
        <v>61</v>
      </c>
      <c r="I868" s="1">
        <v>40334</v>
      </c>
      <c r="J868" s="2">
        <v>96404</v>
      </c>
      <c r="K868" s="3">
        <v>0</v>
      </c>
      <c r="L868" t="s">
        <v>32</v>
      </c>
      <c r="M868" t="s">
        <v>33</v>
      </c>
      <c r="N868" s="1" t="s">
        <v>20</v>
      </c>
      <c r="P868" t="str">
        <f t="shared" si="24"/>
        <v>OLD</v>
      </c>
      <c r="AG868" s="11"/>
      <c r="AH868" s="1">
        <v>40334</v>
      </c>
      <c r="AI868" s="2">
        <v>96404</v>
      </c>
      <c r="AJ868" s="13" t="s">
        <v>58</v>
      </c>
      <c r="AK868" s="1">
        <v>40334</v>
      </c>
      <c r="AL868" s="3">
        <v>0</v>
      </c>
      <c r="AO868" s="11"/>
    </row>
    <row r="869" spans="1:41" x14ac:dyDescent="0.25">
      <c r="A869" t="s">
        <v>996</v>
      </c>
      <c r="B869" t="s">
        <v>1942</v>
      </c>
      <c r="C869" t="s">
        <v>57</v>
      </c>
      <c r="D869" t="s">
        <v>58</v>
      </c>
      <c r="E869" t="s">
        <v>35</v>
      </c>
      <c r="F869" t="s">
        <v>16</v>
      </c>
      <c r="G869" t="s">
        <v>23</v>
      </c>
      <c r="H869">
        <v>46</v>
      </c>
      <c r="I869" s="1">
        <v>37059</v>
      </c>
      <c r="J869" s="2">
        <v>64882</v>
      </c>
      <c r="K869" s="3">
        <v>0</v>
      </c>
      <c r="L869" t="s">
        <v>18</v>
      </c>
      <c r="M869" t="s">
        <v>19</v>
      </c>
      <c r="N869" s="1" t="s">
        <v>20</v>
      </c>
      <c r="P869" t="str">
        <f t="shared" si="24"/>
        <v>MIDDLE AGE</v>
      </c>
      <c r="AG869" s="11"/>
      <c r="AH869" s="1">
        <v>37059</v>
      </c>
      <c r="AI869" s="2">
        <v>64882</v>
      </c>
      <c r="AJ869" s="13" t="s">
        <v>45</v>
      </c>
      <c r="AK869" s="1">
        <v>37059</v>
      </c>
      <c r="AL869" s="3">
        <v>0</v>
      </c>
      <c r="AO869" s="11"/>
    </row>
    <row r="870" spans="1:41" x14ac:dyDescent="0.25">
      <c r="A870" t="s">
        <v>997</v>
      </c>
      <c r="B870" t="s">
        <v>1943</v>
      </c>
      <c r="C870" t="s">
        <v>13</v>
      </c>
      <c r="D870" t="s">
        <v>45</v>
      </c>
      <c r="E870" t="s">
        <v>35</v>
      </c>
      <c r="F870" t="s">
        <v>16</v>
      </c>
      <c r="G870" t="s">
        <v>17</v>
      </c>
      <c r="H870">
        <v>58</v>
      </c>
      <c r="I870" s="1">
        <v>42666</v>
      </c>
      <c r="J870" s="2">
        <v>203739</v>
      </c>
      <c r="K870" s="3">
        <v>0.3</v>
      </c>
      <c r="L870" t="s">
        <v>18</v>
      </c>
      <c r="M870" t="s">
        <v>42</v>
      </c>
      <c r="N870" s="1" t="s">
        <v>20</v>
      </c>
      <c r="P870" t="str">
        <f t="shared" si="24"/>
        <v>MIDDLE AGE</v>
      </c>
      <c r="AG870" s="11"/>
      <c r="AH870" s="1">
        <v>42666</v>
      </c>
      <c r="AI870" s="2">
        <v>203739</v>
      </c>
      <c r="AJ870" s="13" t="s">
        <v>30</v>
      </c>
      <c r="AK870" s="1">
        <v>42666</v>
      </c>
      <c r="AL870" s="3">
        <v>0.3</v>
      </c>
      <c r="AO870" s="11"/>
    </row>
    <row r="871" spans="1:41" x14ac:dyDescent="0.25">
      <c r="A871" t="s">
        <v>998</v>
      </c>
      <c r="B871" t="s">
        <v>1944</v>
      </c>
      <c r="C871" t="s">
        <v>38</v>
      </c>
      <c r="D871" t="s">
        <v>30</v>
      </c>
      <c r="E871" t="s">
        <v>15</v>
      </c>
      <c r="F871" t="s">
        <v>27</v>
      </c>
      <c r="G871" t="s">
        <v>17</v>
      </c>
      <c r="H871">
        <v>34</v>
      </c>
      <c r="I871" s="1">
        <v>44636</v>
      </c>
      <c r="J871" s="2">
        <v>197849</v>
      </c>
      <c r="K871" s="3">
        <v>0.19</v>
      </c>
      <c r="L871" t="s">
        <v>18</v>
      </c>
      <c r="M871" t="s">
        <v>37</v>
      </c>
      <c r="N871" s="1" t="s">
        <v>20</v>
      </c>
      <c r="P871" t="str">
        <f t="shared" si="24"/>
        <v>YOUNG</v>
      </c>
      <c r="AG871" s="11"/>
      <c r="AH871" s="1">
        <v>44636</v>
      </c>
      <c r="AI871" s="2">
        <v>197849</v>
      </c>
      <c r="AJ871" s="13" t="s">
        <v>26</v>
      </c>
      <c r="AK871" s="1">
        <v>44636</v>
      </c>
      <c r="AL871" s="3">
        <v>0.19</v>
      </c>
      <c r="AO871" s="11"/>
    </row>
    <row r="872" spans="1:41" x14ac:dyDescent="0.25">
      <c r="A872" t="s">
        <v>152</v>
      </c>
      <c r="B872" t="s">
        <v>1945</v>
      </c>
      <c r="C872" t="s">
        <v>50</v>
      </c>
      <c r="D872" t="s">
        <v>26</v>
      </c>
      <c r="E872" t="s">
        <v>35</v>
      </c>
      <c r="F872" t="s">
        <v>16</v>
      </c>
      <c r="G872" t="s">
        <v>43</v>
      </c>
      <c r="H872">
        <v>54</v>
      </c>
      <c r="I872" s="1">
        <v>36814</v>
      </c>
      <c r="J872" s="2">
        <v>60116</v>
      </c>
      <c r="K872" s="3">
        <v>0.05</v>
      </c>
      <c r="L872" t="s">
        <v>18</v>
      </c>
      <c r="M872" t="s">
        <v>19</v>
      </c>
      <c r="N872" s="1" t="s">
        <v>20</v>
      </c>
      <c r="P872" t="str">
        <f t="shared" si="24"/>
        <v>MIDDLE AGE</v>
      </c>
      <c r="AG872" s="11"/>
      <c r="AH872" s="1">
        <v>36814</v>
      </c>
      <c r="AI872" s="2">
        <v>60116</v>
      </c>
      <c r="AJ872" s="13" t="s">
        <v>45</v>
      </c>
      <c r="AK872" s="1">
        <v>36814</v>
      </c>
      <c r="AL872" s="3">
        <v>0.05</v>
      </c>
      <c r="AO872" s="11"/>
    </row>
    <row r="873" spans="1:41" x14ac:dyDescent="0.25">
      <c r="A873" t="s">
        <v>999</v>
      </c>
      <c r="B873" t="s">
        <v>1946</v>
      </c>
      <c r="C873" t="s">
        <v>44</v>
      </c>
      <c r="D873" t="s">
        <v>45</v>
      </c>
      <c r="E873" t="s">
        <v>1104</v>
      </c>
      <c r="F873" t="s">
        <v>27</v>
      </c>
      <c r="G873" t="s">
        <v>23</v>
      </c>
      <c r="H873">
        <v>41</v>
      </c>
      <c r="I873" s="1">
        <v>39840</v>
      </c>
      <c r="J873" s="2">
        <v>90881</v>
      </c>
      <c r="K873" s="3">
        <v>0</v>
      </c>
      <c r="L873" t="s">
        <v>32</v>
      </c>
      <c r="M873" t="s">
        <v>63</v>
      </c>
      <c r="N873" s="1" t="s">
        <v>20</v>
      </c>
      <c r="P873" t="str">
        <f t="shared" si="24"/>
        <v>MIDDLE AGE</v>
      </c>
      <c r="AG873" s="11"/>
      <c r="AH873" s="1">
        <v>39840</v>
      </c>
      <c r="AI873" s="2">
        <v>90881</v>
      </c>
      <c r="AJ873" s="13" t="s">
        <v>26</v>
      </c>
      <c r="AK873" s="1">
        <v>39840</v>
      </c>
      <c r="AL873" s="3">
        <v>0</v>
      </c>
      <c r="AO873" s="11"/>
    </row>
    <row r="874" spans="1:41" x14ac:dyDescent="0.25">
      <c r="A874" t="s">
        <v>1000</v>
      </c>
      <c r="B874" t="s">
        <v>1947</v>
      </c>
      <c r="C874" t="s">
        <v>61</v>
      </c>
      <c r="D874" t="s">
        <v>26</v>
      </c>
      <c r="E874" t="s">
        <v>1104</v>
      </c>
      <c r="F874" t="s">
        <v>16</v>
      </c>
      <c r="G874" t="s">
        <v>23</v>
      </c>
      <c r="H874">
        <v>28</v>
      </c>
      <c r="I874" s="1">
        <v>44510</v>
      </c>
      <c r="J874" s="2">
        <v>83965</v>
      </c>
      <c r="K874" s="3">
        <v>0</v>
      </c>
      <c r="L874" t="s">
        <v>32</v>
      </c>
      <c r="M874" t="s">
        <v>33</v>
      </c>
      <c r="N874" s="1" t="s">
        <v>20</v>
      </c>
      <c r="P874" t="str">
        <f t="shared" si="24"/>
        <v>YOUNG</v>
      </c>
      <c r="AG874" s="11"/>
      <c r="AH874" s="1">
        <v>44510</v>
      </c>
      <c r="AI874" s="2">
        <v>83965</v>
      </c>
      <c r="AJ874" s="13" t="s">
        <v>30</v>
      </c>
      <c r="AK874" s="1">
        <v>44510</v>
      </c>
      <c r="AL874" s="3">
        <v>0</v>
      </c>
      <c r="AO874" s="11"/>
    </row>
    <row r="875" spans="1:41" x14ac:dyDescent="0.25">
      <c r="A875" t="s">
        <v>136</v>
      </c>
      <c r="B875" t="s">
        <v>175</v>
      </c>
      <c r="C875" t="s">
        <v>72</v>
      </c>
      <c r="D875" t="s">
        <v>30</v>
      </c>
      <c r="E875" t="s">
        <v>31</v>
      </c>
      <c r="F875" t="s">
        <v>27</v>
      </c>
      <c r="G875" t="s">
        <v>43</v>
      </c>
      <c r="H875">
        <v>62</v>
      </c>
      <c r="I875" s="1">
        <v>38898</v>
      </c>
      <c r="J875" s="2">
        <v>73500</v>
      </c>
      <c r="K875" s="3">
        <v>0</v>
      </c>
      <c r="L875" t="s">
        <v>18</v>
      </c>
      <c r="M875" t="s">
        <v>37</v>
      </c>
      <c r="N875" s="1" t="s">
        <v>20</v>
      </c>
      <c r="P875" t="str">
        <f t="shared" si="24"/>
        <v>OLD</v>
      </c>
      <c r="AG875" s="11"/>
      <c r="AH875" s="1">
        <v>38898</v>
      </c>
      <c r="AI875" s="2">
        <v>73500</v>
      </c>
      <c r="AJ875" s="13" t="s">
        <v>22</v>
      </c>
      <c r="AK875" s="1">
        <v>38898</v>
      </c>
      <c r="AL875" s="3">
        <v>0</v>
      </c>
      <c r="AO875" s="11"/>
    </row>
    <row r="876" spans="1:41" x14ac:dyDescent="0.25">
      <c r="A876" t="s">
        <v>1001</v>
      </c>
      <c r="B876" t="s">
        <v>1948</v>
      </c>
      <c r="C876" t="s">
        <v>38</v>
      </c>
      <c r="D876" t="s">
        <v>22</v>
      </c>
      <c r="E876" t="s">
        <v>35</v>
      </c>
      <c r="F876" t="s">
        <v>27</v>
      </c>
      <c r="G876" t="s">
        <v>17</v>
      </c>
      <c r="H876">
        <v>59</v>
      </c>
      <c r="I876" s="1">
        <v>44744</v>
      </c>
      <c r="J876" s="2">
        <v>175137</v>
      </c>
      <c r="K876" s="3">
        <v>0.26</v>
      </c>
      <c r="L876" t="s">
        <v>18</v>
      </c>
      <c r="M876" t="s">
        <v>19</v>
      </c>
      <c r="N876" s="1">
        <v>44930</v>
      </c>
      <c r="P876" t="str">
        <f t="shared" si="24"/>
        <v>MIDDLE AGE</v>
      </c>
      <c r="AG876" s="11"/>
      <c r="AH876" s="1">
        <v>44744</v>
      </c>
      <c r="AI876" s="2">
        <v>175137</v>
      </c>
      <c r="AJ876" s="13" t="s">
        <v>41</v>
      </c>
      <c r="AK876" s="1">
        <v>44744</v>
      </c>
      <c r="AL876" s="3">
        <v>0.26</v>
      </c>
      <c r="AO876" s="11"/>
    </row>
    <row r="877" spans="1:41" x14ac:dyDescent="0.25">
      <c r="A877" t="s">
        <v>122</v>
      </c>
      <c r="B877" t="s">
        <v>1949</v>
      </c>
      <c r="C877" t="s">
        <v>38</v>
      </c>
      <c r="D877" t="s">
        <v>41</v>
      </c>
      <c r="E877" t="s">
        <v>35</v>
      </c>
      <c r="F877" t="s">
        <v>16</v>
      </c>
      <c r="G877" t="s">
        <v>17</v>
      </c>
      <c r="H877">
        <v>35</v>
      </c>
      <c r="I877" s="1">
        <v>41067</v>
      </c>
      <c r="J877" s="2">
        <v>161453</v>
      </c>
      <c r="K877" s="3">
        <v>0.27</v>
      </c>
      <c r="L877" t="s">
        <v>18</v>
      </c>
      <c r="M877" t="s">
        <v>37</v>
      </c>
      <c r="N877" s="1" t="s">
        <v>20</v>
      </c>
      <c r="P877" t="str">
        <f t="shared" si="24"/>
        <v>YOUNG</v>
      </c>
      <c r="AG877" s="11"/>
      <c r="AH877" s="1">
        <v>41067</v>
      </c>
      <c r="AI877" s="2">
        <v>161453</v>
      </c>
      <c r="AJ877" s="13" t="s">
        <v>41</v>
      </c>
      <c r="AK877" s="1">
        <v>41067</v>
      </c>
      <c r="AL877" s="3">
        <v>0.27</v>
      </c>
      <c r="AO877" s="11"/>
    </row>
    <row r="878" spans="1:41" x14ac:dyDescent="0.25">
      <c r="A878" t="s">
        <v>1002</v>
      </c>
      <c r="B878" t="s">
        <v>1950</v>
      </c>
      <c r="C878" t="s">
        <v>57</v>
      </c>
      <c r="D878" t="s">
        <v>41</v>
      </c>
      <c r="E878" t="s">
        <v>35</v>
      </c>
      <c r="F878" t="s">
        <v>27</v>
      </c>
      <c r="G878" t="s">
        <v>46</v>
      </c>
      <c r="H878">
        <v>31</v>
      </c>
      <c r="I878" s="1">
        <v>43970</v>
      </c>
      <c r="J878" s="2">
        <v>64234</v>
      </c>
      <c r="K878" s="3">
        <v>0</v>
      </c>
      <c r="L878" t="s">
        <v>18</v>
      </c>
      <c r="M878" t="s">
        <v>56</v>
      </c>
      <c r="N878" s="1">
        <v>44511</v>
      </c>
      <c r="P878" t="str">
        <f t="shared" si="24"/>
        <v>YOUNG</v>
      </c>
      <c r="AG878" s="11"/>
      <c r="AH878" s="1">
        <v>43970</v>
      </c>
      <c r="AI878" s="2">
        <v>64234</v>
      </c>
      <c r="AJ878" s="13" t="s">
        <v>26</v>
      </c>
      <c r="AK878" s="1">
        <v>43970</v>
      </c>
      <c r="AL878" s="3">
        <v>0</v>
      </c>
      <c r="AO878" s="11"/>
    </row>
    <row r="879" spans="1:41" x14ac:dyDescent="0.25">
      <c r="A879" t="s">
        <v>1003</v>
      </c>
      <c r="B879" t="s">
        <v>1951</v>
      </c>
      <c r="C879" t="s">
        <v>55</v>
      </c>
      <c r="D879" t="s">
        <v>26</v>
      </c>
      <c r="E879" t="s">
        <v>1104</v>
      </c>
      <c r="F879" t="s">
        <v>27</v>
      </c>
      <c r="G879" t="s">
        <v>23</v>
      </c>
      <c r="H879">
        <v>55</v>
      </c>
      <c r="I879" s="1">
        <v>34527</v>
      </c>
      <c r="J879" s="2">
        <v>103726</v>
      </c>
      <c r="K879" s="3">
        <v>0.08</v>
      </c>
      <c r="L879" t="s">
        <v>32</v>
      </c>
      <c r="M879" t="s">
        <v>63</v>
      </c>
      <c r="N879" s="1" t="s">
        <v>20</v>
      </c>
      <c r="P879" t="str">
        <f t="shared" si="24"/>
        <v>MIDDLE AGE</v>
      </c>
      <c r="AG879" s="11"/>
      <c r="AH879" s="1">
        <v>34527</v>
      </c>
      <c r="AI879" s="2">
        <v>103726</v>
      </c>
      <c r="AJ879" s="13" t="s">
        <v>30</v>
      </c>
      <c r="AK879" s="1">
        <v>34527</v>
      </c>
      <c r="AL879" s="3">
        <v>0.08</v>
      </c>
      <c r="AO879" s="11"/>
    </row>
    <row r="880" spans="1:41" x14ac:dyDescent="0.25">
      <c r="A880" t="s">
        <v>1004</v>
      </c>
      <c r="B880" t="s">
        <v>1952</v>
      </c>
      <c r="C880" t="s">
        <v>53</v>
      </c>
      <c r="D880" t="s">
        <v>30</v>
      </c>
      <c r="E880" t="s">
        <v>15</v>
      </c>
      <c r="F880" t="s">
        <v>27</v>
      </c>
      <c r="G880" t="s">
        <v>23</v>
      </c>
      <c r="H880">
        <v>46</v>
      </c>
      <c r="I880" s="1">
        <v>36889</v>
      </c>
      <c r="J880" s="2">
        <v>114260</v>
      </c>
      <c r="K880" s="3">
        <v>0</v>
      </c>
      <c r="L880" t="s">
        <v>32</v>
      </c>
      <c r="M880" t="s">
        <v>33</v>
      </c>
      <c r="N880" s="1" t="s">
        <v>20</v>
      </c>
      <c r="P880" t="str">
        <f t="shared" si="24"/>
        <v>MIDDLE AGE</v>
      </c>
      <c r="AG880" s="11"/>
      <c r="AH880" s="1">
        <v>36889</v>
      </c>
      <c r="AI880" s="2">
        <v>114260</v>
      </c>
      <c r="AJ880" s="13" t="s">
        <v>30</v>
      </c>
      <c r="AK880" s="1">
        <v>36889</v>
      </c>
      <c r="AL880" s="3">
        <v>0</v>
      </c>
      <c r="AO880" s="11"/>
    </row>
    <row r="881" spans="1:41" x14ac:dyDescent="0.25">
      <c r="A881" t="s">
        <v>229</v>
      </c>
      <c r="B881" t="s">
        <v>1953</v>
      </c>
      <c r="C881" t="s">
        <v>71</v>
      </c>
      <c r="D881" t="s">
        <v>30</v>
      </c>
      <c r="E881" t="s">
        <v>31</v>
      </c>
      <c r="F881" t="s">
        <v>27</v>
      </c>
      <c r="G881" t="s">
        <v>46</v>
      </c>
      <c r="H881">
        <v>36</v>
      </c>
      <c r="I881" s="1">
        <v>41026</v>
      </c>
      <c r="J881" s="2">
        <v>116168</v>
      </c>
      <c r="K881" s="3">
        <v>0</v>
      </c>
      <c r="L881" t="s">
        <v>18</v>
      </c>
      <c r="M881" t="s">
        <v>24</v>
      </c>
      <c r="N881" s="1" t="s">
        <v>20</v>
      </c>
      <c r="P881" t="str">
        <f t="shared" si="24"/>
        <v>YOUNG</v>
      </c>
      <c r="AG881" s="11"/>
      <c r="AH881" s="1">
        <v>41026</v>
      </c>
      <c r="AI881" s="2">
        <v>116168</v>
      </c>
      <c r="AJ881" s="13" t="s">
        <v>45</v>
      </c>
      <c r="AK881" s="1">
        <v>41026</v>
      </c>
      <c r="AL881" s="3">
        <v>0</v>
      </c>
      <c r="AO881" s="11"/>
    </row>
    <row r="882" spans="1:41" x14ac:dyDescent="0.25">
      <c r="A882" t="s">
        <v>1005</v>
      </c>
      <c r="B882" t="s">
        <v>1954</v>
      </c>
      <c r="C882" t="s">
        <v>1113</v>
      </c>
      <c r="D882" t="s">
        <v>45</v>
      </c>
      <c r="E882" t="s">
        <v>15</v>
      </c>
      <c r="F882" t="s">
        <v>27</v>
      </c>
      <c r="G882" t="s">
        <v>23</v>
      </c>
      <c r="H882">
        <v>27</v>
      </c>
      <c r="I882" s="1">
        <v>44417</v>
      </c>
      <c r="J882" s="2">
        <v>133267</v>
      </c>
      <c r="K882" s="3">
        <v>0.12</v>
      </c>
      <c r="L882" t="s">
        <v>18</v>
      </c>
      <c r="M882" t="s">
        <v>37</v>
      </c>
      <c r="N882" s="1" t="s">
        <v>20</v>
      </c>
      <c r="P882" t="str">
        <f t="shared" si="24"/>
        <v>YOUNG</v>
      </c>
      <c r="AG882" s="11"/>
      <c r="AH882" s="1">
        <v>44417</v>
      </c>
      <c r="AI882" s="2">
        <v>133267</v>
      </c>
      <c r="AJ882" s="13" t="s">
        <v>45</v>
      </c>
      <c r="AK882" s="1">
        <v>44417</v>
      </c>
      <c r="AL882" s="3">
        <v>0.12</v>
      </c>
      <c r="AO882" s="11"/>
    </row>
    <row r="883" spans="1:41" x14ac:dyDescent="0.25">
      <c r="A883" t="s">
        <v>1006</v>
      </c>
      <c r="B883" t="s">
        <v>1955</v>
      </c>
      <c r="C883" t="s">
        <v>76</v>
      </c>
      <c r="D883" t="s">
        <v>45</v>
      </c>
      <c r="E883" t="s">
        <v>1104</v>
      </c>
      <c r="F883" t="s">
        <v>16</v>
      </c>
      <c r="G883" t="s">
        <v>23</v>
      </c>
      <c r="H883">
        <v>50</v>
      </c>
      <c r="I883" s="1">
        <v>42708</v>
      </c>
      <c r="J883" s="2">
        <v>50038</v>
      </c>
      <c r="K883" s="3">
        <v>0</v>
      </c>
      <c r="L883" t="s">
        <v>32</v>
      </c>
      <c r="M883" t="s">
        <v>67</v>
      </c>
      <c r="N883" s="1" t="s">
        <v>20</v>
      </c>
      <c r="P883" t="str">
        <f t="shared" si="24"/>
        <v>MIDDLE AGE</v>
      </c>
      <c r="AG883" s="11"/>
      <c r="AH883" s="1">
        <v>42708</v>
      </c>
      <c r="AI883" s="2">
        <v>50038</v>
      </c>
      <c r="AJ883" s="13" t="s">
        <v>58</v>
      </c>
      <c r="AK883" s="1">
        <v>42708</v>
      </c>
      <c r="AL883" s="3">
        <v>0</v>
      </c>
      <c r="AO883" s="11"/>
    </row>
    <row r="884" spans="1:41" x14ac:dyDescent="0.25">
      <c r="A884" t="s">
        <v>231</v>
      </c>
      <c r="B884" t="s">
        <v>1956</v>
      </c>
      <c r="C884" t="s">
        <v>59</v>
      </c>
      <c r="D884" t="s">
        <v>58</v>
      </c>
      <c r="E884" t="s">
        <v>31</v>
      </c>
      <c r="F884" t="s">
        <v>27</v>
      </c>
      <c r="G884" t="s">
        <v>17</v>
      </c>
      <c r="H884">
        <v>27</v>
      </c>
      <c r="I884" s="1">
        <v>44567</v>
      </c>
      <c r="J884" s="2">
        <v>52058</v>
      </c>
      <c r="K884" s="3">
        <v>0</v>
      </c>
      <c r="L884" t="s">
        <v>18</v>
      </c>
      <c r="M884" t="s">
        <v>28</v>
      </c>
      <c r="N884" s="1" t="s">
        <v>20</v>
      </c>
      <c r="P884" t="str">
        <f t="shared" si="24"/>
        <v>YOUNG</v>
      </c>
      <c r="AG884" s="11"/>
      <c r="AH884" s="1">
        <v>44567</v>
      </c>
      <c r="AI884" s="2">
        <v>52058</v>
      </c>
      <c r="AJ884" s="13" t="s">
        <v>41</v>
      </c>
      <c r="AK884" s="1">
        <v>44567</v>
      </c>
      <c r="AL884" s="3">
        <v>0</v>
      </c>
      <c r="AO884" s="11"/>
    </row>
    <row r="885" spans="1:41" x14ac:dyDescent="0.25">
      <c r="A885" t="s">
        <v>1007</v>
      </c>
      <c r="B885" t="s">
        <v>1957</v>
      </c>
      <c r="C885" t="s">
        <v>55</v>
      </c>
      <c r="D885" t="s">
        <v>41</v>
      </c>
      <c r="E885" t="s">
        <v>1104</v>
      </c>
      <c r="F885" t="s">
        <v>27</v>
      </c>
      <c r="G885" t="s">
        <v>17</v>
      </c>
      <c r="H885">
        <v>25</v>
      </c>
      <c r="I885" s="1">
        <v>44884</v>
      </c>
      <c r="J885" s="2">
        <v>112646</v>
      </c>
      <c r="K885" s="3">
        <v>0.08</v>
      </c>
      <c r="L885" t="s">
        <v>18</v>
      </c>
      <c r="M885" t="s">
        <v>28</v>
      </c>
      <c r="N885" s="1" t="s">
        <v>20</v>
      </c>
      <c r="P885" t="str">
        <f t="shared" si="24"/>
        <v>YOUNG</v>
      </c>
      <c r="AG885" s="11"/>
      <c r="AH885" s="1">
        <v>44884</v>
      </c>
      <c r="AI885" s="2">
        <v>112646</v>
      </c>
      <c r="AJ885" s="13" t="s">
        <v>58</v>
      </c>
      <c r="AK885" s="1">
        <v>44884</v>
      </c>
      <c r="AL885" s="3">
        <v>0.08</v>
      </c>
      <c r="AO885" s="11"/>
    </row>
    <row r="886" spans="1:41" x14ac:dyDescent="0.25">
      <c r="A886" t="s">
        <v>1008</v>
      </c>
      <c r="B886" t="s">
        <v>1958</v>
      </c>
      <c r="C886" t="s">
        <v>59</v>
      </c>
      <c r="D886" t="s">
        <v>58</v>
      </c>
      <c r="E886" t="s">
        <v>35</v>
      </c>
      <c r="F886" t="s">
        <v>27</v>
      </c>
      <c r="G886" t="s">
        <v>23</v>
      </c>
      <c r="H886">
        <v>42</v>
      </c>
      <c r="I886" s="1">
        <v>41980</v>
      </c>
      <c r="J886" s="2">
        <v>53829</v>
      </c>
      <c r="K886" s="3">
        <v>0</v>
      </c>
      <c r="L886" t="s">
        <v>32</v>
      </c>
      <c r="M886" t="s">
        <v>54</v>
      </c>
      <c r="N886" s="1" t="s">
        <v>20</v>
      </c>
      <c r="P886" t="str">
        <f t="shared" si="24"/>
        <v>MIDDLE AGE</v>
      </c>
      <c r="AG886" s="11"/>
      <c r="AH886" s="1">
        <v>41980</v>
      </c>
      <c r="AI886" s="2">
        <v>53829</v>
      </c>
      <c r="AJ886" s="13" t="s">
        <v>45</v>
      </c>
      <c r="AK886" s="1">
        <v>41980</v>
      </c>
      <c r="AL886" s="3">
        <v>0</v>
      </c>
      <c r="AO886" s="11"/>
    </row>
    <row r="887" spans="1:41" x14ac:dyDescent="0.25">
      <c r="A887" t="s">
        <v>1009</v>
      </c>
      <c r="B887" t="s">
        <v>1959</v>
      </c>
      <c r="C887" t="s">
        <v>44</v>
      </c>
      <c r="D887" t="s">
        <v>45</v>
      </c>
      <c r="E887" t="s">
        <v>1104</v>
      </c>
      <c r="F887" t="s">
        <v>16</v>
      </c>
      <c r="G887" t="s">
        <v>46</v>
      </c>
      <c r="H887">
        <v>65</v>
      </c>
      <c r="I887" s="1">
        <v>35753</v>
      </c>
      <c r="J887" s="2">
        <v>90737</v>
      </c>
      <c r="K887" s="3">
        <v>0</v>
      </c>
      <c r="L887" t="s">
        <v>47</v>
      </c>
      <c r="M887" t="s">
        <v>48</v>
      </c>
      <c r="N887" s="1" t="s">
        <v>20</v>
      </c>
      <c r="P887" t="str">
        <f t="shared" si="24"/>
        <v>OLD</v>
      </c>
      <c r="AG887" s="11"/>
      <c r="AH887" s="1">
        <v>35753</v>
      </c>
      <c r="AI887" s="2">
        <v>90737</v>
      </c>
      <c r="AJ887" s="13" t="s">
        <v>22</v>
      </c>
      <c r="AK887" s="1">
        <v>35753</v>
      </c>
      <c r="AL887" s="3">
        <v>0</v>
      </c>
      <c r="AO887" s="11"/>
    </row>
    <row r="888" spans="1:41" x14ac:dyDescent="0.25">
      <c r="A888" t="s">
        <v>274</v>
      </c>
      <c r="B888" t="s">
        <v>1960</v>
      </c>
      <c r="C888" t="s">
        <v>1113</v>
      </c>
      <c r="D888" t="s">
        <v>22</v>
      </c>
      <c r="E888" t="s">
        <v>1104</v>
      </c>
      <c r="F888" t="s">
        <v>27</v>
      </c>
      <c r="G888" t="s">
        <v>23</v>
      </c>
      <c r="H888">
        <v>57</v>
      </c>
      <c r="I888" s="1">
        <v>40979</v>
      </c>
      <c r="J888" s="2">
        <v>136723</v>
      </c>
      <c r="K888" s="3">
        <v>0.11</v>
      </c>
      <c r="L888" t="s">
        <v>18</v>
      </c>
      <c r="M888" t="s">
        <v>24</v>
      </c>
      <c r="N888" s="1" t="s">
        <v>20</v>
      </c>
      <c r="P888" t="str">
        <f t="shared" si="24"/>
        <v>MIDDLE AGE</v>
      </c>
      <c r="AG888" s="11"/>
      <c r="AH888" s="1">
        <v>40979</v>
      </c>
      <c r="AI888" s="2">
        <v>136723</v>
      </c>
      <c r="AJ888" s="13" t="s">
        <v>58</v>
      </c>
      <c r="AK888" s="1">
        <v>40979</v>
      </c>
      <c r="AL888" s="3">
        <v>0.11</v>
      </c>
      <c r="AO888" s="11"/>
    </row>
    <row r="889" spans="1:41" x14ac:dyDescent="0.25">
      <c r="A889" t="s">
        <v>268</v>
      </c>
      <c r="B889" t="s">
        <v>163</v>
      </c>
      <c r="C889" t="s">
        <v>55</v>
      </c>
      <c r="D889" t="s">
        <v>58</v>
      </c>
      <c r="E889" t="s">
        <v>35</v>
      </c>
      <c r="F889" t="s">
        <v>16</v>
      </c>
      <c r="G889" t="s">
        <v>17</v>
      </c>
      <c r="H889">
        <v>44</v>
      </c>
      <c r="I889" s="1">
        <v>40187</v>
      </c>
      <c r="J889" s="2">
        <v>129099</v>
      </c>
      <c r="K889" s="3">
        <v>0.06</v>
      </c>
      <c r="L889" t="s">
        <v>18</v>
      </c>
      <c r="M889" t="s">
        <v>24</v>
      </c>
      <c r="N889" s="1" t="s">
        <v>20</v>
      </c>
      <c r="P889" t="str">
        <f t="shared" si="24"/>
        <v>MIDDLE AGE</v>
      </c>
      <c r="AG889" s="11"/>
      <c r="AH889" s="1">
        <v>40187</v>
      </c>
      <c r="AI889" s="2">
        <v>129099</v>
      </c>
      <c r="AJ889" s="13" t="s">
        <v>26</v>
      </c>
      <c r="AK889" s="1">
        <v>40187</v>
      </c>
      <c r="AL889" s="3">
        <v>0.06</v>
      </c>
      <c r="AO889" s="11"/>
    </row>
    <row r="890" spans="1:41" x14ac:dyDescent="0.25">
      <c r="A890" t="s">
        <v>1010</v>
      </c>
      <c r="B890" t="s">
        <v>1961</v>
      </c>
      <c r="C890" t="s">
        <v>62</v>
      </c>
      <c r="D890" t="s">
        <v>26</v>
      </c>
      <c r="E890" t="s">
        <v>31</v>
      </c>
      <c r="F890" t="s">
        <v>16</v>
      </c>
      <c r="G890" t="s">
        <v>46</v>
      </c>
      <c r="H890">
        <v>37</v>
      </c>
      <c r="I890" s="1">
        <v>42724</v>
      </c>
      <c r="J890" s="2">
        <v>59376</v>
      </c>
      <c r="K890" s="3">
        <v>0</v>
      </c>
      <c r="L890" t="s">
        <v>18</v>
      </c>
      <c r="M890" t="s">
        <v>42</v>
      </c>
      <c r="N890" s="1" t="s">
        <v>20</v>
      </c>
      <c r="P890" t="str">
        <f t="shared" si="24"/>
        <v>YOUNG</v>
      </c>
      <c r="AG890" s="11"/>
      <c r="AH890" s="1">
        <v>42724</v>
      </c>
      <c r="AI890" s="2">
        <v>59376</v>
      </c>
      <c r="AJ890" s="13" t="s">
        <v>26</v>
      </c>
      <c r="AK890" s="1">
        <v>42724</v>
      </c>
      <c r="AL890" s="3">
        <v>0</v>
      </c>
      <c r="AO890" s="11"/>
    </row>
    <row r="891" spans="1:41" x14ac:dyDescent="0.25">
      <c r="A891" t="s">
        <v>1011</v>
      </c>
      <c r="B891" t="s">
        <v>1962</v>
      </c>
      <c r="C891" t="s">
        <v>79</v>
      </c>
      <c r="D891" t="s">
        <v>26</v>
      </c>
      <c r="E891" t="s">
        <v>15</v>
      </c>
      <c r="F891" t="s">
        <v>16</v>
      </c>
      <c r="G891" t="s">
        <v>23</v>
      </c>
      <c r="H891">
        <v>52</v>
      </c>
      <c r="I891" s="1">
        <v>43459</v>
      </c>
      <c r="J891" s="2">
        <v>98060</v>
      </c>
      <c r="K891" s="3">
        <v>0</v>
      </c>
      <c r="L891" t="s">
        <v>18</v>
      </c>
      <c r="M891" t="s">
        <v>42</v>
      </c>
      <c r="N891" s="1" t="s">
        <v>20</v>
      </c>
      <c r="P891" t="str">
        <f t="shared" si="24"/>
        <v>MIDDLE AGE</v>
      </c>
      <c r="AG891" s="11"/>
      <c r="AH891" s="1">
        <v>43459</v>
      </c>
      <c r="AI891" s="2">
        <v>98060</v>
      </c>
      <c r="AJ891" s="13" t="s">
        <v>22</v>
      </c>
      <c r="AK891" s="1">
        <v>43459</v>
      </c>
      <c r="AL891" s="3">
        <v>0</v>
      </c>
      <c r="AO891" s="11"/>
    </row>
    <row r="892" spans="1:41" x14ac:dyDescent="0.25">
      <c r="A892" t="s">
        <v>1012</v>
      </c>
      <c r="B892" t="s">
        <v>1963</v>
      </c>
      <c r="C892" t="s">
        <v>1113</v>
      </c>
      <c r="D892" t="s">
        <v>22</v>
      </c>
      <c r="E892" t="s">
        <v>31</v>
      </c>
      <c r="F892" t="s">
        <v>27</v>
      </c>
      <c r="G892" t="s">
        <v>46</v>
      </c>
      <c r="H892">
        <v>49</v>
      </c>
      <c r="I892" s="1">
        <v>41691</v>
      </c>
      <c r="J892" s="2">
        <v>152911</v>
      </c>
      <c r="K892" s="3">
        <v>0.1</v>
      </c>
      <c r="L892" t="s">
        <v>47</v>
      </c>
      <c r="M892" t="s">
        <v>1136</v>
      </c>
      <c r="N892" s="1" t="s">
        <v>20</v>
      </c>
      <c r="P892" t="str">
        <f t="shared" si="24"/>
        <v>MIDDLE AGE</v>
      </c>
      <c r="AG892" s="11"/>
      <c r="AH892" s="1">
        <v>41691</v>
      </c>
      <c r="AI892" s="2">
        <v>152911</v>
      </c>
      <c r="AJ892" s="13" t="s">
        <v>26</v>
      </c>
      <c r="AK892" s="1">
        <v>41691</v>
      </c>
      <c r="AL892" s="3">
        <v>0.1</v>
      </c>
      <c r="AO892" s="11"/>
    </row>
    <row r="893" spans="1:41" x14ac:dyDescent="0.25">
      <c r="A893" t="s">
        <v>1013</v>
      </c>
      <c r="B893" t="s">
        <v>1964</v>
      </c>
      <c r="C893" t="s">
        <v>64</v>
      </c>
      <c r="D893" t="s">
        <v>26</v>
      </c>
      <c r="E893" t="s">
        <v>15</v>
      </c>
      <c r="F893" t="s">
        <v>27</v>
      </c>
      <c r="G893" t="s">
        <v>46</v>
      </c>
      <c r="H893">
        <v>47</v>
      </c>
      <c r="I893" s="1">
        <v>37970</v>
      </c>
      <c r="J893" s="2">
        <v>42994</v>
      </c>
      <c r="K893" s="3">
        <v>0</v>
      </c>
      <c r="L893" t="s">
        <v>47</v>
      </c>
      <c r="M893" t="s">
        <v>48</v>
      </c>
      <c r="N893" s="1" t="s">
        <v>20</v>
      </c>
      <c r="P893" t="str">
        <f t="shared" si="24"/>
        <v>MIDDLE AGE</v>
      </c>
      <c r="AG893" s="11"/>
      <c r="AH893" s="1">
        <v>37970</v>
      </c>
      <c r="AI893" s="2">
        <v>42994</v>
      </c>
      <c r="AJ893" s="13" t="s">
        <v>58</v>
      </c>
      <c r="AK893" s="1">
        <v>37970</v>
      </c>
      <c r="AL893" s="3">
        <v>0</v>
      </c>
      <c r="AO893" s="11"/>
    </row>
    <row r="894" spans="1:41" x14ac:dyDescent="0.25">
      <c r="A894" t="s">
        <v>1014</v>
      </c>
      <c r="B894" t="s">
        <v>1965</v>
      </c>
      <c r="C894" t="s">
        <v>59</v>
      </c>
      <c r="D894" t="s">
        <v>58</v>
      </c>
      <c r="E894" t="s">
        <v>35</v>
      </c>
      <c r="F894" t="s">
        <v>16</v>
      </c>
      <c r="G894" t="s">
        <v>23</v>
      </c>
      <c r="H894">
        <v>42</v>
      </c>
      <c r="I894" s="1">
        <v>43552</v>
      </c>
      <c r="J894" s="2">
        <v>59853</v>
      </c>
      <c r="K894" s="3">
        <v>0</v>
      </c>
      <c r="L894" t="s">
        <v>32</v>
      </c>
      <c r="M894" t="s">
        <v>33</v>
      </c>
      <c r="N894" s="1" t="s">
        <v>20</v>
      </c>
      <c r="P894" t="str">
        <f t="shared" si="24"/>
        <v>MIDDLE AGE</v>
      </c>
      <c r="AG894" s="11"/>
      <c r="AH894" s="1">
        <v>43552</v>
      </c>
      <c r="AI894" s="2">
        <v>59853</v>
      </c>
      <c r="AJ894" s="13" t="s">
        <v>26</v>
      </c>
      <c r="AK894" s="1">
        <v>43552</v>
      </c>
      <c r="AL894" s="3">
        <v>0</v>
      </c>
      <c r="AO894" s="11"/>
    </row>
    <row r="895" spans="1:41" x14ac:dyDescent="0.25">
      <c r="A895" t="s">
        <v>204</v>
      </c>
      <c r="B895" t="s">
        <v>1966</v>
      </c>
      <c r="C895" t="s">
        <v>64</v>
      </c>
      <c r="D895" t="s">
        <v>26</v>
      </c>
      <c r="E895" t="s">
        <v>35</v>
      </c>
      <c r="F895" t="s">
        <v>27</v>
      </c>
      <c r="G895" t="s">
        <v>43</v>
      </c>
      <c r="H895">
        <v>61</v>
      </c>
      <c r="I895" s="1">
        <v>40884</v>
      </c>
      <c r="J895" s="2">
        <v>41220</v>
      </c>
      <c r="K895" s="3">
        <v>0</v>
      </c>
      <c r="L895" t="s">
        <v>18</v>
      </c>
      <c r="M895" t="s">
        <v>19</v>
      </c>
      <c r="N895" s="1" t="s">
        <v>20</v>
      </c>
      <c r="P895" t="str">
        <f t="shared" si="24"/>
        <v>OLD</v>
      </c>
      <c r="AG895" s="11"/>
      <c r="AH895" s="1">
        <v>40884</v>
      </c>
      <c r="AI895" s="2">
        <v>41220</v>
      </c>
      <c r="AJ895" s="13" t="s">
        <v>58</v>
      </c>
      <c r="AK895" s="1">
        <v>40884</v>
      </c>
      <c r="AL895" s="3">
        <v>0</v>
      </c>
      <c r="AO895" s="11"/>
    </row>
    <row r="896" spans="1:41" x14ac:dyDescent="0.25">
      <c r="A896" t="s">
        <v>1015</v>
      </c>
      <c r="B896" t="s">
        <v>1967</v>
      </c>
      <c r="C896" t="s">
        <v>40</v>
      </c>
      <c r="D896" t="s">
        <v>58</v>
      </c>
      <c r="E896" t="s">
        <v>31</v>
      </c>
      <c r="F896" t="s">
        <v>16</v>
      </c>
      <c r="G896" t="s">
        <v>23</v>
      </c>
      <c r="H896">
        <v>33</v>
      </c>
      <c r="I896" s="1">
        <v>43879</v>
      </c>
      <c r="J896" s="2">
        <v>97261</v>
      </c>
      <c r="K896" s="3">
        <v>0</v>
      </c>
      <c r="L896" t="s">
        <v>32</v>
      </c>
      <c r="M896" t="s">
        <v>54</v>
      </c>
      <c r="N896" s="1" t="s">
        <v>20</v>
      </c>
      <c r="P896" t="str">
        <f t="shared" si="24"/>
        <v>YOUNG</v>
      </c>
      <c r="AG896" s="11"/>
      <c r="AH896" s="1">
        <v>43879</v>
      </c>
      <c r="AI896" s="2">
        <v>97261</v>
      </c>
      <c r="AJ896" s="13" t="s">
        <v>22</v>
      </c>
      <c r="AK896" s="1">
        <v>43879</v>
      </c>
      <c r="AL896" s="3">
        <v>0</v>
      </c>
      <c r="AO896" s="11"/>
    </row>
    <row r="897" spans="1:41" x14ac:dyDescent="0.25">
      <c r="A897" t="s">
        <v>1016</v>
      </c>
      <c r="B897" t="s">
        <v>1968</v>
      </c>
      <c r="C897" t="s">
        <v>55</v>
      </c>
      <c r="D897" t="s">
        <v>22</v>
      </c>
      <c r="E897" t="s">
        <v>35</v>
      </c>
      <c r="F897" t="s">
        <v>27</v>
      </c>
      <c r="G897" t="s">
        <v>43</v>
      </c>
      <c r="H897">
        <v>45</v>
      </c>
      <c r="I897" s="1">
        <v>43300</v>
      </c>
      <c r="J897" s="2">
        <v>127363</v>
      </c>
      <c r="K897" s="3">
        <v>0.09</v>
      </c>
      <c r="L897" t="s">
        <v>18</v>
      </c>
      <c r="M897" t="s">
        <v>28</v>
      </c>
      <c r="N897" s="1" t="s">
        <v>20</v>
      </c>
      <c r="P897" t="str">
        <f t="shared" si="24"/>
        <v>MIDDLE AGE</v>
      </c>
      <c r="AG897" s="11"/>
      <c r="AH897" s="1">
        <v>43300</v>
      </c>
      <c r="AI897" s="2">
        <v>127363</v>
      </c>
      <c r="AJ897" s="13" t="s">
        <v>41</v>
      </c>
      <c r="AK897" s="1">
        <v>43300</v>
      </c>
      <c r="AL897" s="3">
        <v>0.09</v>
      </c>
      <c r="AO897" s="11"/>
    </row>
    <row r="898" spans="1:41" x14ac:dyDescent="0.25">
      <c r="A898" t="s">
        <v>1017</v>
      </c>
      <c r="B898" t="s">
        <v>1969</v>
      </c>
      <c r="C898" t="s">
        <v>55</v>
      </c>
      <c r="D898" t="s">
        <v>41</v>
      </c>
      <c r="E898" t="s">
        <v>1104</v>
      </c>
      <c r="F898" t="s">
        <v>27</v>
      </c>
      <c r="G898" t="s">
        <v>17</v>
      </c>
      <c r="H898">
        <v>30</v>
      </c>
      <c r="I898" s="1">
        <v>43751</v>
      </c>
      <c r="J898" s="2">
        <v>111274</v>
      </c>
      <c r="K898" s="3">
        <v>0.06</v>
      </c>
      <c r="L898" t="s">
        <v>18</v>
      </c>
      <c r="M898" t="s">
        <v>56</v>
      </c>
      <c r="N898" s="1" t="s">
        <v>20</v>
      </c>
      <c r="P898" t="str">
        <f t="shared" ref="P898:P961" si="25">IF(AND(H898&gt;=20,H898&lt;=40),"YOUNG",IF(AND(H898&gt;40,H898&lt;=60),"MIDDLE AGE",IF(H898&gt;60,"OLD"," ")))</f>
        <v>YOUNG</v>
      </c>
      <c r="AG898" s="11"/>
      <c r="AH898" s="1">
        <v>43751</v>
      </c>
      <c r="AI898" s="2">
        <v>111274</v>
      </c>
      <c r="AJ898" s="13" t="s">
        <v>26</v>
      </c>
      <c r="AK898" s="1">
        <v>43751</v>
      </c>
      <c r="AL898" s="3">
        <v>0.06</v>
      </c>
      <c r="AO898" s="11"/>
    </row>
    <row r="899" spans="1:41" x14ac:dyDescent="0.25">
      <c r="A899" t="s">
        <v>222</v>
      </c>
      <c r="B899" t="s">
        <v>1970</v>
      </c>
      <c r="C899" t="s">
        <v>50</v>
      </c>
      <c r="D899" t="s">
        <v>26</v>
      </c>
      <c r="E899" t="s">
        <v>31</v>
      </c>
      <c r="F899" t="s">
        <v>27</v>
      </c>
      <c r="G899" t="s">
        <v>46</v>
      </c>
      <c r="H899">
        <v>53</v>
      </c>
      <c r="I899" s="1">
        <v>43207</v>
      </c>
      <c r="J899" s="2">
        <v>90554</v>
      </c>
      <c r="K899" s="3">
        <v>7.0000000000000007E-2</v>
      </c>
      <c r="L899" t="s">
        <v>47</v>
      </c>
      <c r="M899" t="s">
        <v>1136</v>
      </c>
      <c r="N899" s="1" t="s">
        <v>20</v>
      </c>
      <c r="P899" t="str">
        <f t="shared" si="25"/>
        <v>MIDDLE AGE</v>
      </c>
      <c r="AG899" s="11"/>
      <c r="AH899" s="1">
        <v>43207</v>
      </c>
      <c r="AI899" s="2">
        <v>90554</v>
      </c>
      <c r="AJ899" s="13" t="s">
        <v>14</v>
      </c>
      <c r="AK899" s="1">
        <v>43207</v>
      </c>
      <c r="AL899" s="3">
        <v>7.0000000000000007E-2</v>
      </c>
      <c r="AO899" s="11"/>
    </row>
    <row r="900" spans="1:41" x14ac:dyDescent="0.25">
      <c r="A900" t="s">
        <v>270</v>
      </c>
      <c r="B900" t="s">
        <v>1971</v>
      </c>
      <c r="C900" t="s">
        <v>55</v>
      </c>
      <c r="D900" t="s">
        <v>14</v>
      </c>
      <c r="E900" t="s">
        <v>15</v>
      </c>
      <c r="F900" t="s">
        <v>27</v>
      </c>
      <c r="G900" t="s">
        <v>46</v>
      </c>
      <c r="H900">
        <v>62</v>
      </c>
      <c r="I900" s="1">
        <v>35776</v>
      </c>
      <c r="J900" s="2">
        <v>100226</v>
      </c>
      <c r="K900" s="3">
        <v>0.1</v>
      </c>
      <c r="L900" t="s">
        <v>18</v>
      </c>
      <c r="M900" t="s">
        <v>56</v>
      </c>
      <c r="N900" s="1" t="s">
        <v>20</v>
      </c>
      <c r="P900" t="str">
        <f t="shared" si="25"/>
        <v>OLD</v>
      </c>
      <c r="AG900" s="11"/>
      <c r="AH900" s="1">
        <v>35776</v>
      </c>
      <c r="AI900" s="2">
        <v>100226</v>
      </c>
      <c r="AJ900" s="13" t="s">
        <v>30</v>
      </c>
      <c r="AK900" s="1">
        <v>35776</v>
      </c>
      <c r="AL900" s="3">
        <v>0.1</v>
      </c>
      <c r="AO900" s="11"/>
    </row>
    <row r="901" spans="1:41" x14ac:dyDescent="0.25">
      <c r="A901" t="s">
        <v>1018</v>
      </c>
      <c r="B901" t="s">
        <v>1972</v>
      </c>
      <c r="C901" t="s">
        <v>85</v>
      </c>
      <c r="D901" t="s">
        <v>30</v>
      </c>
      <c r="E901" t="s">
        <v>35</v>
      </c>
      <c r="F901" t="s">
        <v>16</v>
      </c>
      <c r="G901" t="s">
        <v>23</v>
      </c>
      <c r="H901">
        <v>37</v>
      </c>
      <c r="I901" s="1">
        <v>42846</v>
      </c>
      <c r="J901" s="2">
        <v>93348</v>
      </c>
      <c r="K901" s="3">
        <v>0</v>
      </c>
      <c r="L901" t="s">
        <v>32</v>
      </c>
      <c r="M901" t="s">
        <v>67</v>
      </c>
      <c r="N901" s="1" t="s">
        <v>20</v>
      </c>
      <c r="P901" t="str">
        <f t="shared" si="25"/>
        <v>YOUNG</v>
      </c>
      <c r="AG901" s="11"/>
      <c r="AH901" s="1">
        <v>42846</v>
      </c>
      <c r="AI901" s="2">
        <v>93348</v>
      </c>
      <c r="AJ901" s="13" t="s">
        <v>26</v>
      </c>
      <c r="AK901" s="1">
        <v>42846</v>
      </c>
      <c r="AL901" s="3">
        <v>0</v>
      </c>
      <c r="AO901" s="11"/>
    </row>
    <row r="902" spans="1:41" x14ac:dyDescent="0.25">
      <c r="A902" t="s">
        <v>1019</v>
      </c>
      <c r="B902" t="s">
        <v>1973</v>
      </c>
      <c r="C902" t="s">
        <v>34</v>
      </c>
      <c r="D902" t="s">
        <v>26</v>
      </c>
      <c r="E902" t="s">
        <v>15</v>
      </c>
      <c r="F902" t="s">
        <v>16</v>
      </c>
      <c r="G902" t="s">
        <v>46</v>
      </c>
      <c r="H902">
        <v>62</v>
      </c>
      <c r="I902" s="1">
        <v>34145</v>
      </c>
      <c r="J902" s="2">
        <v>78059</v>
      </c>
      <c r="K902" s="3">
        <v>0</v>
      </c>
      <c r="L902" t="s">
        <v>18</v>
      </c>
      <c r="M902" t="s">
        <v>37</v>
      </c>
      <c r="N902" s="1">
        <v>39658</v>
      </c>
      <c r="P902" t="str">
        <f t="shared" si="25"/>
        <v>OLD</v>
      </c>
      <c r="AG902" s="11"/>
      <c r="AH902" s="1">
        <v>34145</v>
      </c>
      <c r="AI902" s="2">
        <v>78059</v>
      </c>
      <c r="AJ902" s="13" t="s">
        <v>22</v>
      </c>
      <c r="AK902" s="1">
        <v>34145</v>
      </c>
      <c r="AL902" s="3">
        <v>0</v>
      </c>
      <c r="AO902" s="11"/>
    </row>
    <row r="903" spans="1:41" x14ac:dyDescent="0.25">
      <c r="A903" t="s">
        <v>84</v>
      </c>
      <c r="B903" t="s">
        <v>1974</v>
      </c>
      <c r="C903" t="s">
        <v>70</v>
      </c>
      <c r="D903" t="s">
        <v>22</v>
      </c>
      <c r="E903" t="s">
        <v>15</v>
      </c>
      <c r="F903" t="s">
        <v>16</v>
      </c>
      <c r="G903" t="s">
        <v>46</v>
      </c>
      <c r="H903">
        <v>63</v>
      </c>
      <c r="I903" s="1">
        <v>37071</v>
      </c>
      <c r="J903" s="2">
        <v>58480</v>
      </c>
      <c r="K903" s="3">
        <v>0</v>
      </c>
      <c r="L903" t="s">
        <v>47</v>
      </c>
      <c r="M903" t="s">
        <v>68</v>
      </c>
      <c r="N903" s="1" t="s">
        <v>20</v>
      </c>
      <c r="P903" t="str">
        <f t="shared" si="25"/>
        <v>OLD</v>
      </c>
      <c r="AG903" s="11"/>
      <c r="AH903" s="1">
        <v>37071</v>
      </c>
      <c r="AI903" s="2">
        <v>58480</v>
      </c>
      <c r="AJ903" s="13" t="s">
        <v>14</v>
      </c>
      <c r="AK903" s="1">
        <v>37071</v>
      </c>
      <c r="AL903" s="3">
        <v>0</v>
      </c>
      <c r="AO903" s="11"/>
    </row>
    <row r="904" spans="1:41" x14ac:dyDescent="0.25">
      <c r="A904" t="s">
        <v>1020</v>
      </c>
      <c r="B904" t="s">
        <v>1975</v>
      </c>
      <c r="C904" t="s">
        <v>13</v>
      </c>
      <c r="D904" t="s">
        <v>14</v>
      </c>
      <c r="E904" t="s">
        <v>31</v>
      </c>
      <c r="F904" t="s">
        <v>16</v>
      </c>
      <c r="G904" t="s">
        <v>23</v>
      </c>
      <c r="H904">
        <v>39</v>
      </c>
      <c r="I904" s="1">
        <v>42849</v>
      </c>
      <c r="J904" s="2">
        <v>218052</v>
      </c>
      <c r="K904" s="3">
        <v>0.39</v>
      </c>
      <c r="L904" t="s">
        <v>32</v>
      </c>
      <c r="M904" t="s">
        <v>33</v>
      </c>
      <c r="N904" s="1" t="s">
        <v>20</v>
      </c>
      <c r="P904" t="str">
        <f t="shared" si="25"/>
        <v>YOUNG</v>
      </c>
      <c r="AG904" s="11"/>
      <c r="AH904" s="1">
        <v>42849</v>
      </c>
      <c r="AI904" s="2">
        <v>218052</v>
      </c>
      <c r="AJ904" s="13" t="s">
        <v>58</v>
      </c>
      <c r="AK904" s="1">
        <v>42849</v>
      </c>
      <c r="AL904" s="3">
        <v>0.39</v>
      </c>
      <c r="AO904" s="11"/>
    </row>
    <row r="905" spans="1:41" x14ac:dyDescent="0.25">
      <c r="A905" t="s">
        <v>1021</v>
      </c>
      <c r="B905" t="s">
        <v>1976</v>
      </c>
      <c r="C905" t="s">
        <v>55</v>
      </c>
      <c r="D905" t="s">
        <v>58</v>
      </c>
      <c r="E905" t="s">
        <v>35</v>
      </c>
      <c r="F905" t="s">
        <v>27</v>
      </c>
      <c r="G905" t="s">
        <v>43</v>
      </c>
      <c r="H905">
        <v>52</v>
      </c>
      <c r="I905" s="1">
        <v>37399</v>
      </c>
      <c r="J905" s="2">
        <v>129231</v>
      </c>
      <c r="K905" s="3">
        <v>0.09</v>
      </c>
      <c r="L905" t="s">
        <v>18</v>
      </c>
      <c r="M905" t="s">
        <v>42</v>
      </c>
      <c r="N905" s="1" t="s">
        <v>20</v>
      </c>
      <c r="P905" t="str">
        <f t="shared" si="25"/>
        <v>MIDDLE AGE</v>
      </c>
      <c r="AG905" s="11"/>
      <c r="AH905" s="1">
        <v>37399</v>
      </c>
      <c r="AI905" s="2">
        <v>129231</v>
      </c>
      <c r="AJ905" s="13" t="s">
        <v>41</v>
      </c>
      <c r="AK905" s="1">
        <v>37399</v>
      </c>
      <c r="AL905" s="3">
        <v>0.09</v>
      </c>
      <c r="AO905" s="11"/>
    </row>
    <row r="906" spans="1:41" x14ac:dyDescent="0.25">
      <c r="A906" t="s">
        <v>1022</v>
      </c>
      <c r="B906" t="s">
        <v>1977</v>
      </c>
      <c r="C906" t="s">
        <v>38</v>
      </c>
      <c r="D906" t="s">
        <v>41</v>
      </c>
      <c r="E906" t="s">
        <v>1104</v>
      </c>
      <c r="F906" t="s">
        <v>27</v>
      </c>
      <c r="G906" t="s">
        <v>23</v>
      </c>
      <c r="H906">
        <v>54</v>
      </c>
      <c r="I906" s="1">
        <v>40461</v>
      </c>
      <c r="J906" s="2">
        <v>161878</v>
      </c>
      <c r="K906" s="3">
        <v>0.22</v>
      </c>
      <c r="L906" t="s">
        <v>32</v>
      </c>
      <c r="M906" t="s">
        <v>67</v>
      </c>
      <c r="N906" s="1" t="s">
        <v>20</v>
      </c>
      <c r="P906" t="str">
        <f t="shared" si="25"/>
        <v>MIDDLE AGE</v>
      </c>
      <c r="AG906" s="11"/>
      <c r="AH906" s="1">
        <v>40461</v>
      </c>
      <c r="AI906" s="2">
        <v>161878</v>
      </c>
      <c r="AJ906" s="13" t="s">
        <v>41</v>
      </c>
      <c r="AK906" s="1">
        <v>40461</v>
      </c>
      <c r="AL906" s="3">
        <v>0.22</v>
      </c>
      <c r="AO906" s="11"/>
    </row>
    <row r="907" spans="1:41" x14ac:dyDescent="0.25">
      <c r="A907" t="s">
        <v>247</v>
      </c>
      <c r="B907" t="s">
        <v>1978</v>
      </c>
      <c r="C907" t="s">
        <v>13</v>
      </c>
      <c r="D907" t="s">
        <v>41</v>
      </c>
      <c r="E907" t="s">
        <v>31</v>
      </c>
      <c r="F907" t="s">
        <v>16</v>
      </c>
      <c r="G907" t="s">
        <v>17</v>
      </c>
      <c r="H907">
        <v>32</v>
      </c>
      <c r="I907" s="1">
        <v>42067</v>
      </c>
      <c r="J907" s="2">
        <v>241722</v>
      </c>
      <c r="K907" s="3">
        <v>0.38</v>
      </c>
      <c r="L907" t="s">
        <v>18</v>
      </c>
      <c r="M907" t="s">
        <v>19</v>
      </c>
      <c r="N907" s="1" t="s">
        <v>20</v>
      </c>
      <c r="P907" t="str">
        <f t="shared" si="25"/>
        <v>YOUNG</v>
      </c>
      <c r="AG907" s="11"/>
      <c r="AH907" s="1">
        <v>42067</v>
      </c>
      <c r="AI907" s="2">
        <v>241722</v>
      </c>
      <c r="AJ907" s="13" t="s">
        <v>26</v>
      </c>
      <c r="AK907" s="1">
        <v>42067</v>
      </c>
      <c r="AL907" s="3">
        <v>0.38</v>
      </c>
      <c r="AO907" s="11"/>
    </row>
    <row r="908" spans="1:41" x14ac:dyDescent="0.25">
      <c r="A908" t="s">
        <v>1023</v>
      </c>
      <c r="B908" t="s">
        <v>1979</v>
      </c>
      <c r="C908" t="s">
        <v>73</v>
      </c>
      <c r="D908" t="s">
        <v>26</v>
      </c>
      <c r="E908" t="s">
        <v>31</v>
      </c>
      <c r="F908" t="s">
        <v>27</v>
      </c>
      <c r="G908" t="s">
        <v>17</v>
      </c>
      <c r="H908">
        <v>56</v>
      </c>
      <c r="I908" s="1">
        <v>43171</v>
      </c>
      <c r="J908" s="2">
        <v>91835</v>
      </c>
      <c r="K908" s="3">
        <v>0</v>
      </c>
      <c r="L908" t="s">
        <v>18</v>
      </c>
      <c r="M908" t="s">
        <v>56</v>
      </c>
      <c r="N908" s="1" t="s">
        <v>20</v>
      </c>
      <c r="P908" t="str">
        <f t="shared" si="25"/>
        <v>MIDDLE AGE</v>
      </c>
      <c r="AG908" s="11"/>
      <c r="AH908" s="1">
        <v>43171</v>
      </c>
      <c r="AI908" s="2">
        <v>91835</v>
      </c>
      <c r="AJ908" s="13" t="s">
        <v>45</v>
      </c>
      <c r="AK908" s="1">
        <v>43171</v>
      </c>
      <c r="AL908" s="3">
        <v>0</v>
      </c>
      <c r="AO908" s="11"/>
    </row>
    <row r="909" spans="1:41" x14ac:dyDescent="0.25">
      <c r="A909" t="s">
        <v>1024</v>
      </c>
      <c r="B909" t="s">
        <v>1980</v>
      </c>
      <c r="C909" t="s">
        <v>40</v>
      </c>
      <c r="D909" t="s">
        <v>45</v>
      </c>
      <c r="E909" t="s">
        <v>35</v>
      </c>
      <c r="F909" t="s">
        <v>27</v>
      </c>
      <c r="G909" t="s">
        <v>17</v>
      </c>
      <c r="H909">
        <v>47</v>
      </c>
      <c r="I909" s="1">
        <v>40550</v>
      </c>
      <c r="J909" s="2">
        <v>93910</v>
      </c>
      <c r="K909" s="3">
        <v>0</v>
      </c>
      <c r="L909" t="s">
        <v>18</v>
      </c>
      <c r="M909" t="s">
        <v>42</v>
      </c>
      <c r="N909" s="1">
        <v>42886</v>
      </c>
      <c r="P909" t="str">
        <f t="shared" si="25"/>
        <v>MIDDLE AGE</v>
      </c>
      <c r="AG909" s="11"/>
      <c r="AH909" s="1">
        <v>40550</v>
      </c>
      <c r="AI909" s="2">
        <v>93910</v>
      </c>
      <c r="AJ909" s="13" t="s">
        <v>45</v>
      </c>
      <c r="AK909" s="1">
        <v>40550</v>
      </c>
      <c r="AL909" s="3">
        <v>0</v>
      </c>
      <c r="AO909" s="11"/>
    </row>
    <row r="910" spans="1:41" x14ac:dyDescent="0.25">
      <c r="A910" t="s">
        <v>1025</v>
      </c>
      <c r="B910" t="s">
        <v>1981</v>
      </c>
      <c r="C910" t="s">
        <v>40</v>
      </c>
      <c r="D910" t="s">
        <v>45</v>
      </c>
      <c r="E910" t="s">
        <v>15</v>
      </c>
      <c r="F910" t="s">
        <v>16</v>
      </c>
      <c r="G910" t="s">
        <v>46</v>
      </c>
      <c r="H910">
        <v>45</v>
      </c>
      <c r="I910" s="1">
        <v>38674</v>
      </c>
      <c r="J910" s="2">
        <v>86303</v>
      </c>
      <c r="K910" s="3">
        <v>0</v>
      </c>
      <c r="L910" t="s">
        <v>18</v>
      </c>
      <c r="M910" t="s">
        <v>37</v>
      </c>
      <c r="N910" s="1" t="s">
        <v>20</v>
      </c>
      <c r="P910" t="str">
        <f t="shared" si="25"/>
        <v>MIDDLE AGE</v>
      </c>
      <c r="AG910" s="11"/>
      <c r="AH910" s="1">
        <v>38674</v>
      </c>
      <c r="AI910" s="2">
        <v>86303</v>
      </c>
      <c r="AJ910" s="13" t="s">
        <v>14</v>
      </c>
      <c r="AK910" s="1">
        <v>38674</v>
      </c>
      <c r="AL910" s="3">
        <v>0</v>
      </c>
      <c r="AO910" s="11"/>
    </row>
    <row r="911" spans="1:41" x14ac:dyDescent="0.25">
      <c r="A911" t="s">
        <v>1026</v>
      </c>
      <c r="B911" t="s">
        <v>1982</v>
      </c>
      <c r="C911" t="s">
        <v>1113</v>
      </c>
      <c r="D911" t="s">
        <v>14</v>
      </c>
      <c r="E911" t="s">
        <v>31</v>
      </c>
      <c r="F911" t="s">
        <v>16</v>
      </c>
      <c r="G911" t="s">
        <v>23</v>
      </c>
      <c r="H911">
        <v>56</v>
      </c>
      <c r="I911" s="1">
        <v>34820</v>
      </c>
      <c r="J911" s="2">
        <v>122731</v>
      </c>
      <c r="K911" s="3">
        <v>0.13</v>
      </c>
      <c r="L911" t="s">
        <v>18</v>
      </c>
      <c r="M911" t="s">
        <v>56</v>
      </c>
      <c r="N911" s="1" t="s">
        <v>20</v>
      </c>
      <c r="P911" t="str">
        <f t="shared" si="25"/>
        <v>MIDDLE AGE</v>
      </c>
      <c r="AG911" s="11"/>
      <c r="AH911" s="1">
        <v>34820</v>
      </c>
      <c r="AI911" s="2">
        <v>122731</v>
      </c>
      <c r="AJ911" s="13" t="s">
        <v>14</v>
      </c>
      <c r="AK911" s="1">
        <v>34820</v>
      </c>
      <c r="AL911" s="3">
        <v>0.13</v>
      </c>
      <c r="AO911" s="11"/>
    </row>
    <row r="912" spans="1:41" x14ac:dyDescent="0.25">
      <c r="A912" t="s">
        <v>1027</v>
      </c>
      <c r="B912" t="s">
        <v>1983</v>
      </c>
      <c r="C912" t="s">
        <v>1113</v>
      </c>
      <c r="D912" t="s">
        <v>14</v>
      </c>
      <c r="E912" t="s">
        <v>31</v>
      </c>
      <c r="F912" t="s">
        <v>27</v>
      </c>
      <c r="G912" t="s">
        <v>46</v>
      </c>
      <c r="H912">
        <v>38</v>
      </c>
      <c r="I912" s="1">
        <v>43463</v>
      </c>
      <c r="J912" s="2">
        <v>147867</v>
      </c>
      <c r="K912" s="3">
        <v>0.12</v>
      </c>
      <c r="L912" t="s">
        <v>18</v>
      </c>
      <c r="M912" t="s">
        <v>42</v>
      </c>
      <c r="N912" s="1" t="s">
        <v>20</v>
      </c>
      <c r="P912" t="str">
        <f t="shared" si="25"/>
        <v>YOUNG</v>
      </c>
      <c r="AG912" s="11"/>
      <c r="AH912" s="1">
        <v>43463</v>
      </c>
      <c r="AI912" s="2">
        <v>147867</v>
      </c>
      <c r="AJ912" s="13" t="s">
        <v>22</v>
      </c>
      <c r="AK912" s="1">
        <v>43463</v>
      </c>
      <c r="AL912" s="3">
        <v>0.12</v>
      </c>
      <c r="AO912" s="11"/>
    </row>
    <row r="913" spans="1:41" x14ac:dyDescent="0.25">
      <c r="A913" t="s">
        <v>1028</v>
      </c>
      <c r="B913" t="s">
        <v>1984</v>
      </c>
      <c r="C913" t="s">
        <v>55</v>
      </c>
      <c r="D913" t="s">
        <v>22</v>
      </c>
      <c r="E913" t="s">
        <v>15</v>
      </c>
      <c r="F913" t="s">
        <v>27</v>
      </c>
      <c r="G913" t="s">
        <v>17</v>
      </c>
      <c r="H913">
        <v>47</v>
      </c>
      <c r="I913" s="1">
        <v>38229</v>
      </c>
      <c r="J913" s="2">
        <v>123790</v>
      </c>
      <c r="K913" s="3">
        <v>0.05</v>
      </c>
      <c r="L913" t="s">
        <v>18</v>
      </c>
      <c r="M913" t="s">
        <v>24</v>
      </c>
      <c r="N913" s="1" t="s">
        <v>20</v>
      </c>
      <c r="P913" t="str">
        <f t="shared" si="25"/>
        <v>MIDDLE AGE</v>
      </c>
      <c r="AG913" s="11"/>
      <c r="AH913" s="1">
        <v>38229</v>
      </c>
      <c r="AI913" s="2">
        <v>123790</v>
      </c>
      <c r="AJ913" s="13" t="s">
        <v>22</v>
      </c>
      <c r="AK913" s="1">
        <v>38229</v>
      </c>
      <c r="AL913" s="3">
        <v>0.05</v>
      </c>
      <c r="AO913" s="11"/>
    </row>
    <row r="914" spans="1:41" x14ac:dyDescent="0.25">
      <c r="A914" t="s">
        <v>184</v>
      </c>
      <c r="B914" t="s">
        <v>1985</v>
      </c>
      <c r="C914" t="s">
        <v>65</v>
      </c>
      <c r="D914" t="s">
        <v>22</v>
      </c>
      <c r="E914" t="s">
        <v>1104</v>
      </c>
      <c r="F914" t="s">
        <v>27</v>
      </c>
      <c r="G914" t="s">
        <v>46</v>
      </c>
      <c r="H914">
        <v>51</v>
      </c>
      <c r="I914" s="1">
        <v>36644</v>
      </c>
      <c r="J914" s="2">
        <v>77153</v>
      </c>
      <c r="K914" s="3">
        <v>0</v>
      </c>
      <c r="L914" t="s">
        <v>18</v>
      </c>
      <c r="M914" t="s">
        <v>42</v>
      </c>
      <c r="N914" s="1" t="s">
        <v>20</v>
      </c>
      <c r="P914" t="str">
        <f t="shared" si="25"/>
        <v>MIDDLE AGE</v>
      </c>
      <c r="AG914" s="11"/>
      <c r="AH914" s="1">
        <v>36644</v>
      </c>
      <c r="AI914" s="2">
        <v>77153</v>
      </c>
      <c r="AJ914" s="13" t="s">
        <v>26</v>
      </c>
      <c r="AK914" s="1">
        <v>36644</v>
      </c>
      <c r="AL914" s="3">
        <v>0</v>
      </c>
      <c r="AO914" s="11"/>
    </row>
    <row r="915" spans="1:41" x14ac:dyDescent="0.25">
      <c r="A915" t="s">
        <v>1029</v>
      </c>
      <c r="B915" t="s">
        <v>1986</v>
      </c>
      <c r="C915" t="s">
        <v>25</v>
      </c>
      <c r="D915" t="s">
        <v>26</v>
      </c>
      <c r="E915" t="s">
        <v>15</v>
      </c>
      <c r="F915" t="s">
        <v>27</v>
      </c>
      <c r="G915" t="s">
        <v>17</v>
      </c>
      <c r="H915">
        <v>52</v>
      </c>
      <c r="I915" s="1">
        <v>34561</v>
      </c>
      <c r="J915" s="2">
        <v>73779</v>
      </c>
      <c r="K915" s="3">
        <v>0</v>
      </c>
      <c r="L915" t="s">
        <v>18</v>
      </c>
      <c r="M915" t="s">
        <v>19</v>
      </c>
      <c r="N915" s="1" t="s">
        <v>20</v>
      </c>
      <c r="P915" t="str">
        <f t="shared" si="25"/>
        <v>MIDDLE AGE</v>
      </c>
      <c r="AG915" s="11"/>
      <c r="AH915" s="1">
        <v>34561</v>
      </c>
      <c r="AI915" s="2">
        <v>73779</v>
      </c>
      <c r="AJ915" s="13" t="s">
        <v>58</v>
      </c>
      <c r="AK915" s="1">
        <v>34561</v>
      </c>
      <c r="AL915" s="3">
        <v>0</v>
      </c>
      <c r="AO915" s="11"/>
    </row>
    <row r="916" spans="1:41" x14ac:dyDescent="0.25">
      <c r="A916" t="s">
        <v>1030</v>
      </c>
      <c r="B916" t="s">
        <v>1987</v>
      </c>
      <c r="C916" t="s">
        <v>13</v>
      </c>
      <c r="D916" t="s">
        <v>58</v>
      </c>
      <c r="E916" t="s">
        <v>31</v>
      </c>
      <c r="F916" t="s">
        <v>16</v>
      </c>
      <c r="G916" t="s">
        <v>46</v>
      </c>
      <c r="H916">
        <v>56</v>
      </c>
      <c r="I916" s="1">
        <v>43380</v>
      </c>
      <c r="J916" s="2">
        <v>231699</v>
      </c>
      <c r="K916" s="3">
        <v>0.32</v>
      </c>
      <c r="L916" t="s">
        <v>47</v>
      </c>
      <c r="M916" t="s">
        <v>68</v>
      </c>
      <c r="N916" s="1" t="s">
        <v>20</v>
      </c>
      <c r="P916" t="str">
        <f t="shared" si="25"/>
        <v>MIDDLE AGE</v>
      </c>
      <c r="AG916" s="11"/>
      <c r="AH916" s="1">
        <v>43380</v>
      </c>
      <c r="AI916" s="2">
        <v>231699</v>
      </c>
      <c r="AJ916" s="13" t="s">
        <v>14</v>
      </c>
      <c r="AK916" s="1">
        <v>43380</v>
      </c>
      <c r="AL916" s="3">
        <v>0.32</v>
      </c>
      <c r="AO916" s="11"/>
    </row>
    <row r="917" spans="1:41" x14ac:dyDescent="0.25">
      <c r="A917" t="s">
        <v>211</v>
      </c>
      <c r="B917" t="s">
        <v>1988</v>
      </c>
      <c r="C917" t="s">
        <v>13</v>
      </c>
      <c r="D917" t="s">
        <v>14</v>
      </c>
      <c r="E917" t="s">
        <v>31</v>
      </c>
      <c r="F917" t="s">
        <v>27</v>
      </c>
      <c r="G917" t="s">
        <v>43</v>
      </c>
      <c r="H917">
        <v>37</v>
      </c>
      <c r="I917" s="1">
        <v>39949</v>
      </c>
      <c r="J917" s="2">
        <v>199512</v>
      </c>
      <c r="K917" s="3">
        <v>0.35</v>
      </c>
      <c r="L917" t="s">
        <v>18</v>
      </c>
      <c r="M917" t="s">
        <v>24</v>
      </c>
      <c r="N917" s="1" t="s">
        <v>20</v>
      </c>
      <c r="P917" t="str">
        <f t="shared" si="25"/>
        <v>YOUNG</v>
      </c>
      <c r="AG917" s="11"/>
      <c r="AH917" s="1">
        <v>39949</v>
      </c>
      <c r="AI917" s="2">
        <v>199512</v>
      </c>
      <c r="AJ917" s="13" t="s">
        <v>26</v>
      </c>
      <c r="AK917" s="1">
        <v>39949</v>
      </c>
      <c r="AL917" s="3">
        <v>0.35</v>
      </c>
      <c r="AO917" s="11"/>
    </row>
    <row r="918" spans="1:41" x14ac:dyDescent="0.25">
      <c r="A918" t="s">
        <v>1031</v>
      </c>
      <c r="B918" t="s">
        <v>1989</v>
      </c>
      <c r="C918" t="s">
        <v>61</v>
      </c>
      <c r="D918" t="s">
        <v>26</v>
      </c>
      <c r="E918" t="s">
        <v>31</v>
      </c>
      <c r="F918" t="s">
        <v>27</v>
      </c>
      <c r="G918" t="s">
        <v>17</v>
      </c>
      <c r="H918">
        <v>29</v>
      </c>
      <c r="I918" s="1">
        <v>44660</v>
      </c>
      <c r="J918" s="2">
        <v>77557</v>
      </c>
      <c r="K918" s="3">
        <v>0</v>
      </c>
      <c r="L918" t="s">
        <v>18</v>
      </c>
      <c r="M918" t="s">
        <v>42</v>
      </c>
      <c r="N918" s="1">
        <v>44816</v>
      </c>
      <c r="P918" t="str">
        <f t="shared" si="25"/>
        <v>YOUNG</v>
      </c>
      <c r="AG918" s="11"/>
      <c r="AH918" s="1">
        <v>44660</v>
      </c>
      <c r="AI918" s="2">
        <v>77557</v>
      </c>
      <c r="AJ918" s="13" t="s">
        <v>45</v>
      </c>
      <c r="AK918" s="1">
        <v>44660</v>
      </c>
      <c r="AL918" s="3">
        <v>0</v>
      </c>
      <c r="AO918" s="11"/>
    </row>
    <row r="919" spans="1:41" x14ac:dyDescent="0.25">
      <c r="A919" t="s">
        <v>1032</v>
      </c>
      <c r="B919" t="s">
        <v>1990</v>
      </c>
      <c r="C919" t="s">
        <v>40</v>
      </c>
      <c r="D919" t="s">
        <v>45</v>
      </c>
      <c r="E919" t="s">
        <v>15</v>
      </c>
      <c r="F919" t="s">
        <v>16</v>
      </c>
      <c r="G919" t="s">
        <v>23</v>
      </c>
      <c r="H919">
        <v>59</v>
      </c>
      <c r="I919" s="1">
        <v>44245</v>
      </c>
      <c r="J919" s="2">
        <v>99760</v>
      </c>
      <c r="K919" s="3">
        <v>0</v>
      </c>
      <c r="L919" t="s">
        <v>32</v>
      </c>
      <c r="M919" t="s">
        <v>67</v>
      </c>
      <c r="N919" s="1" t="s">
        <v>20</v>
      </c>
      <c r="P919" t="str">
        <f t="shared" si="25"/>
        <v>MIDDLE AGE</v>
      </c>
      <c r="AG919" s="11"/>
      <c r="AH919" s="1">
        <v>44245</v>
      </c>
      <c r="AI919" s="2">
        <v>99760</v>
      </c>
      <c r="AJ919" s="13" t="s">
        <v>41</v>
      </c>
      <c r="AK919" s="1">
        <v>44245</v>
      </c>
      <c r="AL919" s="3">
        <v>0</v>
      </c>
      <c r="AO919" s="11"/>
    </row>
    <row r="920" spans="1:41" x14ac:dyDescent="0.25">
      <c r="A920" t="s">
        <v>236</v>
      </c>
      <c r="B920" t="s">
        <v>1991</v>
      </c>
      <c r="C920" t="s">
        <v>40</v>
      </c>
      <c r="D920" t="s">
        <v>41</v>
      </c>
      <c r="E920" t="s">
        <v>1104</v>
      </c>
      <c r="F920" t="s">
        <v>27</v>
      </c>
      <c r="G920" t="s">
        <v>23</v>
      </c>
      <c r="H920">
        <v>50</v>
      </c>
      <c r="I920" s="1">
        <v>35316</v>
      </c>
      <c r="J920" s="2">
        <v>96297</v>
      </c>
      <c r="K920" s="3">
        <v>0</v>
      </c>
      <c r="L920" t="s">
        <v>18</v>
      </c>
      <c r="M920" t="s">
        <v>42</v>
      </c>
      <c r="N920" s="1" t="s">
        <v>20</v>
      </c>
      <c r="P920" t="str">
        <f t="shared" si="25"/>
        <v>MIDDLE AGE</v>
      </c>
      <c r="AG920" s="11"/>
      <c r="AH920" s="1">
        <v>35316</v>
      </c>
      <c r="AI920" s="2">
        <v>96297</v>
      </c>
      <c r="AJ920" s="13" t="s">
        <v>26</v>
      </c>
      <c r="AK920" s="1">
        <v>35316</v>
      </c>
      <c r="AL920" s="3">
        <v>0</v>
      </c>
      <c r="AO920" s="11"/>
    </row>
    <row r="921" spans="1:41" x14ac:dyDescent="0.25">
      <c r="A921" t="s">
        <v>1033</v>
      </c>
      <c r="B921" t="s">
        <v>1992</v>
      </c>
      <c r="C921" t="s">
        <v>62</v>
      </c>
      <c r="D921" t="s">
        <v>26</v>
      </c>
      <c r="E921" t="s">
        <v>1104</v>
      </c>
      <c r="F921" t="s">
        <v>27</v>
      </c>
      <c r="G921" t="s">
        <v>23</v>
      </c>
      <c r="H921">
        <v>48</v>
      </c>
      <c r="I921" s="1">
        <v>40539</v>
      </c>
      <c r="J921" s="2">
        <v>53593</v>
      </c>
      <c r="K921" s="3">
        <v>0</v>
      </c>
      <c r="L921" t="s">
        <v>32</v>
      </c>
      <c r="M921" t="s">
        <v>33</v>
      </c>
      <c r="N921" s="1" t="s">
        <v>20</v>
      </c>
      <c r="P921" t="str">
        <f t="shared" si="25"/>
        <v>MIDDLE AGE</v>
      </c>
      <c r="AG921" s="11"/>
      <c r="AH921" s="1">
        <v>40539</v>
      </c>
      <c r="AI921" s="2">
        <v>53593</v>
      </c>
      <c r="AJ921" s="13" t="s">
        <v>41</v>
      </c>
      <c r="AK921" s="1">
        <v>40539</v>
      </c>
      <c r="AL921" s="3">
        <v>0</v>
      </c>
      <c r="AO921" s="11"/>
    </row>
    <row r="922" spans="1:41" x14ac:dyDescent="0.25">
      <c r="A922" t="s">
        <v>1034</v>
      </c>
      <c r="B922" t="s">
        <v>1993</v>
      </c>
      <c r="C922" t="s">
        <v>38</v>
      </c>
      <c r="D922" t="s">
        <v>41</v>
      </c>
      <c r="E922" t="s">
        <v>35</v>
      </c>
      <c r="F922" t="s">
        <v>16</v>
      </c>
      <c r="G922" t="s">
        <v>46</v>
      </c>
      <c r="H922">
        <v>44</v>
      </c>
      <c r="I922" s="1">
        <v>43162</v>
      </c>
      <c r="J922" s="2">
        <v>167660</v>
      </c>
      <c r="K922" s="3">
        <v>0.28999999999999998</v>
      </c>
      <c r="L922" t="s">
        <v>47</v>
      </c>
      <c r="M922" t="s">
        <v>48</v>
      </c>
      <c r="N922" s="1" t="s">
        <v>20</v>
      </c>
      <c r="P922" t="str">
        <f t="shared" si="25"/>
        <v>MIDDLE AGE</v>
      </c>
      <c r="AG922" s="11"/>
      <c r="AH922" s="1">
        <v>43162</v>
      </c>
      <c r="AI922" s="2">
        <v>167660</v>
      </c>
      <c r="AJ922" s="13" t="s">
        <v>45</v>
      </c>
      <c r="AK922" s="1">
        <v>43162</v>
      </c>
      <c r="AL922" s="3">
        <v>0.28999999999999998</v>
      </c>
      <c r="AO922" s="11"/>
    </row>
    <row r="923" spans="1:41" x14ac:dyDescent="0.25">
      <c r="A923" t="s">
        <v>87</v>
      </c>
      <c r="B923" t="s">
        <v>1994</v>
      </c>
      <c r="C923" t="s">
        <v>59</v>
      </c>
      <c r="D923" t="s">
        <v>45</v>
      </c>
      <c r="E923" t="s">
        <v>1104</v>
      </c>
      <c r="F923" t="s">
        <v>27</v>
      </c>
      <c r="G923" t="s">
        <v>17</v>
      </c>
      <c r="H923">
        <v>29</v>
      </c>
      <c r="I923" s="1">
        <v>44395</v>
      </c>
      <c r="J923" s="2">
        <v>43084</v>
      </c>
      <c r="K923" s="3">
        <v>0</v>
      </c>
      <c r="L923" t="s">
        <v>18</v>
      </c>
      <c r="M923" t="s">
        <v>56</v>
      </c>
      <c r="N923" s="1" t="s">
        <v>20</v>
      </c>
      <c r="P923" t="str">
        <f t="shared" si="25"/>
        <v>YOUNG</v>
      </c>
      <c r="AG923" s="11"/>
      <c r="AH923" s="1">
        <v>44395</v>
      </c>
      <c r="AI923" s="2">
        <v>43084</v>
      </c>
      <c r="AJ923" s="13" t="s">
        <v>26</v>
      </c>
      <c r="AK923" s="1">
        <v>44395</v>
      </c>
      <c r="AL923" s="3">
        <v>0</v>
      </c>
      <c r="AO923" s="11"/>
    </row>
    <row r="924" spans="1:41" x14ac:dyDescent="0.25">
      <c r="A924" t="s">
        <v>1035</v>
      </c>
      <c r="B924" t="s">
        <v>1995</v>
      </c>
      <c r="C924" t="s">
        <v>1113</v>
      </c>
      <c r="D924" t="s">
        <v>26</v>
      </c>
      <c r="E924" t="s">
        <v>35</v>
      </c>
      <c r="F924" t="s">
        <v>27</v>
      </c>
      <c r="G924" t="s">
        <v>17</v>
      </c>
      <c r="H924">
        <v>60</v>
      </c>
      <c r="I924" s="1">
        <v>35255</v>
      </c>
      <c r="J924" s="2">
        <v>154707</v>
      </c>
      <c r="K924" s="3">
        <v>0.13</v>
      </c>
      <c r="L924" t="s">
        <v>18</v>
      </c>
      <c r="M924" t="s">
        <v>24</v>
      </c>
      <c r="N924" s="1" t="s">
        <v>20</v>
      </c>
      <c r="P924" t="str">
        <f t="shared" si="25"/>
        <v>MIDDLE AGE</v>
      </c>
      <c r="AG924" s="11"/>
      <c r="AH924" s="1">
        <v>35255</v>
      </c>
      <c r="AI924" s="2">
        <v>154707</v>
      </c>
      <c r="AJ924" s="13" t="s">
        <v>26</v>
      </c>
      <c r="AK924" s="1">
        <v>35255</v>
      </c>
      <c r="AL924" s="3">
        <v>0.13</v>
      </c>
      <c r="AO924" s="11"/>
    </row>
    <row r="925" spans="1:41" x14ac:dyDescent="0.25">
      <c r="A925" t="s">
        <v>1036</v>
      </c>
      <c r="B925" t="s">
        <v>1996</v>
      </c>
      <c r="C925" t="s">
        <v>13</v>
      </c>
      <c r="D925" t="s">
        <v>26</v>
      </c>
      <c r="E925" t="s">
        <v>15</v>
      </c>
      <c r="F925" t="s">
        <v>27</v>
      </c>
      <c r="G925" t="s">
        <v>23</v>
      </c>
      <c r="H925">
        <v>56</v>
      </c>
      <c r="I925" s="1">
        <v>40613</v>
      </c>
      <c r="J925" s="2">
        <v>184780</v>
      </c>
      <c r="K925" s="3">
        <v>0.38</v>
      </c>
      <c r="L925" t="s">
        <v>18</v>
      </c>
      <c r="M925" t="s">
        <v>24</v>
      </c>
      <c r="N925" s="1" t="s">
        <v>20</v>
      </c>
      <c r="P925" t="str">
        <f t="shared" si="25"/>
        <v>MIDDLE AGE</v>
      </c>
      <c r="AG925" s="11"/>
      <c r="AH925" s="1">
        <v>40613</v>
      </c>
      <c r="AI925" s="2">
        <v>184780</v>
      </c>
      <c r="AJ925" s="13" t="s">
        <v>41</v>
      </c>
      <c r="AK925" s="1">
        <v>40613</v>
      </c>
      <c r="AL925" s="3">
        <v>0.38</v>
      </c>
      <c r="AO925" s="11"/>
    </row>
    <row r="926" spans="1:41" x14ac:dyDescent="0.25">
      <c r="A926" t="s">
        <v>1037</v>
      </c>
      <c r="B926" t="s">
        <v>1997</v>
      </c>
      <c r="C926" t="s">
        <v>55</v>
      </c>
      <c r="D926" t="s">
        <v>41</v>
      </c>
      <c r="E926" t="s">
        <v>35</v>
      </c>
      <c r="F926" t="s">
        <v>16</v>
      </c>
      <c r="G926" t="s">
        <v>46</v>
      </c>
      <c r="H926">
        <v>31</v>
      </c>
      <c r="I926" s="1">
        <v>42296</v>
      </c>
      <c r="J926" s="2">
        <v>109925</v>
      </c>
      <c r="K926" s="3">
        <v>7.0000000000000007E-2</v>
      </c>
      <c r="L926" t="s">
        <v>47</v>
      </c>
      <c r="M926" t="s">
        <v>68</v>
      </c>
      <c r="N926" s="1" t="s">
        <v>20</v>
      </c>
      <c r="P926" t="str">
        <f t="shared" si="25"/>
        <v>YOUNG</v>
      </c>
      <c r="AG926" s="11"/>
      <c r="AH926" s="1">
        <v>42296</v>
      </c>
      <c r="AI926" s="2">
        <v>109925</v>
      </c>
      <c r="AJ926" s="13" t="s">
        <v>14</v>
      </c>
      <c r="AK926" s="1">
        <v>42296</v>
      </c>
      <c r="AL926" s="3">
        <v>7.0000000000000007E-2</v>
      </c>
      <c r="AO926" s="11"/>
    </row>
    <row r="927" spans="1:41" x14ac:dyDescent="0.25">
      <c r="A927" t="s">
        <v>1038</v>
      </c>
      <c r="B927" t="s">
        <v>1998</v>
      </c>
      <c r="C927" t="s">
        <v>1113</v>
      </c>
      <c r="D927" t="s">
        <v>14</v>
      </c>
      <c r="E927" t="s">
        <v>31</v>
      </c>
      <c r="F927" t="s">
        <v>27</v>
      </c>
      <c r="G927" t="s">
        <v>23</v>
      </c>
      <c r="H927">
        <v>53</v>
      </c>
      <c r="I927" s="1">
        <v>42072</v>
      </c>
      <c r="J927" s="2">
        <v>151706</v>
      </c>
      <c r="K927" s="3">
        <v>0.11</v>
      </c>
      <c r="L927" t="s">
        <v>32</v>
      </c>
      <c r="M927" t="s">
        <v>33</v>
      </c>
      <c r="N927" s="1" t="s">
        <v>20</v>
      </c>
      <c r="P927" t="str">
        <f t="shared" si="25"/>
        <v>MIDDLE AGE</v>
      </c>
      <c r="AG927" s="11"/>
      <c r="AH927" s="1">
        <v>42072</v>
      </c>
      <c r="AI927" s="2">
        <v>151706</v>
      </c>
      <c r="AJ927" s="13" t="s">
        <v>58</v>
      </c>
      <c r="AK927" s="1">
        <v>42072</v>
      </c>
      <c r="AL927" s="3">
        <v>0.11</v>
      </c>
      <c r="AO927" s="11"/>
    </row>
    <row r="928" spans="1:41" x14ac:dyDescent="0.25">
      <c r="A928" t="s">
        <v>1039</v>
      </c>
      <c r="B928" t="s">
        <v>1999</v>
      </c>
      <c r="C928" t="s">
        <v>55</v>
      </c>
      <c r="D928" t="s">
        <v>58</v>
      </c>
      <c r="E928" t="s">
        <v>35</v>
      </c>
      <c r="F928" t="s">
        <v>27</v>
      </c>
      <c r="G928" t="s">
        <v>46</v>
      </c>
      <c r="H928">
        <v>26</v>
      </c>
      <c r="I928" s="1">
        <v>44914</v>
      </c>
      <c r="J928" s="2">
        <v>102066</v>
      </c>
      <c r="K928" s="3">
        <v>0.1</v>
      </c>
      <c r="L928" t="s">
        <v>18</v>
      </c>
      <c r="M928" t="s">
        <v>24</v>
      </c>
      <c r="N928" s="1" t="s">
        <v>20</v>
      </c>
      <c r="P928" t="str">
        <f t="shared" si="25"/>
        <v>YOUNG</v>
      </c>
      <c r="AG928" s="11"/>
      <c r="AH928" s="1">
        <v>44914</v>
      </c>
      <c r="AI928" s="2">
        <v>102066</v>
      </c>
      <c r="AJ928" s="13" t="s">
        <v>41</v>
      </c>
      <c r="AK928" s="1">
        <v>44914</v>
      </c>
      <c r="AL928" s="3">
        <v>0.1</v>
      </c>
      <c r="AO928" s="11"/>
    </row>
    <row r="929" spans="1:41" x14ac:dyDescent="0.25">
      <c r="A929" t="s">
        <v>1040</v>
      </c>
      <c r="B929" t="s">
        <v>2000</v>
      </c>
      <c r="C929" t="s">
        <v>13</v>
      </c>
      <c r="D929" t="s">
        <v>41</v>
      </c>
      <c r="E929" t="s">
        <v>15</v>
      </c>
      <c r="F929" t="s">
        <v>27</v>
      </c>
      <c r="G929" t="s">
        <v>23</v>
      </c>
      <c r="H929">
        <v>31</v>
      </c>
      <c r="I929" s="1">
        <v>44329</v>
      </c>
      <c r="J929" s="2">
        <v>234203</v>
      </c>
      <c r="K929" s="3">
        <v>0.36</v>
      </c>
      <c r="L929" t="s">
        <v>18</v>
      </c>
      <c r="M929" t="s">
        <v>56</v>
      </c>
      <c r="N929" s="1" t="s">
        <v>20</v>
      </c>
      <c r="P929" t="str">
        <f t="shared" si="25"/>
        <v>YOUNG</v>
      </c>
      <c r="AG929" s="11"/>
      <c r="AH929" s="1">
        <v>44329</v>
      </c>
      <c r="AI929" s="2">
        <v>234203</v>
      </c>
      <c r="AJ929" s="13" t="s">
        <v>41</v>
      </c>
      <c r="AK929" s="1">
        <v>44329</v>
      </c>
      <c r="AL929" s="3">
        <v>0.36</v>
      </c>
      <c r="AO929" s="11"/>
    </row>
    <row r="930" spans="1:41" x14ac:dyDescent="0.25">
      <c r="A930" t="s">
        <v>1041</v>
      </c>
      <c r="B930" t="s">
        <v>2001</v>
      </c>
      <c r="C930" t="s">
        <v>1113</v>
      </c>
      <c r="D930" t="s">
        <v>41</v>
      </c>
      <c r="E930" t="s">
        <v>31</v>
      </c>
      <c r="F930" t="s">
        <v>27</v>
      </c>
      <c r="G930" t="s">
        <v>46</v>
      </c>
      <c r="H930">
        <v>48</v>
      </c>
      <c r="I930" s="1">
        <v>43658</v>
      </c>
      <c r="J930" s="2">
        <v>121884</v>
      </c>
      <c r="K930" s="3">
        <v>0.12</v>
      </c>
      <c r="L930" t="s">
        <v>18</v>
      </c>
      <c r="M930" t="s">
        <v>24</v>
      </c>
      <c r="N930" s="1" t="s">
        <v>20</v>
      </c>
      <c r="P930" t="str">
        <f t="shared" si="25"/>
        <v>MIDDLE AGE</v>
      </c>
      <c r="AG930" s="11"/>
      <c r="AH930" s="1">
        <v>43658</v>
      </c>
      <c r="AI930" s="2">
        <v>121884</v>
      </c>
      <c r="AJ930" s="13" t="s">
        <v>41</v>
      </c>
      <c r="AK930" s="1">
        <v>43658</v>
      </c>
      <c r="AL930" s="3">
        <v>0.12</v>
      </c>
      <c r="AO930" s="11"/>
    </row>
    <row r="931" spans="1:41" x14ac:dyDescent="0.25">
      <c r="A931" t="s">
        <v>1042</v>
      </c>
      <c r="B931" t="s">
        <v>2002</v>
      </c>
      <c r="C931" t="s">
        <v>13</v>
      </c>
      <c r="D931" t="s">
        <v>41</v>
      </c>
      <c r="E931" t="s">
        <v>15</v>
      </c>
      <c r="F931" t="s">
        <v>27</v>
      </c>
      <c r="G931" t="s">
        <v>23</v>
      </c>
      <c r="H931">
        <v>61</v>
      </c>
      <c r="I931" s="1">
        <v>41749</v>
      </c>
      <c r="J931" s="2">
        <v>209680</v>
      </c>
      <c r="K931" s="3">
        <v>0.34</v>
      </c>
      <c r="L931" t="s">
        <v>32</v>
      </c>
      <c r="M931" t="s">
        <v>63</v>
      </c>
      <c r="N931" s="1" t="s">
        <v>20</v>
      </c>
      <c r="P931" t="str">
        <f t="shared" si="25"/>
        <v>OLD</v>
      </c>
      <c r="AG931" s="11"/>
      <c r="AH931" s="1">
        <v>41749</v>
      </c>
      <c r="AI931" s="2">
        <v>209680</v>
      </c>
      <c r="AJ931" s="13" t="s">
        <v>26</v>
      </c>
      <c r="AK931" s="1">
        <v>41749</v>
      </c>
      <c r="AL931" s="3">
        <v>0.34</v>
      </c>
      <c r="AO931" s="11"/>
    </row>
    <row r="932" spans="1:41" x14ac:dyDescent="0.25">
      <c r="A932" t="s">
        <v>1043</v>
      </c>
      <c r="B932" t="s">
        <v>2003</v>
      </c>
      <c r="C932" t="s">
        <v>13</v>
      </c>
      <c r="D932" t="s">
        <v>26</v>
      </c>
      <c r="E932" t="s">
        <v>15</v>
      </c>
      <c r="F932" t="s">
        <v>16</v>
      </c>
      <c r="G932" t="s">
        <v>17</v>
      </c>
      <c r="H932">
        <v>42</v>
      </c>
      <c r="I932" s="1">
        <v>40733</v>
      </c>
      <c r="J932" s="2">
        <v>240940</v>
      </c>
      <c r="K932" s="3">
        <v>0.34</v>
      </c>
      <c r="L932" t="s">
        <v>18</v>
      </c>
      <c r="M932" t="s">
        <v>37</v>
      </c>
      <c r="N932" s="1">
        <v>42493</v>
      </c>
      <c r="P932" t="str">
        <f t="shared" si="25"/>
        <v>MIDDLE AGE</v>
      </c>
      <c r="AG932" s="11"/>
      <c r="AH932" s="1">
        <v>40733</v>
      </c>
      <c r="AI932" s="2">
        <v>240940</v>
      </c>
      <c r="AJ932" s="13" t="s">
        <v>26</v>
      </c>
      <c r="AK932" s="1">
        <v>40733</v>
      </c>
      <c r="AL932" s="3">
        <v>0.34</v>
      </c>
      <c r="AO932" s="11"/>
    </row>
    <row r="933" spans="1:41" x14ac:dyDescent="0.25">
      <c r="A933" t="s">
        <v>1044</v>
      </c>
      <c r="B933" t="s">
        <v>2004</v>
      </c>
      <c r="C933" t="s">
        <v>74</v>
      </c>
      <c r="D933" t="s">
        <v>26</v>
      </c>
      <c r="E933" t="s">
        <v>35</v>
      </c>
      <c r="F933" t="s">
        <v>16</v>
      </c>
      <c r="G933" t="s">
        <v>17</v>
      </c>
      <c r="H933">
        <v>50</v>
      </c>
      <c r="I933" s="1">
        <v>41624</v>
      </c>
      <c r="J933" s="2">
        <v>63884</v>
      </c>
      <c r="K933" s="3">
        <v>0</v>
      </c>
      <c r="L933" t="s">
        <v>18</v>
      </c>
      <c r="M933" t="s">
        <v>42</v>
      </c>
      <c r="N933" s="1" t="s">
        <v>20</v>
      </c>
      <c r="P933" t="str">
        <f t="shared" si="25"/>
        <v>MIDDLE AGE</v>
      </c>
      <c r="AG933" s="11"/>
      <c r="AH933" s="1">
        <v>41624</v>
      </c>
      <c r="AI933" s="2">
        <v>63884</v>
      </c>
      <c r="AJ933" s="13" t="s">
        <v>26</v>
      </c>
      <c r="AK933" s="1">
        <v>41624</v>
      </c>
      <c r="AL933" s="3">
        <v>0</v>
      </c>
      <c r="AO933" s="11"/>
    </row>
    <row r="934" spans="1:41" x14ac:dyDescent="0.25">
      <c r="A934" t="s">
        <v>1045</v>
      </c>
      <c r="B934" t="s">
        <v>2005</v>
      </c>
      <c r="C934" t="s">
        <v>36</v>
      </c>
      <c r="D934" t="s">
        <v>26</v>
      </c>
      <c r="E934" t="s">
        <v>1104</v>
      </c>
      <c r="F934" t="s">
        <v>16</v>
      </c>
      <c r="G934" t="s">
        <v>17</v>
      </c>
      <c r="H934">
        <v>46</v>
      </c>
      <c r="I934" s="1">
        <v>40988</v>
      </c>
      <c r="J934" s="2">
        <v>74026</v>
      </c>
      <c r="K934" s="3">
        <v>0</v>
      </c>
      <c r="L934" t="s">
        <v>18</v>
      </c>
      <c r="M934" t="s">
        <v>37</v>
      </c>
      <c r="N934" s="1" t="s">
        <v>20</v>
      </c>
      <c r="P934" t="str">
        <f t="shared" si="25"/>
        <v>MIDDLE AGE</v>
      </c>
      <c r="AG934" s="11"/>
      <c r="AH934" s="1">
        <v>40988</v>
      </c>
      <c r="AI934" s="2">
        <v>74026</v>
      </c>
      <c r="AJ934" s="13" t="s">
        <v>26</v>
      </c>
      <c r="AK934" s="1">
        <v>40988</v>
      </c>
      <c r="AL934" s="3">
        <v>0</v>
      </c>
      <c r="AO934" s="11"/>
    </row>
    <row r="935" spans="1:41" x14ac:dyDescent="0.25">
      <c r="A935" t="s">
        <v>1046</v>
      </c>
      <c r="B935" t="s">
        <v>2006</v>
      </c>
      <c r="C935" t="s">
        <v>69</v>
      </c>
      <c r="D935" t="s">
        <v>26</v>
      </c>
      <c r="E935" t="s">
        <v>1104</v>
      </c>
      <c r="F935" t="s">
        <v>16</v>
      </c>
      <c r="G935" t="s">
        <v>46</v>
      </c>
      <c r="H935">
        <v>50</v>
      </c>
      <c r="I935" s="1">
        <v>39398</v>
      </c>
      <c r="J935" s="2">
        <v>67756</v>
      </c>
      <c r="K935" s="3">
        <v>0</v>
      </c>
      <c r="L935" t="s">
        <v>18</v>
      </c>
      <c r="M935" t="s">
        <v>19</v>
      </c>
      <c r="N935" s="1" t="s">
        <v>20</v>
      </c>
      <c r="P935" t="str">
        <f t="shared" si="25"/>
        <v>MIDDLE AGE</v>
      </c>
      <c r="AG935" s="11"/>
      <c r="AH935" s="1">
        <v>39398</v>
      </c>
      <c r="AI935" s="2">
        <v>67756</v>
      </c>
      <c r="AJ935" s="13" t="s">
        <v>45</v>
      </c>
      <c r="AK935" s="1">
        <v>39398</v>
      </c>
      <c r="AL935" s="3">
        <v>0</v>
      </c>
      <c r="AO935" s="11"/>
    </row>
    <row r="936" spans="1:41" x14ac:dyDescent="0.25">
      <c r="A936" t="s">
        <v>1047</v>
      </c>
      <c r="B936" t="s">
        <v>2007</v>
      </c>
      <c r="C936" t="s">
        <v>38</v>
      </c>
      <c r="D936" t="s">
        <v>45</v>
      </c>
      <c r="E936" t="s">
        <v>31</v>
      </c>
      <c r="F936" t="s">
        <v>16</v>
      </c>
      <c r="G936" t="s">
        <v>46</v>
      </c>
      <c r="H936">
        <v>62</v>
      </c>
      <c r="I936" s="1">
        <v>40931</v>
      </c>
      <c r="J936" s="2">
        <v>180256</v>
      </c>
      <c r="K936" s="3">
        <v>0.2</v>
      </c>
      <c r="L936" t="s">
        <v>18</v>
      </c>
      <c r="M936" t="s">
        <v>37</v>
      </c>
      <c r="N936" s="1" t="s">
        <v>20</v>
      </c>
      <c r="P936" t="str">
        <f t="shared" si="25"/>
        <v>OLD</v>
      </c>
      <c r="AG936" s="11"/>
      <c r="AH936" s="1">
        <v>40931</v>
      </c>
      <c r="AI936" s="2">
        <v>180256</v>
      </c>
      <c r="AJ936" s="13" t="s">
        <v>30</v>
      </c>
      <c r="AK936" s="1">
        <v>40931</v>
      </c>
      <c r="AL936" s="3">
        <v>0.2</v>
      </c>
      <c r="AO936" s="11"/>
    </row>
    <row r="937" spans="1:41" x14ac:dyDescent="0.25">
      <c r="A937" t="s">
        <v>1048</v>
      </c>
      <c r="B937" t="s">
        <v>2008</v>
      </c>
      <c r="C937" t="s">
        <v>38</v>
      </c>
      <c r="D937" t="s">
        <v>30</v>
      </c>
      <c r="E937" t="s">
        <v>1104</v>
      </c>
      <c r="F937" t="s">
        <v>16</v>
      </c>
      <c r="G937" t="s">
        <v>17</v>
      </c>
      <c r="H937">
        <v>45</v>
      </c>
      <c r="I937" s="1">
        <v>43538</v>
      </c>
      <c r="J937" s="2">
        <v>183165</v>
      </c>
      <c r="K937" s="3">
        <v>0.18</v>
      </c>
      <c r="L937" t="s">
        <v>18</v>
      </c>
      <c r="M937" t="s">
        <v>42</v>
      </c>
      <c r="N937" s="1" t="s">
        <v>20</v>
      </c>
      <c r="P937" t="str">
        <f t="shared" si="25"/>
        <v>MIDDLE AGE</v>
      </c>
      <c r="AG937" s="11"/>
      <c r="AH937" s="1">
        <v>43538</v>
      </c>
      <c r="AI937" s="2">
        <v>183165</v>
      </c>
      <c r="AJ937" s="13" t="s">
        <v>58</v>
      </c>
      <c r="AK937" s="1">
        <v>43538</v>
      </c>
      <c r="AL937" s="3">
        <v>0.18</v>
      </c>
      <c r="AO937" s="11"/>
    </row>
    <row r="938" spans="1:41" x14ac:dyDescent="0.25">
      <c r="A938" t="s">
        <v>86</v>
      </c>
      <c r="B938" t="s">
        <v>2009</v>
      </c>
      <c r="C938" t="s">
        <v>38</v>
      </c>
      <c r="D938" t="s">
        <v>58</v>
      </c>
      <c r="E938" t="s">
        <v>1104</v>
      </c>
      <c r="F938" t="s">
        <v>27</v>
      </c>
      <c r="G938" t="s">
        <v>46</v>
      </c>
      <c r="H938">
        <v>34</v>
      </c>
      <c r="I938" s="1">
        <v>40946</v>
      </c>
      <c r="J938" s="2">
        <v>195194</v>
      </c>
      <c r="K938" s="3">
        <v>0.23</v>
      </c>
      <c r="L938" t="s">
        <v>18</v>
      </c>
      <c r="M938" t="s">
        <v>19</v>
      </c>
      <c r="N938" s="1" t="s">
        <v>20</v>
      </c>
      <c r="P938" t="str">
        <f t="shared" si="25"/>
        <v>YOUNG</v>
      </c>
      <c r="AG938" s="11"/>
      <c r="AH938" s="1">
        <v>40946</v>
      </c>
      <c r="AI938" s="2">
        <v>195194</v>
      </c>
      <c r="AJ938" s="13" t="s">
        <v>41</v>
      </c>
      <c r="AK938" s="1">
        <v>40946</v>
      </c>
      <c r="AL938" s="3">
        <v>0.23</v>
      </c>
      <c r="AO938" s="11"/>
    </row>
    <row r="939" spans="1:41" x14ac:dyDescent="0.25">
      <c r="A939" t="s">
        <v>110</v>
      </c>
      <c r="B939" t="s">
        <v>2010</v>
      </c>
      <c r="C939" t="s">
        <v>59</v>
      </c>
      <c r="D939" t="s">
        <v>41</v>
      </c>
      <c r="E939" t="s">
        <v>31</v>
      </c>
      <c r="F939" t="s">
        <v>16</v>
      </c>
      <c r="G939" t="s">
        <v>46</v>
      </c>
      <c r="H939">
        <v>35</v>
      </c>
      <c r="I939" s="1">
        <v>41051</v>
      </c>
      <c r="J939" s="2">
        <v>46569</v>
      </c>
      <c r="K939" s="3">
        <v>0</v>
      </c>
      <c r="L939" t="s">
        <v>18</v>
      </c>
      <c r="M939" t="s">
        <v>24</v>
      </c>
      <c r="N939" s="1" t="s">
        <v>20</v>
      </c>
      <c r="P939" t="str">
        <f t="shared" si="25"/>
        <v>YOUNG</v>
      </c>
      <c r="AG939" s="11"/>
      <c r="AH939" s="1">
        <v>41051</v>
      </c>
      <c r="AI939" s="2">
        <v>46569</v>
      </c>
      <c r="AJ939" s="13" t="s">
        <v>26</v>
      </c>
      <c r="AK939" s="1">
        <v>41051</v>
      </c>
      <c r="AL939" s="3">
        <v>0</v>
      </c>
      <c r="AO939" s="11"/>
    </row>
    <row r="940" spans="1:41" x14ac:dyDescent="0.25">
      <c r="A940" t="s">
        <v>1049</v>
      </c>
      <c r="B940" t="s">
        <v>139</v>
      </c>
      <c r="C940" t="s">
        <v>75</v>
      </c>
      <c r="D940" t="s">
        <v>26</v>
      </c>
      <c r="E940" t="s">
        <v>31</v>
      </c>
      <c r="F940" t="s">
        <v>27</v>
      </c>
      <c r="G940" t="s">
        <v>17</v>
      </c>
      <c r="H940">
        <v>41</v>
      </c>
      <c r="I940" s="1">
        <v>38948</v>
      </c>
      <c r="J940" s="2">
        <v>70566</v>
      </c>
      <c r="K940" s="3">
        <v>0</v>
      </c>
      <c r="L940" t="s">
        <v>18</v>
      </c>
      <c r="M940" t="s">
        <v>42</v>
      </c>
      <c r="N940" s="1" t="s">
        <v>20</v>
      </c>
      <c r="P940" t="str">
        <f t="shared" si="25"/>
        <v>MIDDLE AGE</v>
      </c>
      <c r="AG940" s="11"/>
      <c r="AH940" s="1">
        <v>38948</v>
      </c>
      <c r="AI940" s="2">
        <v>70566</v>
      </c>
      <c r="AJ940" s="13" t="s">
        <v>26</v>
      </c>
      <c r="AK940" s="1">
        <v>38948</v>
      </c>
      <c r="AL940" s="3">
        <v>0</v>
      </c>
      <c r="AO940" s="11"/>
    </row>
    <row r="941" spans="1:41" x14ac:dyDescent="0.25">
      <c r="A941" t="s">
        <v>1050</v>
      </c>
      <c r="B941" t="s">
        <v>2011</v>
      </c>
      <c r="C941" t="s">
        <v>36</v>
      </c>
      <c r="D941" t="s">
        <v>26</v>
      </c>
      <c r="E941" t="s">
        <v>31</v>
      </c>
      <c r="F941" t="s">
        <v>16</v>
      </c>
      <c r="G941" t="s">
        <v>23</v>
      </c>
      <c r="H941">
        <v>56</v>
      </c>
      <c r="I941" s="1">
        <v>34155</v>
      </c>
      <c r="J941" s="2">
        <v>75435</v>
      </c>
      <c r="K941" s="3">
        <v>0</v>
      </c>
      <c r="L941" t="s">
        <v>18</v>
      </c>
      <c r="M941" t="s">
        <v>24</v>
      </c>
      <c r="N941" s="1" t="s">
        <v>20</v>
      </c>
      <c r="P941" t="str">
        <f t="shared" si="25"/>
        <v>MIDDLE AGE</v>
      </c>
      <c r="AG941" s="11"/>
      <c r="AH941" s="1">
        <v>34155</v>
      </c>
      <c r="AI941" s="2">
        <v>75435</v>
      </c>
      <c r="AJ941" s="13" t="s">
        <v>30</v>
      </c>
      <c r="AK941" s="1">
        <v>34155</v>
      </c>
      <c r="AL941" s="3">
        <v>0</v>
      </c>
      <c r="AO941" s="11"/>
    </row>
    <row r="942" spans="1:41" x14ac:dyDescent="0.25">
      <c r="A942" t="s">
        <v>101</v>
      </c>
      <c r="B942" t="s">
        <v>2012</v>
      </c>
      <c r="C942" t="s">
        <v>72</v>
      </c>
      <c r="D942" t="s">
        <v>30</v>
      </c>
      <c r="E942" t="s">
        <v>15</v>
      </c>
      <c r="F942" t="s">
        <v>16</v>
      </c>
      <c r="G942" t="s">
        <v>17</v>
      </c>
      <c r="H942">
        <v>31</v>
      </c>
      <c r="I942" s="1">
        <v>43974</v>
      </c>
      <c r="J942" s="2">
        <v>69108</v>
      </c>
      <c r="K942" s="3">
        <v>0</v>
      </c>
      <c r="L942" t="s">
        <v>18</v>
      </c>
      <c r="M942" t="s">
        <v>42</v>
      </c>
      <c r="N942" s="1" t="s">
        <v>20</v>
      </c>
      <c r="P942" t="str">
        <f t="shared" si="25"/>
        <v>YOUNG</v>
      </c>
      <c r="AG942" s="11"/>
      <c r="AH942" s="1">
        <v>43974</v>
      </c>
      <c r="AI942" s="2">
        <v>69108</v>
      </c>
      <c r="AJ942" s="13" t="s">
        <v>14</v>
      </c>
      <c r="AK942" s="1">
        <v>43974</v>
      </c>
      <c r="AL942" s="3">
        <v>0</v>
      </c>
      <c r="AO942" s="11"/>
    </row>
    <row r="943" spans="1:41" x14ac:dyDescent="0.25">
      <c r="A943" t="s">
        <v>205</v>
      </c>
      <c r="B943" t="s">
        <v>2013</v>
      </c>
      <c r="C943" t="s">
        <v>1113</v>
      </c>
      <c r="D943" t="s">
        <v>14</v>
      </c>
      <c r="E943" t="s">
        <v>15</v>
      </c>
      <c r="F943" t="s">
        <v>16</v>
      </c>
      <c r="G943" t="s">
        <v>46</v>
      </c>
      <c r="H943">
        <v>40</v>
      </c>
      <c r="I943" s="1">
        <v>39569</v>
      </c>
      <c r="J943" s="2">
        <v>140589</v>
      </c>
      <c r="K943" s="3">
        <v>0.14000000000000001</v>
      </c>
      <c r="L943" t="s">
        <v>47</v>
      </c>
      <c r="M943" t="s">
        <v>68</v>
      </c>
      <c r="N943" s="1" t="s">
        <v>20</v>
      </c>
      <c r="P943" t="str">
        <f t="shared" si="25"/>
        <v>YOUNG</v>
      </c>
      <c r="AG943" s="11"/>
      <c r="AH943" s="1">
        <v>39569</v>
      </c>
      <c r="AI943" s="2">
        <v>140589</v>
      </c>
      <c r="AJ943" s="13" t="s">
        <v>58</v>
      </c>
      <c r="AK943" s="1">
        <v>39569</v>
      </c>
      <c r="AL943" s="3">
        <v>0.14000000000000001</v>
      </c>
      <c r="AO943" s="11"/>
    </row>
    <row r="944" spans="1:41" x14ac:dyDescent="0.25">
      <c r="A944" t="s">
        <v>178</v>
      </c>
      <c r="B944" t="s">
        <v>2014</v>
      </c>
      <c r="C944" t="s">
        <v>13</v>
      </c>
      <c r="D944" t="s">
        <v>58</v>
      </c>
      <c r="E944" t="s">
        <v>1104</v>
      </c>
      <c r="F944" t="s">
        <v>27</v>
      </c>
      <c r="G944" t="s">
        <v>23</v>
      </c>
      <c r="H944">
        <v>51</v>
      </c>
      <c r="I944" s="1">
        <v>38896</v>
      </c>
      <c r="J944" s="2">
        <v>206423</v>
      </c>
      <c r="K944" s="3">
        <v>0.36</v>
      </c>
      <c r="L944" t="s">
        <v>32</v>
      </c>
      <c r="M944" t="s">
        <v>54</v>
      </c>
      <c r="N944" s="1" t="s">
        <v>20</v>
      </c>
      <c r="P944" t="str">
        <f t="shared" si="25"/>
        <v>MIDDLE AGE</v>
      </c>
      <c r="AG944" s="11"/>
      <c r="AH944" s="1">
        <v>38896</v>
      </c>
      <c r="AI944" s="2">
        <v>206423</v>
      </c>
      <c r="AJ944" s="13" t="s">
        <v>30</v>
      </c>
      <c r="AK944" s="1">
        <v>38896</v>
      </c>
      <c r="AL944" s="3">
        <v>0.36</v>
      </c>
      <c r="AO944" s="11"/>
    </row>
    <row r="945" spans="1:41" x14ac:dyDescent="0.25">
      <c r="A945" t="s">
        <v>1051</v>
      </c>
      <c r="B945" t="s">
        <v>2015</v>
      </c>
      <c r="C945" t="s">
        <v>60</v>
      </c>
      <c r="D945" t="s">
        <v>30</v>
      </c>
      <c r="E945" t="s">
        <v>1104</v>
      </c>
      <c r="F945" t="s">
        <v>16</v>
      </c>
      <c r="G945" t="s">
        <v>23</v>
      </c>
      <c r="H945">
        <v>49</v>
      </c>
      <c r="I945" s="1">
        <v>44356</v>
      </c>
      <c r="J945" s="2">
        <v>123738</v>
      </c>
      <c r="K945" s="3">
        <v>0</v>
      </c>
      <c r="L945" t="s">
        <v>18</v>
      </c>
      <c r="M945" t="s">
        <v>37</v>
      </c>
      <c r="N945" s="1" t="s">
        <v>20</v>
      </c>
      <c r="P945" t="str">
        <f t="shared" si="25"/>
        <v>MIDDLE AGE</v>
      </c>
      <c r="AG945" s="11"/>
      <c r="AH945" s="1">
        <v>44356</v>
      </c>
      <c r="AI945" s="2">
        <v>123738</v>
      </c>
      <c r="AJ945" s="13" t="s">
        <v>22</v>
      </c>
      <c r="AK945" s="1">
        <v>44356</v>
      </c>
      <c r="AL945" s="3">
        <v>0</v>
      </c>
      <c r="AO945" s="11"/>
    </row>
    <row r="946" spans="1:41" x14ac:dyDescent="0.25">
      <c r="A946" t="s">
        <v>1052</v>
      </c>
      <c r="B946" t="s">
        <v>2016</v>
      </c>
      <c r="C946" t="s">
        <v>21</v>
      </c>
      <c r="D946" t="s">
        <v>22</v>
      </c>
      <c r="E946" t="s">
        <v>15</v>
      </c>
      <c r="F946" t="s">
        <v>27</v>
      </c>
      <c r="G946" t="s">
        <v>17</v>
      </c>
      <c r="H946">
        <v>34</v>
      </c>
      <c r="I946" s="1">
        <v>43478</v>
      </c>
      <c r="J946" s="2">
        <v>58120</v>
      </c>
      <c r="K946" s="3">
        <v>0</v>
      </c>
      <c r="L946" t="s">
        <v>18</v>
      </c>
      <c r="M946" t="s">
        <v>24</v>
      </c>
      <c r="N946" s="1" t="s">
        <v>20</v>
      </c>
      <c r="P946" t="str">
        <f t="shared" si="25"/>
        <v>YOUNG</v>
      </c>
      <c r="AG946" s="11"/>
      <c r="AH946" s="1">
        <v>43478</v>
      </c>
      <c r="AI946" s="2">
        <v>58120</v>
      </c>
      <c r="AJ946" s="13" t="s">
        <v>26</v>
      </c>
      <c r="AK946" s="1">
        <v>43478</v>
      </c>
      <c r="AL946" s="3">
        <v>0</v>
      </c>
      <c r="AO946" s="11"/>
    </row>
    <row r="947" spans="1:41" x14ac:dyDescent="0.25">
      <c r="A947" t="s">
        <v>1053</v>
      </c>
      <c r="B947" t="s">
        <v>2017</v>
      </c>
      <c r="C947" t="s">
        <v>74</v>
      </c>
      <c r="D947" t="s">
        <v>26</v>
      </c>
      <c r="E947" t="s">
        <v>31</v>
      </c>
      <c r="F947" t="s">
        <v>16</v>
      </c>
      <c r="G947" t="s">
        <v>17</v>
      </c>
      <c r="H947">
        <v>48</v>
      </c>
      <c r="I947" s="1">
        <v>36665</v>
      </c>
      <c r="J947" s="2">
        <v>62672</v>
      </c>
      <c r="K947" s="3">
        <v>0</v>
      </c>
      <c r="L947" t="s">
        <v>18</v>
      </c>
      <c r="M947" t="s">
        <v>19</v>
      </c>
      <c r="N947" s="1" t="s">
        <v>20</v>
      </c>
      <c r="P947" t="str">
        <f t="shared" si="25"/>
        <v>MIDDLE AGE</v>
      </c>
      <c r="AG947" s="11"/>
      <c r="AH947" s="1">
        <v>36665</v>
      </c>
      <c r="AI947" s="2">
        <v>62672</v>
      </c>
      <c r="AJ947" s="13" t="s">
        <v>30</v>
      </c>
      <c r="AK947" s="1">
        <v>36665</v>
      </c>
      <c r="AL947" s="3">
        <v>0</v>
      </c>
      <c r="AO947" s="11"/>
    </row>
    <row r="948" spans="1:41" x14ac:dyDescent="0.25">
      <c r="A948" t="s">
        <v>1054</v>
      </c>
      <c r="B948" t="s">
        <v>2018</v>
      </c>
      <c r="C948" t="s">
        <v>52</v>
      </c>
      <c r="D948" t="s">
        <v>30</v>
      </c>
      <c r="E948" t="s">
        <v>15</v>
      </c>
      <c r="F948" t="s">
        <v>16</v>
      </c>
      <c r="G948" t="s">
        <v>46</v>
      </c>
      <c r="H948">
        <v>45</v>
      </c>
      <c r="I948" s="1">
        <v>39210</v>
      </c>
      <c r="J948" s="2">
        <v>92037</v>
      </c>
      <c r="K948" s="3">
        <v>0</v>
      </c>
      <c r="L948" t="s">
        <v>18</v>
      </c>
      <c r="M948" t="s">
        <v>37</v>
      </c>
      <c r="N948" s="1" t="s">
        <v>20</v>
      </c>
      <c r="P948" t="str">
        <f t="shared" si="25"/>
        <v>MIDDLE AGE</v>
      </c>
      <c r="AG948" s="11"/>
      <c r="AH948" s="1">
        <v>39210</v>
      </c>
      <c r="AI948" s="2">
        <v>92037</v>
      </c>
      <c r="AJ948" s="13" t="s">
        <v>22</v>
      </c>
      <c r="AK948" s="1">
        <v>39210</v>
      </c>
      <c r="AL948" s="3">
        <v>0</v>
      </c>
      <c r="AO948" s="11"/>
    </row>
    <row r="949" spans="1:41" x14ac:dyDescent="0.25">
      <c r="A949" t="s">
        <v>1055</v>
      </c>
      <c r="B949" t="s">
        <v>2019</v>
      </c>
      <c r="C949" t="s">
        <v>13</v>
      </c>
      <c r="D949" t="s">
        <v>22</v>
      </c>
      <c r="E949" t="s">
        <v>1104</v>
      </c>
      <c r="F949" t="s">
        <v>16</v>
      </c>
      <c r="G949" t="s">
        <v>23</v>
      </c>
      <c r="H949">
        <v>53</v>
      </c>
      <c r="I949" s="1">
        <v>39925</v>
      </c>
      <c r="J949" s="2">
        <v>258722</v>
      </c>
      <c r="K949" s="3">
        <v>0.36</v>
      </c>
      <c r="L949" t="s">
        <v>18</v>
      </c>
      <c r="M949" t="s">
        <v>37</v>
      </c>
      <c r="N949" s="1" t="s">
        <v>20</v>
      </c>
      <c r="P949" t="str">
        <f t="shared" si="25"/>
        <v>MIDDLE AGE</v>
      </c>
      <c r="AG949" s="11"/>
      <c r="AH949" s="1">
        <v>39925</v>
      </c>
      <c r="AI949" s="2">
        <v>258722</v>
      </c>
      <c r="AJ949" s="13" t="s">
        <v>30</v>
      </c>
      <c r="AK949" s="1">
        <v>39925</v>
      </c>
      <c r="AL949" s="3">
        <v>0.36</v>
      </c>
      <c r="AO949" s="11"/>
    </row>
    <row r="950" spans="1:41" x14ac:dyDescent="0.25">
      <c r="A950" t="s">
        <v>1056</v>
      </c>
      <c r="B950" t="s">
        <v>2020</v>
      </c>
      <c r="C950" t="s">
        <v>72</v>
      </c>
      <c r="D950" t="s">
        <v>30</v>
      </c>
      <c r="E950" t="s">
        <v>31</v>
      </c>
      <c r="F950" t="s">
        <v>16</v>
      </c>
      <c r="G950" t="s">
        <v>46</v>
      </c>
      <c r="H950">
        <v>55</v>
      </c>
      <c r="I950" s="1">
        <v>37673</v>
      </c>
      <c r="J950" s="2">
        <v>64809</v>
      </c>
      <c r="K950" s="3">
        <v>0</v>
      </c>
      <c r="L950" t="s">
        <v>47</v>
      </c>
      <c r="M950" t="s">
        <v>1136</v>
      </c>
      <c r="N950" s="1">
        <v>42604</v>
      </c>
      <c r="P950" t="str">
        <f t="shared" si="25"/>
        <v>MIDDLE AGE</v>
      </c>
      <c r="AG950" s="11"/>
      <c r="AH950" s="1">
        <v>37673</v>
      </c>
      <c r="AI950" s="2">
        <v>64809</v>
      </c>
      <c r="AJ950" s="13" t="s">
        <v>30</v>
      </c>
      <c r="AK950" s="1">
        <v>37673</v>
      </c>
      <c r="AL950" s="3">
        <v>0</v>
      </c>
      <c r="AO950" s="11"/>
    </row>
    <row r="951" spans="1:41" x14ac:dyDescent="0.25">
      <c r="A951" t="s">
        <v>1057</v>
      </c>
      <c r="B951" t="s">
        <v>2021</v>
      </c>
      <c r="C951" t="s">
        <v>29</v>
      </c>
      <c r="D951" t="s">
        <v>30</v>
      </c>
      <c r="E951" t="s">
        <v>31</v>
      </c>
      <c r="F951" t="s">
        <v>16</v>
      </c>
      <c r="G951" t="s">
        <v>23</v>
      </c>
      <c r="H951">
        <v>56</v>
      </c>
      <c r="I951" s="1">
        <v>44562</v>
      </c>
      <c r="J951" s="2">
        <v>95577</v>
      </c>
      <c r="K951" s="3">
        <v>0</v>
      </c>
      <c r="L951" t="s">
        <v>32</v>
      </c>
      <c r="M951" t="s">
        <v>63</v>
      </c>
      <c r="N951" s="1" t="s">
        <v>20</v>
      </c>
      <c r="P951" t="str">
        <f t="shared" si="25"/>
        <v>MIDDLE AGE</v>
      </c>
      <c r="AG951" s="11"/>
      <c r="AH951" s="1">
        <v>44562</v>
      </c>
      <c r="AI951" s="2">
        <v>95577</v>
      </c>
      <c r="AJ951" s="13" t="s">
        <v>30</v>
      </c>
      <c r="AK951" s="1">
        <v>44562</v>
      </c>
      <c r="AL951" s="3">
        <v>0</v>
      </c>
      <c r="AO951" s="11"/>
    </row>
    <row r="952" spans="1:41" x14ac:dyDescent="0.25">
      <c r="A952" t="s">
        <v>1058</v>
      </c>
      <c r="B952" t="s">
        <v>2022</v>
      </c>
      <c r="C952" t="s">
        <v>72</v>
      </c>
      <c r="D952" t="s">
        <v>30</v>
      </c>
      <c r="E952" t="s">
        <v>15</v>
      </c>
      <c r="F952" t="s">
        <v>16</v>
      </c>
      <c r="G952" t="s">
        <v>23</v>
      </c>
      <c r="H952">
        <v>41</v>
      </c>
      <c r="I952" s="1">
        <v>38577</v>
      </c>
      <c r="J952" s="2">
        <v>73059</v>
      </c>
      <c r="K952" s="3">
        <v>0</v>
      </c>
      <c r="L952" t="s">
        <v>32</v>
      </c>
      <c r="M952" t="s">
        <v>63</v>
      </c>
      <c r="N952" s="1" t="s">
        <v>20</v>
      </c>
      <c r="P952" t="str">
        <f t="shared" si="25"/>
        <v>MIDDLE AGE</v>
      </c>
      <c r="AG952" s="11"/>
      <c r="AH952" s="1">
        <v>38577</v>
      </c>
      <c r="AI952" s="2">
        <v>73059</v>
      </c>
      <c r="AJ952" s="13" t="s">
        <v>45</v>
      </c>
      <c r="AK952" s="1">
        <v>38577</v>
      </c>
      <c r="AL952" s="3">
        <v>0</v>
      </c>
      <c r="AO952" s="11"/>
    </row>
    <row r="953" spans="1:41" x14ac:dyDescent="0.25">
      <c r="A953" t="s">
        <v>1059</v>
      </c>
      <c r="B953" t="s">
        <v>2023</v>
      </c>
      <c r="C953" t="s">
        <v>59</v>
      </c>
      <c r="D953" t="s">
        <v>45</v>
      </c>
      <c r="E953" t="s">
        <v>1104</v>
      </c>
      <c r="F953" t="s">
        <v>27</v>
      </c>
      <c r="G953" t="s">
        <v>46</v>
      </c>
      <c r="H953">
        <v>55</v>
      </c>
      <c r="I953" s="1">
        <v>37451</v>
      </c>
      <c r="J953" s="2">
        <v>54641</v>
      </c>
      <c r="K953" s="3">
        <v>0</v>
      </c>
      <c r="L953" t="s">
        <v>47</v>
      </c>
      <c r="M953" t="s">
        <v>48</v>
      </c>
      <c r="N953" s="1" t="s">
        <v>20</v>
      </c>
      <c r="P953" t="str">
        <f t="shared" si="25"/>
        <v>MIDDLE AGE</v>
      </c>
      <c r="AG953" s="11"/>
      <c r="AH953" s="1">
        <v>37451</v>
      </c>
      <c r="AI953" s="2">
        <v>54641</v>
      </c>
      <c r="AJ953" s="13" t="s">
        <v>30</v>
      </c>
      <c r="AK953" s="1">
        <v>37451</v>
      </c>
      <c r="AL953" s="3">
        <v>0</v>
      </c>
      <c r="AO953" s="11"/>
    </row>
    <row r="954" spans="1:41" x14ac:dyDescent="0.25">
      <c r="A954" t="s">
        <v>1060</v>
      </c>
      <c r="B954" t="s">
        <v>2024</v>
      </c>
      <c r="C954" t="s">
        <v>29</v>
      </c>
      <c r="D954" t="s">
        <v>30</v>
      </c>
      <c r="E954" t="s">
        <v>1104</v>
      </c>
      <c r="F954" t="s">
        <v>27</v>
      </c>
      <c r="G954" t="s">
        <v>23</v>
      </c>
      <c r="H954">
        <v>42</v>
      </c>
      <c r="I954" s="1">
        <v>42138</v>
      </c>
      <c r="J954" s="2">
        <v>93851</v>
      </c>
      <c r="K954" s="3">
        <v>0</v>
      </c>
      <c r="L954" t="s">
        <v>18</v>
      </c>
      <c r="M954" t="s">
        <v>42</v>
      </c>
      <c r="N954" s="1" t="s">
        <v>20</v>
      </c>
      <c r="P954" t="str">
        <f t="shared" si="25"/>
        <v>MIDDLE AGE</v>
      </c>
      <c r="AG954" s="11"/>
      <c r="AH954" s="1">
        <v>42138</v>
      </c>
      <c r="AI954" s="2">
        <v>93851</v>
      </c>
      <c r="AJ954" s="13" t="s">
        <v>45</v>
      </c>
      <c r="AK954" s="1">
        <v>42138</v>
      </c>
      <c r="AL954" s="3">
        <v>0</v>
      </c>
      <c r="AO954" s="11"/>
    </row>
    <row r="955" spans="1:41" x14ac:dyDescent="0.25">
      <c r="A955" t="s">
        <v>1061</v>
      </c>
      <c r="B955" t="s">
        <v>149</v>
      </c>
      <c r="C955" t="s">
        <v>40</v>
      </c>
      <c r="D955" t="s">
        <v>45</v>
      </c>
      <c r="E955" t="s">
        <v>15</v>
      </c>
      <c r="F955" t="s">
        <v>27</v>
      </c>
      <c r="G955" t="s">
        <v>43</v>
      </c>
      <c r="H955">
        <v>30</v>
      </c>
      <c r="I955" s="1">
        <v>44578</v>
      </c>
      <c r="J955" s="2">
        <v>96010</v>
      </c>
      <c r="K955" s="3">
        <v>0</v>
      </c>
      <c r="L955" t="s">
        <v>18</v>
      </c>
      <c r="M955" t="s">
        <v>19</v>
      </c>
      <c r="N955" s="1" t="s">
        <v>20</v>
      </c>
      <c r="P955" t="str">
        <f t="shared" si="25"/>
        <v>YOUNG</v>
      </c>
      <c r="AG955" s="11"/>
      <c r="AH955" s="1">
        <v>44578</v>
      </c>
      <c r="AI955" s="2">
        <v>96010</v>
      </c>
      <c r="AJ955" s="13" t="s">
        <v>26</v>
      </c>
      <c r="AK955" s="1">
        <v>44578</v>
      </c>
      <c r="AL955" s="3">
        <v>0</v>
      </c>
      <c r="AO955" s="11"/>
    </row>
    <row r="956" spans="1:41" x14ac:dyDescent="0.25">
      <c r="A956" t="s">
        <v>1062</v>
      </c>
      <c r="B956" t="s">
        <v>2025</v>
      </c>
      <c r="C956" t="s">
        <v>74</v>
      </c>
      <c r="D956" t="s">
        <v>26</v>
      </c>
      <c r="E956" t="s">
        <v>15</v>
      </c>
      <c r="F956" t="s">
        <v>27</v>
      </c>
      <c r="G956" t="s">
        <v>23</v>
      </c>
      <c r="H956">
        <v>44</v>
      </c>
      <c r="I956" s="1">
        <v>38054</v>
      </c>
      <c r="J956" s="2">
        <v>73386</v>
      </c>
      <c r="K956" s="3">
        <v>0</v>
      </c>
      <c r="L956" t="s">
        <v>32</v>
      </c>
      <c r="M956" t="s">
        <v>67</v>
      </c>
      <c r="N956" s="1" t="s">
        <v>20</v>
      </c>
      <c r="P956" t="str">
        <f t="shared" si="25"/>
        <v>MIDDLE AGE</v>
      </c>
      <c r="AG956" s="11"/>
      <c r="AH956" s="1">
        <v>38054</v>
      </c>
      <c r="AI956" s="2">
        <v>73386</v>
      </c>
      <c r="AJ956" s="13" t="s">
        <v>58</v>
      </c>
      <c r="AK956" s="1">
        <v>38054</v>
      </c>
      <c r="AL956" s="3">
        <v>0</v>
      </c>
      <c r="AO956" s="11"/>
    </row>
    <row r="957" spans="1:41" x14ac:dyDescent="0.25">
      <c r="A957" t="s">
        <v>1063</v>
      </c>
      <c r="B957" t="s">
        <v>2026</v>
      </c>
      <c r="C957" t="s">
        <v>40</v>
      </c>
      <c r="D957" t="s">
        <v>58</v>
      </c>
      <c r="E957" t="s">
        <v>15</v>
      </c>
      <c r="F957" t="s">
        <v>16</v>
      </c>
      <c r="G957" t="s">
        <v>23</v>
      </c>
      <c r="H957">
        <v>49</v>
      </c>
      <c r="I957" s="1">
        <v>36448</v>
      </c>
      <c r="J957" s="2">
        <v>95033</v>
      </c>
      <c r="K957" s="3">
        <v>0</v>
      </c>
      <c r="L957" t="s">
        <v>18</v>
      </c>
      <c r="M957" t="s">
        <v>24</v>
      </c>
      <c r="N957" s="1">
        <v>43159</v>
      </c>
      <c r="P957" t="str">
        <f t="shared" si="25"/>
        <v>MIDDLE AGE</v>
      </c>
      <c r="AG957" s="11"/>
      <c r="AH957" s="1">
        <v>36448</v>
      </c>
      <c r="AI957" s="2">
        <v>95033</v>
      </c>
      <c r="AJ957" s="13" t="s">
        <v>30</v>
      </c>
      <c r="AK957" s="1">
        <v>36448</v>
      </c>
      <c r="AL957" s="3">
        <v>0</v>
      </c>
      <c r="AO957" s="11"/>
    </row>
    <row r="958" spans="1:41" x14ac:dyDescent="0.25">
      <c r="A958" t="s">
        <v>1064</v>
      </c>
      <c r="B958" t="s">
        <v>2027</v>
      </c>
      <c r="C958" t="s">
        <v>13</v>
      </c>
      <c r="D958" t="s">
        <v>30</v>
      </c>
      <c r="E958" t="s">
        <v>1104</v>
      </c>
      <c r="F958" t="s">
        <v>16</v>
      </c>
      <c r="G958" t="s">
        <v>46</v>
      </c>
      <c r="H958">
        <v>43</v>
      </c>
      <c r="I958" s="1">
        <v>40858</v>
      </c>
      <c r="J958" s="2">
        <v>185211</v>
      </c>
      <c r="K958" s="3">
        <v>0.39</v>
      </c>
      <c r="L958" t="s">
        <v>47</v>
      </c>
      <c r="M958" t="s">
        <v>48</v>
      </c>
      <c r="N958" s="1" t="s">
        <v>20</v>
      </c>
      <c r="P958" t="str">
        <f t="shared" si="25"/>
        <v>MIDDLE AGE</v>
      </c>
      <c r="AG958" s="11"/>
      <c r="AH958" s="1">
        <v>40858</v>
      </c>
      <c r="AI958" s="2">
        <v>185211</v>
      </c>
      <c r="AJ958" s="13" t="s">
        <v>41</v>
      </c>
      <c r="AK958" s="1">
        <v>40858</v>
      </c>
      <c r="AL958" s="3">
        <v>0.39</v>
      </c>
      <c r="AO958" s="11"/>
    </row>
    <row r="959" spans="1:41" x14ac:dyDescent="0.25">
      <c r="A959" t="s">
        <v>1065</v>
      </c>
      <c r="B959" t="s">
        <v>2028</v>
      </c>
      <c r="C959" t="s">
        <v>55</v>
      </c>
      <c r="D959" t="s">
        <v>41</v>
      </c>
      <c r="E959" t="s">
        <v>1104</v>
      </c>
      <c r="F959" t="s">
        <v>16</v>
      </c>
      <c r="G959" t="s">
        <v>23</v>
      </c>
      <c r="H959">
        <v>53</v>
      </c>
      <c r="I959" s="1">
        <v>41734</v>
      </c>
      <c r="J959" s="2">
        <v>125099</v>
      </c>
      <c r="K959" s="3">
        <v>0.08</v>
      </c>
      <c r="L959" t="s">
        <v>32</v>
      </c>
      <c r="M959" t="s">
        <v>33</v>
      </c>
      <c r="N959" s="1" t="s">
        <v>20</v>
      </c>
      <c r="P959" t="str">
        <f t="shared" si="25"/>
        <v>MIDDLE AGE</v>
      </c>
      <c r="AG959" s="11"/>
      <c r="AH959" s="1">
        <v>41734</v>
      </c>
      <c r="AI959" s="2">
        <v>125099</v>
      </c>
      <c r="AJ959" s="13" t="s">
        <v>45</v>
      </c>
      <c r="AK959" s="1">
        <v>41734</v>
      </c>
      <c r="AL959" s="3">
        <v>0.08</v>
      </c>
      <c r="AO959" s="11"/>
    </row>
    <row r="960" spans="1:41" x14ac:dyDescent="0.25">
      <c r="A960" t="s">
        <v>90</v>
      </c>
      <c r="B960" t="s">
        <v>2029</v>
      </c>
      <c r="C960" t="s">
        <v>40</v>
      </c>
      <c r="D960" t="s">
        <v>45</v>
      </c>
      <c r="E960" t="s">
        <v>35</v>
      </c>
      <c r="F960" t="s">
        <v>27</v>
      </c>
      <c r="G960" t="s">
        <v>46</v>
      </c>
      <c r="H960">
        <v>41</v>
      </c>
      <c r="I960" s="1">
        <v>40682</v>
      </c>
      <c r="J960" s="2">
        <v>84627</v>
      </c>
      <c r="K960" s="3">
        <v>0</v>
      </c>
      <c r="L960" t="s">
        <v>47</v>
      </c>
      <c r="M960" t="s">
        <v>68</v>
      </c>
      <c r="N960" s="1" t="s">
        <v>20</v>
      </c>
      <c r="P960" t="str">
        <f t="shared" si="25"/>
        <v>MIDDLE AGE</v>
      </c>
      <c r="AG960" s="11"/>
      <c r="AH960" s="1">
        <v>40682</v>
      </c>
      <c r="AI960" s="2">
        <v>84627</v>
      </c>
      <c r="AJ960" s="13" t="s">
        <v>30</v>
      </c>
      <c r="AK960" s="1">
        <v>40682</v>
      </c>
      <c r="AL960" s="3">
        <v>0</v>
      </c>
      <c r="AO960" s="11"/>
    </row>
    <row r="961" spans="1:41" x14ac:dyDescent="0.25">
      <c r="A961" t="s">
        <v>1066</v>
      </c>
      <c r="B961" t="s">
        <v>2030</v>
      </c>
      <c r="C961" t="s">
        <v>13</v>
      </c>
      <c r="D961" t="s">
        <v>30</v>
      </c>
      <c r="E961" t="s">
        <v>31</v>
      </c>
      <c r="F961" t="s">
        <v>27</v>
      </c>
      <c r="G961" t="s">
        <v>23</v>
      </c>
      <c r="H961">
        <v>26</v>
      </c>
      <c r="I961" s="1">
        <v>43892</v>
      </c>
      <c r="J961" s="2">
        <v>211114</v>
      </c>
      <c r="K961" s="3">
        <v>0.3</v>
      </c>
      <c r="L961" t="s">
        <v>18</v>
      </c>
      <c r="M961" t="s">
        <v>42</v>
      </c>
      <c r="N961" s="1" t="s">
        <v>20</v>
      </c>
      <c r="P961" t="str">
        <f t="shared" si="25"/>
        <v>YOUNG</v>
      </c>
      <c r="AG961" s="11"/>
      <c r="AH961" s="1">
        <v>43892</v>
      </c>
      <c r="AI961" s="2">
        <v>211114</v>
      </c>
      <c r="AJ961" s="13" t="s">
        <v>41</v>
      </c>
      <c r="AK961" s="1">
        <v>43892</v>
      </c>
      <c r="AL961" s="3">
        <v>0.3</v>
      </c>
      <c r="AO961" s="11"/>
    </row>
    <row r="962" spans="1:41" x14ac:dyDescent="0.25">
      <c r="A962" t="s">
        <v>1067</v>
      </c>
      <c r="B962" t="s">
        <v>2031</v>
      </c>
      <c r="C962" t="s">
        <v>40</v>
      </c>
      <c r="D962" t="s">
        <v>41</v>
      </c>
      <c r="E962" t="s">
        <v>15</v>
      </c>
      <c r="F962" t="s">
        <v>16</v>
      </c>
      <c r="G962" t="s">
        <v>23</v>
      </c>
      <c r="H962">
        <v>57</v>
      </c>
      <c r="I962" s="1">
        <v>35087</v>
      </c>
      <c r="J962" s="2">
        <v>73117</v>
      </c>
      <c r="K962" s="3">
        <v>0</v>
      </c>
      <c r="L962" t="s">
        <v>18</v>
      </c>
      <c r="M962" t="s">
        <v>28</v>
      </c>
      <c r="N962" s="1" t="s">
        <v>20</v>
      </c>
      <c r="P962" t="str">
        <f t="shared" ref="P962:P1001" si="26">IF(AND(H962&gt;=20,H962&lt;=40),"YOUNG",IF(AND(H962&gt;40,H962&lt;=60),"MIDDLE AGE",IF(H962&gt;60,"OLD"," ")))</f>
        <v>MIDDLE AGE</v>
      </c>
      <c r="AG962" s="11"/>
      <c r="AH962" s="1">
        <v>35087</v>
      </c>
      <c r="AI962" s="2">
        <v>73117</v>
      </c>
      <c r="AJ962" s="13" t="s">
        <v>41</v>
      </c>
      <c r="AK962" s="1">
        <v>35087</v>
      </c>
      <c r="AL962" s="3">
        <v>0</v>
      </c>
      <c r="AO962" s="11"/>
    </row>
    <row r="963" spans="1:41" x14ac:dyDescent="0.25">
      <c r="A963" t="s">
        <v>1068</v>
      </c>
      <c r="B963" t="s">
        <v>2032</v>
      </c>
      <c r="C963" t="s">
        <v>59</v>
      </c>
      <c r="D963" t="s">
        <v>41</v>
      </c>
      <c r="E963" t="s">
        <v>1104</v>
      </c>
      <c r="F963" t="s">
        <v>27</v>
      </c>
      <c r="G963" t="s">
        <v>46</v>
      </c>
      <c r="H963">
        <v>41</v>
      </c>
      <c r="I963" s="1">
        <v>43151</v>
      </c>
      <c r="J963" s="2">
        <v>55330</v>
      </c>
      <c r="K963" s="3">
        <v>0</v>
      </c>
      <c r="L963" t="s">
        <v>18</v>
      </c>
      <c r="M963" t="s">
        <v>24</v>
      </c>
      <c r="N963" s="1" t="s">
        <v>20</v>
      </c>
      <c r="P963" t="str">
        <f t="shared" si="26"/>
        <v>MIDDLE AGE</v>
      </c>
      <c r="AG963" s="11"/>
      <c r="AH963" s="1">
        <v>43151</v>
      </c>
      <c r="AI963" s="2">
        <v>55330</v>
      </c>
      <c r="AJ963" s="13" t="s">
        <v>26</v>
      </c>
      <c r="AK963" s="1">
        <v>43151</v>
      </c>
      <c r="AL963" s="3">
        <v>0</v>
      </c>
      <c r="AO963" s="11"/>
    </row>
    <row r="964" spans="1:41" x14ac:dyDescent="0.25">
      <c r="A964" t="s">
        <v>1069</v>
      </c>
      <c r="B964" t="s">
        <v>2033</v>
      </c>
      <c r="C964" t="s">
        <v>38</v>
      </c>
      <c r="D964" t="s">
        <v>26</v>
      </c>
      <c r="E964" t="s">
        <v>1104</v>
      </c>
      <c r="F964" t="s">
        <v>27</v>
      </c>
      <c r="G964" t="s">
        <v>23</v>
      </c>
      <c r="H964">
        <v>59</v>
      </c>
      <c r="I964" s="1">
        <v>42859</v>
      </c>
      <c r="J964" s="2">
        <v>190570</v>
      </c>
      <c r="K964" s="3">
        <v>0.17</v>
      </c>
      <c r="L964" t="s">
        <v>32</v>
      </c>
      <c r="M964" t="s">
        <v>54</v>
      </c>
      <c r="N964" s="1" t="s">
        <v>20</v>
      </c>
      <c r="P964" t="str">
        <f t="shared" si="26"/>
        <v>MIDDLE AGE</v>
      </c>
      <c r="AG964" s="11"/>
      <c r="AH964" s="1">
        <v>42859</v>
      </c>
      <c r="AI964" s="2">
        <v>190570</v>
      </c>
      <c r="AJ964" s="13" t="s">
        <v>26</v>
      </c>
      <c r="AK964" s="1">
        <v>42859</v>
      </c>
      <c r="AL964" s="3">
        <v>0.17</v>
      </c>
      <c r="AO964" s="11"/>
    </row>
    <row r="965" spans="1:41" x14ac:dyDescent="0.25">
      <c r="A965" t="s">
        <v>203</v>
      </c>
      <c r="B965" t="s">
        <v>2034</v>
      </c>
      <c r="C965" t="s">
        <v>38</v>
      </c>
      <c r="D965" t="s">
        <v>26</v>
      </c>
      <c r="E965" t="s">
        <v>1104</v>
      </c>
      <c r="F965" t="s">
        <v>16</v>
      </c>
      <c r="G965" t="s">
        <v>23</v>
      </c>
      <c r="H965">
        <v>59</v>
      </c>
      <c r="I965" s="1">
        <v>38504</v>
      </c>
      <c r="J965" s="2">
        <v>198745</v>
      </c>
      <c r="K965" s="3">
        <v>0.25</v>
      </c>
      <c r="L965" t="s">
        <v>18</v>
      </c>
      <c r="M965" t="s">
        <v>37</v>
      </c>
      <c r="N965" s="1" t="s">
        <v>20</v>
      </c>
      <c r="P965" t="str">
        <f t="shared" si="26"/>
        <v>MIDDLE AGE</v>
      </c>
      <c r="AG965" s="11"/>
      <c r="AH965" s="1">
        <v>38504</v>
      </c>
      <c r="AI965" s="2">
        <v>198745</v>
      </c>
      <c r="AJ965" s="13" t="s">
        <v>22</v>
      </c>
      <c r="AK965" s="1">
        <v>38504</v>
      </c>
      <c r="AL965" s="3">
        <v>0.25</v>
      </c>
      <c r="AO965" s="11"/>
    </row>
    <row r="966" spans="1:41" x14ac:dyDescent="0.25">
      <c r="A966" t="s">
        <v>145</v>
      </c>
      <c r="B966" t="s">
        <v>2035</v>
      </c>
      <c r="C966" t="s">
        <v>70</v>
      </c>
      <c r="D966" t="s">
        <v>22</v>
      </c>
      <c r="E966" t="s">
        <v>35</v>
      </c>
      <c r="F966" t="s">
        <v>16</v>
      </c>
      <c r="G966" t="s">
        <v>46</v>
      </c>
      <c r="H966">
        <v>54</v>
      </c>
      <c r="I966" s="1">
        <v>42334</v>
      </c>
      <c r="J966" s="2">
        <v>52901</v>
      </c>
      <c r="K966" s="3">
        <v>0</v>
      </c>
      <c r="L966" t="s">
        <v>47</v>
      </c>
      <c r="M966" t="s">
        <v>48</v>
      </c>
      <c r="N966" s="1" t="s">
        <v>20</v>
      </c>
      <c r="P966" t="str">
        <f t="shared" si="26"/>
        <v>MIDDLE AGE</v>
      </c>
      <c r="AG966" s="11"/>
      <c r="AH966" s="1">
        <v>42334</v>
      </c>
      <c r="AI966" s="2">
        <v>52901</v>
      </c>
      <c r="AJ966" s="13" t="s">
        <v>22</v>
      </c>
      <c r="AK966" s="1">
        <v>42334</v>
      </c>
      <c r="AL966" s="3">
        <v>0</v>
      </c>
      <c r="AO966" s="11"/>
    </row>
    <row r="967" spans="1:41" x14ac:dyDescent="0.25">
      <c r="A967" t="s">
        <v>1070</v>
      </c>
      <c r="B967" t="s">
        <v>2036</v>
      </c>
      <c r="C967" t="s">
        <v>1113</v>
      </c>
      <c r="D967" t="s">
        <v>22</v>
      </c>
      <c r="E967" t="s">
        <v>31</v>
      </c>
      <c r="F967" t="s">
        <v>16</v>
      </c>
      <c r="G967" t="s">
        <v>23</v>
      </c>
      <c r="H967">
        <v>44</v>
      </c>
      <c r="I967" s="1">
        <v>44846</v>
      </c>
      <c r="J967" s="2">
        <v>137426</v>
      </c>
      <c r="K967" s="3">
        <v>0.14000000000000001</v>
      </c>
      <c r="L967" t="s">
        <v>32</v>
      </c>
      <c r="M967" t="s">
        <v>67</v>
      </c>
      <c r="N967" s="1" t="s">
        <v>20</v>
      </c>
      <c r="P967" t="str">
        <f t="shared" si="26"/>
        <v>MIDDLE AGE</v>
      </c>
      <c r="AG967" s="11"/>
      <c r="AH967" s="1">
        <v>44846</v>
      </c>
      <c r="AI967" s="2">
        <v>137426</v>
      </c>
      <c r="AJ967" s="13" t="s">
        <v>41</v>
      </c>
      <c r="AK967" s="1">
        <v>44846</v>
      </c>
      <c r="AL967" s="3">
        <v>0.14000000000000001</v>
      </c>
      <c r="AO967" s="11"/>
    </row>
    <row r="968" spans="1:41" x14ac:dyDescent="0.25">
      <c r="A968" t="s">
        <v>263</v>
      </c>
      <c r="B968" t="s">
        <v>2037</v>
      </c>
      <c r="C968" t="s">
        <v>55</v>
      </c>
      <c r="D968" t="s">
        <v>41</v>
      </c>
      <c r="E968" t="s">
        <v>1104</v>
      </c>
      <c r="F968" t="s">
        <v>16</v>
      </c>
      <c r="G968" t="s">
        <v>46</v>
      </c>
      <c r="H968">
        <v>55</v>
      </c>
      <c r="I968" s="1">
        <v>44750</v>
      </c>
      <c r="J968" s="2">
        <v>117912</v>
      </c>
      <c r="K968" s="3">
        <v>0.05</v>
      </c>
      <c r="L968" t="s">
        <v>47</v>
      </c>
      <c r="M968" t="s">
        <v>1136</v>
      </c>
      <c r="N968" s="1" t="s">
        <v>20</v>
      </c>
      <c r="P968" t="str">
        <f t="shared" si="26"/>
        <v>MIDDLE AGE</v>
      </c>
      <c r="AG968" s="11"/>
      <c r="AH968" s="1">
        <v>44750</v>
      </c>
      <c r="AI968" s="2">
        <v>117912</v>
      </c>
      <c r="AJ968" s="13" t="s">
        <v>26</v>
      </c>
      <c r="AK968" s="1">
        <v>44750</v>
      </c>
      <c r="AL968" s="3">
        <v>0.05</v>
      </c>
      <c r="AO968" s="11"/>
    </row>
    <row r="969" spans="1:41" x14ac:dyDescent="0.25">
      <c r="A969" t="s">
        <v>1071</v>
      </c>
      <c r="B969" t="s">
        <v>2038</v>
      </c>
      <c r="C969" t="s">
        <v>38</v>
      </c>
      <c r="D969" t="s">
        <v>26</v>
      </c>
      <c r="E969" t="s">
        <v>15</v>
      </c>
      <c r="F969" t="s">
        <v>16</v>
      </c>
      <c r="G969" t="s">
        <v>23</v>
      </c>
      <c r="H969">
        <v>30</v>
      </c>
      <c r="I969" s="1">
        <v>44472</v>
      </c>
      <c r="J969" s="2">
        <v>154475</v>
      </c>
      <c r="K969" s="3">
        <v>0.15</v>
      </c>
      <c r="L969" t="s">
        <v>32</v>
      </c>
      <c r="M969" t="s">
        <v>67</v>
      </c>
      <c r="N969" s="1" t="s">
        <v>20</v>
      </c>
      <c r="P969" t="str">
        <f t="shared" si="26"/>
        <v>YOUNG</v>
      </c>
      <c r="AG969" s="11"/>
      <c r="AH969" s="1">
        <v>44472</v>
      </c>
      <c r="AI969" s="2">
        <v>154475</v>
      </c>
      <c r="AJ969" s="13" t="s">
        <v>45</v>
      </c>
      <c r="AK969" s="1">
        <v>44472</v>
      </c>
      <c r="AL969" s="3">
        <v>0.15</v>
      </c>
      <c r="AO969" s="11"/>
    </row>
    <row r="970" spans="1:41" x14ac:dyDescent="0.25">
      <c r="A970" t="s">
        <v>1072</v>
      </c>
      <c r="B970" t="s">
        <v>2039</v>
      </c>
      <c r="C970" t="s">
        <v>76</v>
      </c>
      <c r="D970" t="s">
        <v>45</v>
      </c>
      <c r="E970" t="s">
        <v>1104</v>
      </c>
      <c r="F970" t="s">
        <v>27</v>
      </c>
      <c r="G970" t="s">
        <v>46</v>
      </c>
      <c r="H970">
        <v>44</v>
      </c>
      <c r="I970" s="1">
        <v>44129</v>
      </c>
      <c r="J970" s="2">
        <v>62184</v>
      </c>
      <c r="K970" s="3">
        <v>0</v>
      </c>
      <c r="L970" t="s">
        <v>47</v>
      </c>
      <c r="M970" t="s">
        <v>48</v>
      </c>
      <c r="N970" s="1" t="s">
        <v>20</v>
      </c>
      <c r="P970" t="str">
        <f t="shared" si="26"/>
        <v>MIDDLE AGE</v>
      </c>
      <c r="AG970" s="11"/>
      <c r="AH970" s="1">
        <v>44129</v>
      </c>
      <c r="AI970" s="2">
        <v>62184</v>
      </c>
      <c r="AJ970" s="13" t="s">
        <v>41</v>
      </c>
      <c r="AK970" s="1">
        <v>44129</v>
      </c>
      <c r="AL970" s="3">
        <v>0</v>
      </c>
      <c r="AO970" s="11"/>
    </row>
    <row r="971" spans="1:41" x14ac:dyDescent="0.25">
      <c r="A971" t="s">
        <v>189</v>
      </c>
      <c r="B971" t="s">
        <v>2040</v>
      </c>
      <c r="C971" t="s">
        <v>59</v>
      </c>
      <c r="D971" t="s">
        <v>41</v>
      </c>
      <c r="E971" t="s">
        <v>1104</v>
      </c>
      <c r="F971" t="s">
        <v>16</v>
      </c>
      <c r="G971" t="s">
        <v>17</v>
      </c>
      <c r="H971">
        <v>57</v>
      </c>
      <c r="I971" s="1">
        <v>39673</v>
      </c>
      <c r="J971" s="2">
        <v>51415</v>
      </c>
      <c r="K971" s="3">
        <v>0</v>
      </c>
      <c r="L971" t="s">
        <v>18</v>
      </c>
      <c r="M971" t="s">
        <v>28</v>
      </c>
      <c r="N971" s="1" t="s">
        <v>20</v>
      </c>
      <c r="P971" t="str">
        <f t="shared" si="26"/>
        <v>MIDDLE AGE</v>
      </c>
      <c r="AG971" s="11"/>
      <c r="AH971" s="1">
        <v>39673</v>
      </c>
      <c r="AI971" s="2">
        <v>51415</v>
      </c>
      <c r="AJ971" s="13" t="s">
        <v>30</v>
      </c>
      <c r="AK971" s="1">
        <v>39673</v>
      </c>
      <c r="AL971" s="3">
        <v>0</v>
      </c>
      <c r="AO971" s="11"/>
    </row>
    <row r="972" spans="1:41" x14ac:dyDescent="0.25">
      <c r="A972" t="s">
        <v>1073</v>
      </c>
      <c r="B972" t="s">
        <v>2041</v>
      </c>
      <c r="C972" t="s">
        <v>60</v>
      </c>
      <c r="D972" t="s">
        <v>30</v>
      </c>
      <c r="E972" t="s">
        <v>31</v>
      </c>
      <c r="F972" t="s">
        <v>27</v>
      </c>
      <c r="G972" t="s">
        <v>46</v>
      </c>
      <c r="H972">
        <v>58</v>
      </c>
      <c r="I972" s="1">
        <v>38793</v>
      </c>
      <c r="J972" s="2">
        <v>77441</v>
      </c>
      <c r="K972" s="3">
        <v>0</v>
      </c>
      <c r="L972" t="s">
        <v>18</v>
      </c>
      <c r="M972" t="s">
        <v>56</v>
      </c>
      <c r="N972" s="1" t="s">
        <v>20</v>
      </c>
      <c r="P972" t="str">
        <f t="shared" si="26"/>
        <v>MIDDLE AGE</v>
      </c>
      <c r="AG972" s="11"/>
      <c r="AH972" s="1">
        <v>38793</v>
      </c>
      <c r="AI972" s="2">
        <v>77441</v>
      </c>
      <c r="AJ972" s="13" t="s">
        <v>30</v>
      </c>
      <c r="AK972" s="1">
        <v>38793</v>
      </c>
      <c r="AL972" s="3">
        <v>0</v>
      </c>
      <c r="AO972" s="11"/>
    </row>
    <row r="973" spans="1:41" x14ac:dyDescent="0.25">
      <c r="A973" t="s">
        <v>1074</v>
      </c>
      <c r="B973" t="s">
        <v>2042</v>
      </c>
      <c r="C973" t="s">
        <v>60</v>
      </c>
      <c r="D973" t="s">
        <v>30</v>
      </c>
      <c r="E973" t="s">
        <v>35</v>
      </c>
      <c r="F973" t="s">
        <v>16</v>
      </c>
      <c r="G973" t="s">
        <v>23</v>
      </c>
      <c r="H973">
        <v>59</v>
      </c>
      <c r="I973" s="1">
        <v>39680</v>
      </c>
      <c r="J973" s="2">
        <v>98794</v>
      </c>
      <c r="K973" s="3">
        <v>0</v>
      </c>
      <c r="L973" t="s">
        <v>18</v>
      </c>
      <c r="M973" t="s">
        <v>19</v>
      </c>
      <c r="N973" s="1" t="s">
        <v>20</v>
      </c>
      <c r="P973" t="str">
        <f t="shared" si="26"/>
        <v>MIDDLE AGE</v>
      </c>
      <c r="AG973" s="11"/>
      <c r="AH973" s="1">
        <v>39680</v>
      </c>
      <c r="AI973" s="2">
        <v>98794</v>
      </c>
      <c r="AJ973" s="13" t="s">
        <v>26</v>
      </c>
      <c r="AK973" s="1">
        <v>39680</v>
      </c>
      <c r="AL973" s="3">
        <v>0</v>
      </c>
      <c r="AO973" s="11"/>
    </row>
    <row r="974" spans="1:41" x14ac:dyDescent="0.25">
      <c r="A974" t="s">
        <v>1075</v>
      </c>
      <c r="B974" t="s">
        <v>2043</v>
      </c>
      <c r="C974" t="s">
        <v>79</v>
      </c>
      <c r="D974" t="s">
        <v>26</v>
      </c>
      <c r="E974" t="s">
        <v>35</v>
      </c>
      <c r="F974" t="s">
        <v>16</v>
      </c>
      <c r="G974" t="s">
        <v>23</v>
      </c>
      <c r="H974">
        <v>60</v>
      </c>
      <c r="I974" s="1">
        <v>36547</v>
      </c>
      <c r="J974" s="2">
        <v>77843</v>
      </c>
      <c r="K974" s="3">
        <v>0</v>
      </c>
      <c r="L974" t="s">
        <v>18</v>
      </c>
      <c r="M974" t="s">
        <v>28</v>
      </c>
      <c r="N974" s="1" t="s">
        <v>20</v>
      </c>
      <c r="P974" t="str">
        <f t="shared" si="26"/>
        <v>MIDDLE AGE</v>
      </c>
      <c r="AG974" s="11"/>
      <c r="AH974" s="1">
        <v>36547</v>
      </c>
      <c r="AI974" s="2">
        <v>77843</v>
      </c>
      <c r="AJ974" s="13" t="s">
        <v>26</v>
      </c>
      <c r="AK974" s="1">
        <v>36547</v>
      </c>
      <c r="AL974" s="3">
        <v>0</v>
      </c>
      <c r="AO974" s="11"/>
    </row>
    <row r="975" spans="1:41" x14ac:dyDescent="0.25">
      <c r="A975" t="s">
        <v>1076</v>
      </c>
      <c r="B975" t="s">
        <v>2044</v>
      </c>
      <c r="C975" t="s">
        <v>74</v>
      </c>
      <c r="D975" t="s">
        <v>26</v>
      </c>
      <c r="E975" t="s">
        <v>15</v>
      </c>
      <c r="F975" t="s">
        <v>16</v>
      </c>
      <c r="G975" t="s">
        <v>43</v>
      </c>
      <c r="H975">
        <v>32</v>
      </c>
      <c r="I975" s="1">
        <v>43623</v>
      </c>
      <c r="J975" s="2">
        <v>65666</v>
      </c>
      <c r="K975" s="3">
        <v>0</v>
      </c>
      <c r="L975" t="s">
        <v>18</v>
      </c>
      <c r="M975" t="s">
        <v>28</v>
      </c>
      <c r="N975" s="1" t="s">
        <v>20</v>
      </c>
      <c r="P975" t="str">
        <f t="shared" si="26"/>
        <v>YOUNG</v>
      </c>
      <c r="AG975" s="11"/>
      <c r="AH975" s="1">
        <v>43623</v>
      </c>
      <c r="AI975" s="2">
        <v>65666</v>
      </c>
      <c r="AJ975" s="13" t="s">
        <v>30</v>
      </c>
      <c r="AK975" s="1">
        <v>43623</v>
      </c>
      <c r="AL975" s="3">
        <v>0</v>
      </c>
      <c r="AO975" s="11"/>
    </row>
    <row r="976" spans="1:41" x14ac:dyDescent="0.25">
      <c r="A976" t="s">
        <v>1077</v>
      </c>
      <c r="B976" t="s">
        <v>2045</v>
      </c>
      <c r="C976" t="s">
        <v>53</v>
      </c>
      <c r="D976" t="s">
        <v>30</v>
      </c>
      <c r="E976" t="s">
        <v>35</v>
      </c>
      <c r="F976" t="s">
        <v>16</v>
      </c>
      <c r="G976" t="s">
        <v>17</v>
      </c>
      <c r="H976">
        <v>41</v>
      </c>
      <c r="I976" s="1">
        <v>40799</v>
      </c>
      <c r="J976" s="2">
        <v>95598</v>
      </c>
      <c r="K976" s="3">
        <v>0</v>
      </c>
      <c r="L976" t="s">
        <v>18</v>
      </c>
      <c r="M976" t="s">
        <v>28</v>
      </c>
      <c r="N976" s="1" t="s">
        <v>20</v>
      </c>
      <c r="P976" t="str">
        <f t="shared" si="26"/>
        <v>MIDDLE AGE</v>
      </c>
      <c r="AG976" s="11"/>
      <c r="AH976" s="1">
        <v>40799</v>
      </c>
      <c r="AI976" s="2">
        <v>95598</v>
      </c>
      <c r="AJ976" s="13" t="s">
        <v>26</v>
      </c>
      <c r="AK976" s="1">
        <v>40799</v>
      </c>
      <c r="AL976" s="3">
        <v>0</v>
      </c>
      <c r="AO976" s="11"/>
    </row>
    <row r="977" spans="1:41" x14ac:dyDescent="0.25">
      <c r="A977" t="s">
        <v>212</v>
      </c>
      <c r="B977" t="s">
        <v>2046</v>
      </c>
      <c r="C977" t="s">
        <v>34</v>
      </c>
      <c r="D977" t="s">
        <v>26</v>
      </c>
      <c r="E977" t="s">
        <v>1104</v>
      </c>
      <c r="F977" t="s">
        <v>27</v>
      </c>
      <c r="G977" t="s">
        <v>23</v>
      </c>
      <c r="H977">
        <v>39</v>
      </c>
      <c r="I977" s="1">
        <v>41034</v>
      </c>
      <c r="J977" s="2">
        <v>91144</v>
      </c>
      <c r="K977" s="3">
        <v>0</v>
      </c>
      <c r="L977" t="s">
        <v>18</v>
      </c>
      <c r="M977" t="s">
        <v>28</v>
      </c>
      <c r="N977" s="1" t="s">
        <v>20</v>
      </c>
      <c r="P977" t="str">
        <f t="shared" si="26"/>
        <v>YOUNG</v>
      </c>
      <c r="AG977" s="11"/>
      <c r="AH977" s="1">
        <v>41034</v>
      </c>
      <c r="AI977" s="2">
        <v>91144</v>
      </c>
      <c r="AJ977" s="13" t="s">
        <v>41</v>
      </c>
      <c r="AK977" s="1">
        <v>41034</v>
      </c>
      <c r="AL977" s="3">
        <v>0</v>
      </c>
      <c r="AO977" s="11"/>
    </row>
    <row r="978" spans="1:41" x14ac:dyDescent="0.25">
      <c r="A978" t="s">
        <v>1078</v>
      </c>
      <c r="B978" t="s">
        <v>2047</v>
      </c>
      <c r="C978" t="s">
        <v>40</v>
      </c>
      <c r="D978" t="s">
        <v>41</v>
      </c>
      <c r="E978" t="s">
        <v>1104</v>
      </c>
      <c r="F978" t="s">
        <v>16</v>
      </c>
      <c r="G978" t="s">
        <v>46</v>
      </c>
      <c r="H978">
        <v>39</v>
      </c>
      <c r="I978" s="1">
        <v>44056</v>
      </c>
      <c r="J978" s="2">
        <v>76759</v>
      </c>
      <c r="K978" s="3">
        <v>0</v>
      </c>
      <c r="L978" t="s">
        <v>18</v>
      </c>
      <c r="M978" t="s">
        <v>42</v>
      </c>
      <c r="N978" s="1" t="s">
        <v>20</v>
      </c>
      <c r="P978" t="str">
        <f t="shared" si="26"/>
        <v>YOUNG</v>
      </c>
      <c r="AG978" s="11"/>
      <c r="AH978" s="1">
        <v>44056</v>
      </c>
      <c r="AI978" s="2">
        <v>76759</v>
      </c>
      <c r="AJ978" s="13" t="s">
        <v>30</v>
      </c>
      <c r="AK978" s="1">
        <v>44056</v>
      </c>
      <c r="AL978" s="3">
        <v>0</v>
      </c>
      <c r="AO978" s="11"/>
    </row>
    <row r="979" spans="1:41" x14ac:dyDescent="0.25">
      <c r="A979" t="s">
        <v>1079</v>
      </c>
      <c r="B979" t="s">
        <v>2048</v>
      </c>
      <c r="C979" t="s">
        <v>78</v>
      </c>
      <c r="D979" t="s">
        <v>30</v>
      </c>
      <c r="E979" t="s">
        <v>15</v>
      </c>
      <c r="F979" t="s">
        <v>27</v>
      </c>
      <c r="G979" t="s">
        <v>23</v>
      </c>
      <c r="H979">
        <v>31</v>
      </c>
      <c r="I979" s="1">
        <v>42620</v>
      </c>
      <c r="J979" s="2">
        <v>118644</v>
      </c>
      <c r="K979" s="3">
        <v>0.13</v>
      </c>
      <c r="L979" t="s">
        <v>18</v>
      </c>
      <c r="M979" t="s">
        <v>37</v>
      </c>
      <c r="N979" s="1" t="s">
        <v>20</v>
      </c>
      <c r="P979" t="str">
        <f t="shared" si="26"/>
        <v>YOUNG</v>
      </c>
      <c r="AG979" s="11"/>
      <c r="AH979" s="1">
        <v>42620</v>
      </c>
      <c r="AI979" s="2">
        <v>118644</v>
      </c>
      <c r="AJ979" s="13" t="s">
        <v>45</v>
      </c>
      <c r="AK979" s="1">
        <v>42620</v>
      </c>
      <c r="AL979" s="3">
        <v>0.13</v>
      </c>
      <c r="AO979" s="11"/>
    </row>
    <row r="980" spans="1:41" x14ac:dyDescent="0.25">
      <c r="A980" t="s">
        <v>181</v>
      </c>
      <c r="B980" t="s">
        <v>2049</v>
      </c>
      <c r="C980" t="s">
        <v>40</v>
      </c>
      <c r="D980" t="s">
        <v>45</v>
      </c>
      <c r="E980" t="s">
        <v>15</v>
      </c>
      <c r="F980" t="s">
        <v>16</v>
      </c>
      <c r="G980" t="s">
        <v>23</v>
      </c>
      <c r="H980">
        <v>32</v>
      </c>
      <c r="I980" s="1">
        <v>42294</v>
      </c>
      <c r="J980" s="2">
        <v>79773</v>
      </c>
      <c r="K980" s="3">
        <v>0</v>
      </c>
      <c r="L980" t="s">
        <v>32</v>
      </c>
      <c r="M980" t="s">
        <v>54</v>
      </c>
      <c r="N980" s="1" t="s">
        <v>20</v>
      </c>
      <c r="P980" t="str">
        <f t="shared" si="26"/>
        <v>YOUNG</v>
      </c>
      <c r="AG980" s="11"/>
      <c r="AH980" s="1">
        <v>42294</v>
      </c>
      <c r="AI980" s="2">
        <v>79773</v>
      </c>
      <c r="AJ980" s="13" t="s">
        <v>58</v>
      </c>
      <c r="AK980" s="1">
        <v>42294</v>
      </c>
      <c r="AL980" s="3">
        <v>0</v>
      </c>
      <c r="AO980" s="11"/>
    </row>
    <row r="981" spans="1:41" x14ac:dyDescent="0.25">
      <c r="A981" t="s">
        <v>1080</v>
      </c>
      <c r="B981" t="s">
        <v>2050</v>
      </c>
      <c r="C981" t="s">
        <v>1113</v>
      </c>
      <c r="D981" t="s">
        <v>58</v>
      </c>
      <c r="E981" t="s">
        <v>15</v>
      </c>
      <c r="F981" t="s">
        <v>27</v>
      </c>
      <c r="G981" t="s">
        <v>23</v>
      </c>
      <c r="H981">
        <v>46</v>
      </c>
      <c r="I981" s="1">
        <v>43454</v>
      </c>
      <c r="J981" s="2">
        <v>128845</v>
      </c>
      <c r="K981" s="3">
        <v>0.13</v>
      </c>
      <c r="L981" t="s">
        <v>32</v>
      </c>
      <c r="M981" t="s">
        <v>63</v>
      </c>
      <c r="N981" s="1" t="s">
        <v>20</v>
      </c>
      <c r="P981" t="str">
        <f t="shared" si="26"/>
        <v>MIDDLE AGE</v>
      </c>
      <c r="AG981" s="11"/>
      <c r="AH981" s="1">
        <v>43454</v>
      </c>
      <c r="AI981" s="2">
        <v>128845</v>
      </c>
      <c r="AJ981" s="13" t="s">
        <v>26</v>
      </c>
      <c r="AK981" s="1">
        <v>43454</v>
      </c>
      <c r="AL981" s="3">
        <v>0.13</v>
      </c>
      <c r="AO981" s="11"/>
    </row>
    <row r="982" spans="1:41" x14ac:dyDescent="0.25">
      <c r="A982" t="s">
        <v>1081</v>
      </c>
      <c r="B982" t="s">
        <v>2051</v>
      </c>
      <c r="C982" t="s">
        <v>55</v>
      </c>
      <c r="D982" t="s">
        <v>26</v>
      </c>
      <c r="E982" t="s">
        <v>1104</v>
      </c>
      <c r="F982" t="s">
        <v>16</v>
      </c>
      <c r="G982" t="s">
        <v>46</v>
      </c>
      <c r="H982">
        <v>64</v>
      </c>
      <c r="I982" s="1">
        <v>41916</v>
      </c>
      <c r="J982" s="2">
        <v>120704</v>
      </c>
      <c r="K982" s="3">
        <v>0.08</v>
      </c>
      <c r="L982" t="s">
        <v>18</v>
      </c>
      <c r="M982" t="s">
        <v>42</v>
      </c>
      <c r="N982" s="1" t="s">
        <v>20</v>
      </c>
      <c r="P982" t="str">
        <f t="shared" si="26"/>
        <v>OLD</v>
      </c>
      <c r="AG982" s="11"/>
      <c r="AH982" s="1">
        <v>41916</v>
      </c>
      <c r="AI982" s="2">
        <v>120704</v>
      </c>
      <c r="AJ982" s="13" t="s">
        <v>22</v>
      </c>
      <c r="AK982" s="1">
        <v>41916</v>
      </c>
      <c r="AL982" s="3">
        <v>0.08</v>
      </c>
      <c r="AO982" s="11"/>
    </row>
    <row r="983" spans="1:41" x14ac:dyDescent="0.25">
      <c r="A983" t="s">
        <v>1082</v>
      </c>
      <c r="B983" t="s">
        <v>2052</v>
      </c>
      <c r="C983" t="s">
        <v>38</v>
      </c>
      <c r="D983" t="s">
        <v>22</v>
      </c>
      <c r="E983" t="s">
        <v>1104</v>
      </c>
      <c r="F983" t="s">
        <v>16</v>
      </c>
      <c r="G983" t="s">
        <v>17</v>
      </c>
      <c r="H983">
        <v>53</v>
      </c>
      <c r="I983" s="1">
        <v>36168</v>
      </c>
      <c r="J983" s="2">
        <v>173624</v>
      </c>
      <c r="K983" s="3">
        <v>0.17</v>
      </c>
      <c r="L983" t="s">
        <v>18</v>
      </c>
      <c r="M983" t="s">
        <v>42</v>
      </c>
      <c r="N983" s="1" t="s">
        <v>20</v>
      </c>
      <c r="P983" t="str">
        <f t="shared" si="26"/>
        <v>MIDDLE AGE</v>
      </c>
      <c r="AG983" s="11"/>
      <c r="AH983" s="1">
        <v>36168</v>
      </c>
      <c r="AI983" s="2">
        <v>173624</v>
      </c>
      <c r="AJ983" s="13" t="s">
        <v>45</v>
      </c>
      <c r="AK983" s="1">
        <v>36168</v>
      </c>
      <c r="AL983" s="3">
        <v>0.17</v>
      </c>
      <c r="AO983" s="11"/>
    </row>
    <row r="984" spans="1:41" x14ac:dyDescent="0.25">
      <c r="A984" t="s">
        <v>115</v>
      </c>
      <c r="B984" t="s">
        <v>2053</v>
      </c>
      <c r="C984" t="s">
        <v>40</v>
      </c>
      <c r="D984" t="s">
        <v>45</v>
      </c>
      <c r="E984" t="s">
        <v>35</v>
      </c>
      <c r="F984" t="s">
        <v>27</v>
      </c>
      <c r="G984" t="s">
        <v>46</v>
      </c>
      <c r="H984">
        <v>34</v>
      </c>
      <c r="I984" s="1">
        <v>43410</v>
      </c>
      <c r="J984" s="2">
        <v>80772</v>
      </c>
      <c r="K984" s="3">
        <v>0</v>
      </c>
      <c r="L984" t="s">
        <v>18</v>
      </c>
      <c r="M984" t="s">
        <v>42</v>
      </c>
      <c r="N984" s="1" t="s">
        <v>20</v>
      </c>
      <c r="P984" t="str">
        <f t="shared" si="26"/>
        <v>YOUNG</v>
      </c>
      <c r="AG984" s="11"/>
      <c r="AH984" s="1">
        <v>43410</v>
      </c>
      <c r="AI984" s="2">
        <v>80772</v>
      </c>
      <c r="AJ984" s="13" t="s">
        <v>22</v>
      </c>
      <c r="AK984" s="1">
        <v>43410</v>
      </c>
      <c r="AL984" s="3">
        <v>0</v>
      </c>
      <c r="AO984" s="11"/>
    </row>
    <row r="985" spans="1:41" x14ac:dyDescent="0.25">
      <c r="A985" t="s">
        <v>1083</v>
      </c>
      <c r="B985" t="s">
        <v>2054</v>
      </c>
      <c r="C985" t="s">
        <v>55</v>
      </c>
      <c r="D985" t="s">
        <v>22</v>
      </c>
      <c r="E985" t="s">
        <v>1104</v>
      </c>
      <c r="F985" t="s">
        <v>27</v>
      </c>
      <c r="G985" t="s">
        <v>23</v>
      </c>
      <c r="H985">
        <v>39</v>
      </c>
      <c r="I985" s="1">
        <v>39656</v>
      </c>
      <c r="J985" s="2">
        <v>126350</v>
      </c>
      <c r="K985" s="3">
        <v>0.05</v>
      </c>
      <c r="L985" t="s">
        <v>18</v>
      </c>
      <c r="M985" t="s">
        <v>24</v>
      </c>
      <c r="N985" s="1" t="s">
        <v>20</v>
      </c>
      <c r="P985" t="str">
        <f t="shared" si="26"/>
        <v>YOUNG</v>
      </c>
      <c r="AG985" s="11"/>
      <c r="AH985" s="1">
        <v>39656</v>
      </c>
      <c r="AI985" s="2">
        <v>126350</v>
      </c>
      <c r="AJ985" s="13" t="s">
        <v>45</v>
      </c>
      <c r="AK985" s="1">
        <v>39656</v>
      </c>
      <c r="AL985" s="3">
        <v>0.05</v>
      </c>
      <c r="AO985" s="11"/>
    </row>
    <row r="986" spans="1:41" x14ac:dyDescent="0.25">
      <c r="A986" t="s">
        <v>1084</v>
      </c>
      <c r="B986" t="s">
        <v>2055</v>
      </c>
      <c r="C986" t="s">
        <v>44</v>
      </c>
      <c r="D986" t="s">
        <v>45</v>
      </c>
      <c r="E986" t="s">
        <v>31</v>
      </c>
      <c r="F986" t="s">
        <v>27</v>
      </c>
      <c r="G986" t="s">
        <v>17</v>
      </c>
      <c r="H986">
        <v>25</v>
      </c>
      <c r="I986" s="1">
        <v>44321</v>
      </c>
      <c r="J986" s="2">
        <v>72693</v>
      </c>
      <c r="K986" s="3">
        <v>0</v>
      </c>
      <c r="L986" t="s">
        <v>18</v>
      </c>
      <c r="M986" t="s">
        <v>56</v>
      </c>
      <c r="N986" s="1" t="s">
        <v>20</v>
      </c>
      <c r="P986" t="str">
        <f t="shared" si="26"/>
        <v>YOUNG</v>
      </c>
      <c r="AG986" s="11"/>
      <c r="AH986" s="1">
        <v>44321</v>
      </c>
      <c r="AI986" s="2">
        <v>72693</v>
      </c>
      <c r="AJ986" s="13" t="s">
        <v>26</v>
      </c>
      <c r="AK986" s="1">
        <v>44321</v>
      </c>
      <c r="AL986" s="3">
        <v>0</v>
      </c>
      <c r="AO986" s="11"/>
    </row>
    <row r="987" spans="1:41" x14ac:dyDescent="0.25">
      <c r="A987" t="s">
        <v>235</v>
      </c>
      <c r="B987" t="s">
        <v>2056</v>
      </c>
      <c r="C987" t="s">
        <v>73</v>
      </c>
      <c r="D987" t="s">
        <v>26</v>
      </c>
      <c r="E987" t="s">
        <v>1104</v>
      </c>
      <c r="F987" t="s">
        <v>16</v>
      </c>
      <c r="G987" t="s">
        <v>23</v>
      </c>
      <c r="H987">
        <v>45</v>
      </c>
      <c r="I987" s="1">
        <v>42078</v>
      </c>
      <c r="J987" s="2">
        <v>92820</v>
      </c>
      <c r="K987" s="3">
        <v>0</v>
      </c>
      <c r="L987" t="s">
        <v>32</v>
      </c>
      <c r="M987" t="s">
        <v>67</v>
      </c>
      <c r="N987" s="1" t="s">
        <v>20</v>
      </c>
      <c r="P987" t="str">
        <f t="shared" si="26"/>
        <v>MIDDLE AGE</v>
      </c>
      <c r="AG987" s="11"/>
      <c r="AH987" s="1">
        <v>42078</v>
      </c>
      <c r="AI987" s="2">
        <v>92820</v>
      </c>
      <c r="AJ987" s="13" t="s">
        <v>14</v>
      </c>
      <c r="AK987" s="1">
        <v>42078</v>
      </c>
      <c r="AL987" s="3">
        <v>0</v>
      </c>
      <c r="AO987" s="11"/>
    </row>
    <row r="988" spans="1:41" x14ac:dyDescent="0.25">
      <c r="A988" t="s">
        <v>1085</v>
      </c>
      <c r="B988" t="s">
        <v>2057</v>
      </c>
      <c r="C988" t="s">
        <v>1113</v>
      </c>
      <c r="D988" t="s">
        <v>14</v>
      </c>
      <c r="E988" t="s">
        <v>31</v>
      </c>
      <c r="F988" t="s">
        <v>16</v>
      </c>
      <c r="G988" t="s">
        <v>46</v>
      </c>
      <c r="H988">
        <v>61</v>
      </c>
      <c r="I988" s="1">
        <v>35537</v>
      </c>
      <c r="J988" s="2">
        <v>135561</v>
      </c>
      <c r="K988" s="3">
        <v>0.13</v>
      </c>
      <c r="L988" t="s">
        <v>47</v>
      </c>
      <c r="M988" t="s">
        <v>68</v>
      </c>
      <c r="N988" s="1" t="s">
        <v>20</v>
      </c>
      <c r="P988" t="str">
        <f t="shared" si="26"/>
        <v>OLD</v>
      </c>
      <c r="AG988" s="11"/>
      <c r="AH988" s="1">
        <v>35537</v>
      </c>
      <c r="AI988" s="2">
        <v>135561</v>
      </c>
      <c r="AJ988" s="13" t="s">
        <v>58</v>
      </c>
      <c r="AK988" s="1">
        <v>35537</v>
      </c>
      <c r="AL988" s="3">
        <v>0.13</v>
      </c>
      <c r="AO988" s="11"/>
    </row>
    <row r="989" spans="1:41" x14ac:dyDescent="0.25">
      <c r="A989" t="s">
        <v>1086</v>
      </c>
      <c r="B989" t="s">
        <v>2058</v>
      </c>
      <c r="C989" t="s">
        <v>1113</v>
      </c>
      <c r="D989" t="s">
        <v>58</v>
      </c>
      <c r="E989" t="s">
        <v>31</v>
      </c>
      <c r="F989" t="s">
        <v>27</v>
      </c>
      <c r="G989" t="s">
        <v>23</v>
      </c>
      <c r="H989">
        <v>44</v>
      </c>
      <c r="I989" s="1">
        <v>39318</v>
      </c>
      <c r="J989" s="2">
        <v>121788</v>
      </c>
      <c r="K989" s="3">
        <v>0.13</v>
      </c>
      <c r="L989" t="s">
        <v>18</v>
      </c>
      <c r="M989" t="s">
        <v>37</v>
      </c>
      <c r="N989" s="1" t="s">
        <v>20</v>
      </c>
      <c r="P989" t="str">
        <f t="shared" si="26"/>
        <v>MIDDLE AGE</v>
      </c>
      <c r="AG989" s="11"/>
      <c r="AH989" s="1">
        <v>39318</v>
      </c>
      <c r="AI989" s="2">
        <v>121788</v>
      </c>
      <c r="AJ989" s="13" t="s">
        <v>26</v>
      </c>
      <c r="AK989" s="1">
        <v>39318</v>
      </c>
      <c r="AL989" s="3">
        <v>0.13</v>
      </c>
      <c r="AO989" s="11"/>
    </row>
    <row r="990" spans="1:41" x14ac:dyDescent="0.25">
      <c r="A990" t="s">
        <v>1087</v>
      </c>
      <c r="B990" t="s">
        <v>2059</v>
      </c>
      <c r="C990" t="s">
        <v>36</v>
      </c>
      <c r="D990" t="s">
        <v>26</v>
      </c>
      <c r="E990" t="s">
        <v>35</v>
      </c>
      <c r="F990" t="s">
        <v>16</v>
      </c>
      <c r="G990" t="s">
        <v>43</v>
      </c>
      <c r="H990">
        <v>59</v>
      </c>
      <c r="I990" s="1">
        <v>34292</v>
      </c>
      <c r="J990" s="2">
        <v>92216</v>
      </c>
      <c r="K990" s="3">
        <v>0</v>
      </c>
      <c r="L990" t="s">
        <v>18</v>
      </c>
      <c r="M990" t="s">
        <v>19</v>
      </c>
      <c r="N990" s="1" t="s">
        <v>20</v>
      </c>
      <c r="P990" t="str">
        <f t="shared" si="26"/>
        <v>MIDDLE AGE</v>
      </c>
      <c r="AG990" s="11"/>
      <c r="AH990" s="1">
        <v>34292</v>
      </c>
      <c r="AI990" s="2">
        <v>92216</v>
      </c>
      <c r="AJ990" s="13" t="s">
        <v>30</v>
      </c>
      <c r="AK990" s="1">
        <v>34292</v>
      </c>
      <c r="AL990" s="3">
        <v>0</v>
      </c>
      <c r="AO990" s="11"/>
    </row>
    <row r="991" spans="1:41" x14ac:dyDescent="0.25">
      <c r="A991" t="s">
        <v>1088</v>
      </c>
      <c r="B991" t="s">
        <v>2060</v>
      </c>
      <c r="C991" t="s">
        <v>60</v>
      </c>
      <c r="D991" t="s">
        <v>30</v>
      </c>
      <c r="E991" t="s">
        <v>35</v>
      </c>
      <c r="F991" t="s">
        <v>27</v>
      </c>
      <c r="G991" t="s">
        <v>46</v>
      </c>
      <c r="H991">
        <v>34</v>
      </c>
      <c r="I991" s="1">
        <v>44252</v>
      </c>
      <c r="J991" s="2">
        <v>104586</v>
      </c>
      <c r="K991" s="3">
        <v>0</v>
      </c>
      <c r="L991" t="s">
        <v>47</v>
      </c>
      <c r="M991" t="s">
        <v>48</v>
      </c>
      <c r="N991" s="1" t="s">
        <v>20</v>
      </c>
      <c r="P991" t="str">
        <f t="shared" si="26"/>
        <v>YOUNG</v>
      </c>
      <c r="AG991" s="11"/>
      <c r="AH991" s="1">
        <v>44252</v>
      </c>
      <c r="AI991" s="2">
        <v>104586</v>
      </c>
      <c r="AJ991" s="13" t="s">
        <v>45</v>
      </c>
      <c r="AK991" s="1">
        <v>44252</v>
      </c>
      <c r="AL991" s="3">
        <v>0</v>
      </c>
      <c r="AO991" s="11"/>
    </row>
    <row r="992" spans="1:41" x14ac:dyDescent="0.25">
      <c r="A992" t="s">
        <v>259</v>
      </c>
      <c r="B992" t="s">
        <v>2061</v>
      </c>
      <c r="C992" t="s">
        <v>76</v>
      </c>
      <c r="D992" t="s">
        <v>45</v>
      </c>
      <c r="E992" t="s">
        <v>31</v>
      </c>
      <c r="F992" t="s">
        <v>16</v>
      </c>
      <c r="G992" t="s">
        <v>43</v>
      </c>
      <c r="H992">
        <v>45</v>
      </c>
      <c r="I992" s="1">
        <v>37613</v>
      </c>
      <c r="J992" s="2">
        <v>70439</v>
      </c>
      <c r="K992" s="3">
        <v>0</v>
      </c>
      <c r="L992" t="s">
        <v>18</v>
      </c>
      <c r="M992" t="s">
        <v>37</v>
      </c>
      <c r="N992" s="1" t="s">
        <v>20</v>
      </c>
      <c r="P992" t="str">
        <f t="shared" si="26"/>
        <v>MIDDLE AGE</v>
      </c>
      <c r="AG992" s="11"/>
      <c r="AH992" s="1">
        <v>37613</v>
      </c>
      <c r="AI992" s="2">
        <v>70439</v>
      </c>
      <c r="AJ992" s="13" t="s">
        <v>45</v>
      </c>
      <c r="AK992" s="1">
        <v>37613</v>
      </c>
      <c r="AL992" s="3">
        <v>0</v>
      </c>
      <c r="AO992" s="11"/>
    </row>
    <row r="993" spans="1:41" x14ac:dyDescent="0.25">
      <c r="A993" t="s">
        <v>1089</v>
      </c>
      <c r="B993" t="s">
        <v>2062</v>
      </c>
      <c r="C993" t="s">
        <v>59</v>
      </c>
      <c r="D993" t="s">
        <v>45</v>
      </c>
      <c r="E993" t="s">
        <v>15</v>
      </c>
      <c r="F993" t="s">
        <v>27</v>
      </c>
      <c r="G993" t="s">
        <v>23</v>
      </c>
      <c r="H993">
        <v>35</v>
      </c>
      <c r="I993" s="1">
        <v>44341</v>
      </c>
      <c r="J993" s="2">
        <v>52232</v>
      </c>
      <c r="K993" s="3">
        <v>0</v>
      </c>
      <c r="L993" t="s">
        <v>18</v>
      </c>
      <c r="M993" t="s">
        <v>28</v>
      </c>
      <c r="N993" s="1" t="s">
        <v>20</v>
      </c>
      <c r="P993" t="str">
        <f t="shared" si="26"/>
        <v>YOUNG</v>
      </c>
      <c r="AG993" s="11"/>
      <c r="AH993" s="1">
        <v>44341</v>
      </c>
      <c r="AI993" s="2">
        <v>52232</v>
      </c>
      <c r="AJ993" s="13" t="s">
        <v>41</v>
      </c>
      <c r="AK993" s="1">
        <v>44341</v>
      </c>
      <c r="AL993" s="3">
        <v>0</v>
      </c>
      <c r="AO993" s="11"/>
    </row>
    <row r="994" spans="1:41" x14ac:dyDescent="0.25">
      <c r="A994" t="s">
        <v>1090</v>
      </c>
      <c r="B994" t="s">
        <v>2063</v>
      </c>
      <c r="C994" t="s">
        <v>13</v>
      </c>
      <c r="D994" t="s">
        <v>41</v>
      </c>
      <c r="E994" t="s">
        <v>1104</v>
      </c>
      <c r="F994" t="s">
        <v>16</v>
      </c>
      <c r="G994" t="s">
        <v>23</v>
      </c>
      <c r="H994">
        <v>42</v>
      </c>
      <c r="I994" s="1">
        <v>41904</v>
      </c>
      <c r="J994" s="2">
        <v>226646</v>
      </c>
      <c r="K994" s="3">
        <v>0.31</v>
      </c>
      <c r="L994" t="s">
        <v>18</v>
      </c>
      <c r="M994" t="s">
        <v>24</v>
      </c>
      <c r="N994" s="1" t="s">
        <v>20</v>
      </c>
      <c r="P994" t="str">
        <f t="shared" si="26"/>
        <v>MIDDLE AGE</v>
      </c>
      <c r="AG994" s="11"/>
      <c r="AH994" s="1">
        <v>41904</v>
      </c>
      <c r="AI994" s="2">
        <v>226646</v>
      </c>
      <c r="AJ994" s="13" t="s">
        <v>14</v>
      </c>
      <c r="AK994" s="1">
        <v>41904</v>
      </c>
      <c r="AL994" s="3">
        <v>0.31</v>
      </c>
      <c r="AO994" s="11"/>
    </row>
    <row r="995" spans="1:41" x14ac:dyDescent="0.25">
      <c r="A995" t="s">
        <v>1091</v>
      </c>
      <c r="B995" t="s">
        <v>2064</v>
      </c>
      <c r="C995" t="s">
        <v>1113</v>
      </c>
      <c r="D995" t="s">
        <v>14</v>
      </c>
      <c r="E995" t="s">
        <v>1104</v>
      </c>
      <c r="F995" t="s">
        <v>27</v>
      </c>
      <c r="G995" t="s">
        <v>23</v>
      </c>
      <c r="H995">
        <v>38</v>
      </c>
      <c r="I995" s="1">
        <v>41210</v>
      </c>
      <c r="J995" s="2">
        <v>152253</v>
      </c>
      <c r="K995" s="3">
        <v>0.12</v>
      </c>
      <c r="L995" t="s">
        <v>18</v>
      </c>
      <c r="M995" t="s">
        <v>56</v>
      </c>
      <c r="N995" s="1" t="s">
        <v>20</v>
      </c>
      <c r="P995" t="str">
        <f t="shared" si="26"/>
        <v>YOUNG</v>
      </c>
      <c r="AG995" s="11"/>
      <c r="AH995" s="1">
        <v>41210</v>
      </c>
      <c r="AI995" s="2">
        <v>152253</v>
      </c>
      <c r="AJ995" s="13" t="s">
        <v>30</v>
      </c>
      <c r="AK995" s="1">
        <v>41210</v>
      </c>
      <c r="AL995" s="3">
        <v>0.12</v>
      </c>
      <c r="AO995" s="11"/>
    </row>
    <row r="996" spans="1:41" x14ac:dyDescent="0.25">
      <c r="A996" t="s">
        <v>1092</v>
      </c>
      <c r="B996" t="s">
        <v>2065</v>
      </c>
      <c r="C996" t="s">
        <v>13</v>
      </c>
      <c r="D996" t="s">
        <v>30</v>
      </c>
      <c r="E996" t="s">
        <v>1104</v>
      </c>
      <c r="F996" t="s">
        <v>27</v>
      </c>
      <c r="G996" t="s">
        <v>23</v>
      </c>
      <c r="H996">
        <v>46</v>
      </c>
      <c r="I996" s="1">
        <v>39322</v>
      </c>
      <c r="J996" s="2">
        <v>195471</v>
      </c>
      <c r="K996" s="3">
        <v>0.36</v>
      </c>
      <c r="L996" t="s">
        <v>18</v>
      </c>
      <c r="M996" t="s">
        <v>37</v>
      </c>
      <c r="N996" s="1" t="s">
        <v>20</v>
      </c>
      <c r="P996" t="str">
        <f t="shared" si="26"/>
        <v>MIDDLE AGE</v>
      </c>
      <c r="AG996" s="11"/>
      <c r="AH996" s="1">
        <v>39322</v>
      </c>
      <c r="AI996" s="2">
        <v>195471</v>
      </c>
      <c r="AJ996" s="13" t="s">
        <v>26</v>
      </c>
      <c r="AK996" s="1">
        <v>39322</v>
      </c>
      <c r="AL996" s="3">
        <v>0.36</v>
      </c>
      <c r="AO996" s="11"/>
    </row>
    <row r="997" spans="1:41" x14ac:dyDescent="0.25">
      <c r="A997" t="s">
        <v>1093</v>
      </c>
      <c r="B997" t="s">
        <v>2066</v>
      </c>
      <c r="C997" t="s">
        <v>61</v>
      </c>
      <c r="D997" t="s">
        <v>26</v>
      </c>
      <c r="E997" t="s">
        <v>1104</v>
      </c>
      <c r="F997" t="s">
        <v>16</v>
      </c>
      <c r="G997" t="s">
        <v>46</v>
      </c>
      <c r="H997">
        <v>48</v>
      </c>
      <c r="I997" s="1">
        <v>41241</v>
      </c>
      <c r="J997" s="2">
        <v>71632</v>
      </c>
      <c r="K997" s="3">
        <v>0</v>
      </c>
      <c r="L997" t="s">
        <v>47</v>
      </c>
      <c r="M997" t="s">
        <v>1136</v>
      </c>
      <c r="N997" s="1" t="s">
        <v>20</v>
      </c>
      <c r="P997" t="str">
        <f t="shared" si="26"/>
        <v>MIDDLE AGE</v>
      </c>
      <c r="AG997" s="11"/>
      <c r="AH997" s="1">
        <v>41241</v>
      </c>
      <c r="AI997" s="2">
        <v>71632</v>
      </c>
      <c r="AJ997" s="13" t="s">
        <v>14</v>
      </c>
      <c r="AK997" s="1">
        <v>41241</v>
      </c>
      <c r="AL997" s="3">
        <v>0</v>
      </c>
      <c r="AO997" s="11"/>
    </row>
    <row r="998" spans="1:41" x14ac:dyDescent="0.25">
      <c r="A998" t="s">
        <v>1094</v>
      </c>
      <c r="B998" t="s">
        <v>2067</v>
      </c>
      <c r="C998" t="s">
        <v>59</v>
      </c>
      <c r="D998" t="s">
        <v>14</v>
      </c>
      <c r="E998" t="s">
        <v>31</v>
      </c>
      <c r="F998" t="s">
        <v>16</v>
      </c>
      <c r="G998" t="s">
        <v>23</v>
      </c>
      <c r="H998">
        <v>63</v>
      </c>
      <c r="I998" s="1">
        <v>40342</v>
      </c>
      <c r="J998" s="2">
        <v>45337</v>
      </c>
      <c r="K998" s="3">
        <v>0</v>
      </c>
      <c r="L998" t="s">
        <v>18</v>
      </c>
      <c r="M998" t="s">
        <v>56</v>
      </c>
      <c r="N998" s="1" t="s">
        <v>20</v>
      </c>
      <c r="P998" t="str">
        <f t="shared" si="26"/>
        <v>OLD</v>
      </c>
      <c r="AG998" s="11"/>
      <c r="AH998" s="1">
        <v>40342</v>
      </c>
      <c r="AI998" s="2">
        <v>45337</v>
      </c>
      <c r="AJ998" s="13" t="s">
        <v>45</v>
      </c>
      <c r="AK998" s="1">
        <v>40342</v>
      </c>
      <c r="AL998" s="3">
        <v>0</v>
      </c>
      <c r="AO998" s="11"/>
    </row>
    <row r="999" spans="1:41" x14ac:dyDescent="0.25">
      <c r="A999" t="s">
        <v>1095</v>
      </c>
      <c r="B999" t="s">
        <v>2068</v>
      </c>
      <c r="C999" t="s">
        <v>44</v>
      </c>
      <c r="D999" t="s">
        <v>45</v>
      </c>
      <c r="E999" t="s">
        <v>15</v>
      </c>
      <c r="F999" t="s">
        <v>16</v>
      </c>
      <c r="G999" t="s">
        <v>23</v>
      </c>
      <c r="H999">
        <v>31</v>
      </c>
      <c r="I999" s="1">
        <v>43339</v>
      </c>
      <c r="J999" s="2">
        <v>89573</v>
      </c>
      <c r="K999" s="3">
        <v>0</v>
      </c>
      <c r="L999" t="s">
        <v>18</v>
      </c>
      <c r="M999" t="s">
        <v>42</v>
      </c>
      <c r="N999" s="1" t="s">
        <v>20</v>
      </c>
      <c r="P999" t="str">
        <f t="shared" si="26"/>
        <v>YOUNG</v>
      </c>
      <c r="AG999" s="11"/>
      <c r="AH999" s="1">
        <v>43339</v>
      </c>
      <c r="AI999" s="2">
        <v>89573</v>
      </c>
      <c r="AJ999" s="13" t="s">
        <v>30</v>
      </c>
      <c r="AK999" s="1">
        <v>43339</v>
      </c>
      <c r="AL999" s="3">
        <v>0</v>
      </c>
      <c r="AO999" s="11"/>
    </row>
    <row r="1000" spans="1:41" x14ac:dyDescent="0.25">
      <c r="A1000" t="s">
        <v>118</v>
      </c>
      <c r="B1000" t="s">
        <v>2069</v>
      </c>
      <c r="C1000" t="s">
        <v>71</v>
      </c>
      <c r="D1000" t="s">
        <v>30</v>
      </c>
      <c r="E1000" t="s">
        <v>35</v>
      </c>
      <c r="F1000" t="s">
        <v>27</v>
      </c>
      <c r="G1000" t="s">
        <v>23</v>
      </c>
      <c r="H1000">
        <v>52</v>
      </c>
      <c r="I1000" s="1">
        <v>44883</v>
      </c>
      <c r="J1000" s="2">
        <v>75775</v>
      </c>
      <c r="K1000" s="3">
        <v>0</v>
      </c>
      <c r="L1000" t="s">
        <v>18</v>
      </c>
      <c r="M1000" t="s">
        <v>56</v>
      </c>
      <c r="N1000" s="1" t="s">
        <v>20</v>
      </c>
      <c r="P1000" t="str">
        <f t="shared" si="26"/>
        <v>MIDDLE AGE</v>
      </c>
      <c r="AG1000" s="11"/>
      <c r="AH1000" s="1">
        <v>44883</v>
      </c>
      <c r="AI1000" s="2">
        <v>75775</v>
      </c>
      <c r="AJ1000" s="19" t="s">
        <v>45</v>
      </c>
      <c r="AK1000" s="1">
        <v>44883</v>
      </c>
      <c r="AL1000" s="3">
        <v>0</v>
      </c>
      <c r="AO1000" s="11"/>
    </row>
    <row r="1001" spans="1:41" x14ac:dyDescent="0.25">
      <c r="A1001" t="s">
        <v>1096</v>
      </c>
      <c r="B1001" t="s">
        <v>2070</v>
      </c>
      <c r="C1001" t="s">
        <v>76</v>
      </c>
      <c r="D1001" t="s">
        <v>45</v>
      </c>
      <c r="E1001" t="s">
        <v>31</v>
      </c>
      <c r="F1001" t="s">
        <v>16</v>
      </c>
      <c r="G1001" t="s">
        <v>43</v>
      </c>
      <c r="H1001">
        <v>27</v>
      </c>
      <c r="I1001" s="1">
        <v>44235</v>
      </c>
      <c r="J1001" s="2">
        <v>51321</v>
      </c>
      <c r="K1001" s="3">
        <v>0</v>
      </c>
      <c r="L1001" t="s">
        <v>18</v>
      </c>
      <c r="M1001" t="s">
        <v>56</v>
      </c>
      <c r="N1001" s="1" t="s">
        <v>20</v>
      </c>
      <c r="P1001" t="str">
        <f t="shared" si="26"/>
        <v>YOUNG</v>
      </c>
      <c r="AG1001" s="11"/>
      <c r="AH1001" s="1">
        <v>44235</v>
      </c>
      <c r="AI1001" s="2">
        <v>51321</v>
      </c>
      <c r="AK1001" s="1">
        <v>44235</v>
      </c>
      <c r="AL1001" s="3">
        <v>0</v>
      </c>
      <c r="AO1001" s="11"/>
    </row>
  </sheetData>
  <autoFilter ref="S1:AK1001" xr:uid="{00000000-0009-0000-0000-000002000000}"/>
  <conditionalFormatting sqref="AI1:AI1048576">
    <cfRule type="cellIs" dxfId="11" priority="5" operator="greaterThan">
      <formula>100000</formula>
    </cfRule>
  </conditionalFormatting>
  <conditionalFormatting sqref="AJ1:AJ1000">
    <cfRule type="containsText" dxfId="10" priority="4" operator="containsText" text="Engineering">
      <formula>NOT(ISERROR(SEARCH("Engineering",AJ1)))</formula>
    </cfRule>
  </conditionalFormatting>
  <conditionalFormatting sqref="AH1:AH1048576">
    <cfRule type="top10" dxfId="9" priority="3" percent="1" rank="40"/>
  </conditionalFormatting>
  <conditionalFormatting sqref="AL1:AL1048576">
    <cfRule type="iconSet" priority="2">
      <iconSet iconSet="5Rating">
        <cfvo type="percent" val="0"/>
        <cfvo type="percent" val="20"/>
        <cfvo type="percent" val="40"/>
        <cfvo type="percent" val="60"/>
        <cfvo type="percent" val="80"/>
      </iconSet>
    </cfRule>
  </conditionalFormatting>
  <conditionalFormatting sqref="AK1:AK1048576">
    <cfRule type="dataBar" priority="1">
      <dataBar>
        <cfvo type="min"/>
        <cfvo type="max"/>
        <color rgb="FF008AEF"/>
      </dataBar>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zoomScaleNormal="100" workbookViewId="0">
      <selection activeCell="P2" sqref="P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2"/>
  <sheetViews>
    <sheetView workbookViewId="0">
      <selection activeCell="M8" sqref="M8"/>
    </sheetView>
  </sheetViews>
  <sheetFormatPr defaultRowHeight="15" x14ac:dyDescent="0.25"/>
  <cols>
    <col min="1" max="1" width="16.85546875" customWidth="1"/>
    <col min="2" max="2" width="16.28515625" bestFit="1" customWidth="1"/>
    <col min="3" max="3" width="6" bestFit="1" customWidth="1"/>
    <col min="4" max="4" width="13.140625" bestFit="1" customWidth="1"/>
    <col min="5" max="5" width="11.28515625" bestFit="1" customWidth="1"/>
    <col min="6" max="6" width="15" bestFit="1" customWidth="1"/>
    <col min="7" max="7" width="5.5703125" customWidth="1"/>
    <col min="8" max="8" width="9.7109375" customWidth="1"/>
    <col min="9" max="9" width="6.42578125" customWidth="1"/>
    <col min="10" max="10" width="18.140625" bestFit="1" customWidth="1"/>
    <col min="11" max="11" width="11.28515625" bestFit="1" customWidth="1"/>
    <col min="12" max="12" width="15" bestFit="1" customWidth="1"/>
    <col min="13" max="13" width="14.140625" bestFit="1" customWidth="1"/>
    <col min="14" max="14" width="24" bestFit="1" customWidth="1"/>
    <col min="15" max="15" width="17.42578125" bestFit="1" customWidth="1"/>
    <col min="16" max="16" width="18.140625" bestFit="1" customWidth="1"/>
    <col min="17" max="17" width="11.28515625" bestFit="1" customWidth="1"/>
  </cols>
  <sheetData>
    <row r="1" spans="1:5" x14ac:dyDescent="0.25">
      <c r="A1" s="10" t="s">
        <v>6</v>
      </c>
      <c r="B1" t="s">
        <v>2087</v>
      </c>
    </row>
    <row r="3" spans="1:5" x14ac:dyDescent="0.25">
      <c r="A3" s="10" t="s">
        <v>2089</v>
      </c>
      <c r="B3" s="10" t="s">
        <v>2085</v>
      </c>
    </row>
    <row r="4" spans="1:5" x14ac:dyDescent="0.25">
      <c r="A4" s="10" t="s">
        <v>2088</v>
      </c>
      <c r="B4" t="s">
        <v>47</v>
      </c>
      <c r="C4" t="s">
        <v>32</v>
      </c>
      <c r="D4" t="s">
        <v>18</v>
      </c>
      <c r="E4" t="s">
        <v>2086</v>
      </c>
    </row>
    <row r="5" spans="1:5" x14ac:dyDescent="0.25">
      <c r="A5" s="6" t="s">
        <v>58</v>
      </c>
      <c r="B5" s="11">
        <v>19</v>
      </c>
      <c r="C5" s="11">
        <v>30</v>
      </c>
      <c r="D5" s="11">
        <v>66</v>
      </c>
      <c r="E5" s="11">
        <v>115</v>
      </c>
    </row>
    <row r="6" spans="1:5" x14ac:dyDescent="0.25">
      <c r="A6" s="6" t="s">
        <v>30</v>
      </c>
      <c r="B6" s="11">
        <v>19</v>
      </c>
      <c r="C6" s="11">
        <v>33</v>
      </c>
      <c r="D6" s="11">
        <v>89</v>
      </c>
      <c r="E6" s="11">
        <v>141</v>
      </c>
    </row>
    <row r="7" spans="1:5" x14ac:dyDescent="0.25">
      <c r="A7" s="6" t="s">
        <v>14</v>
      </c>
      <c r="B7" s="11">
        <v>14</v>
      </c>
      <c r="C7" s="11">
        <v>27</v>
      </c>
      <c r="D7" s="11">
        <v>57</v>
      </c>
      <c r="E7" s="11">
        <v>98</v>
      </c>
    </row>
    <row r="8" spans="1:5" x14ac:dyDescent="0.25">
      <c r="A8" s="6" t="s">
        <v>22</v>
      </c>
      <c r="B8" s="11">
        <v>14</v>
      </c>
      <c r="C8" s="11">
        <v>24</v>
      </c>
      <c r="D8" s="11">
        <v>71</v>
      </c>
      <c r="E8" s="11">
        <v>109</v>
      </c>
    </row>
    <row r="9" spans="1:5" x14ac:dyDescent="0.25">
      <c r="A9" s="6" t="s">
        <v>26</v>
      </c>
      <c r="B9" s="11">
        <v>34</v>
      </c>
      <c r="C9" s="11">
        <v>59</v>
      </c>
      <c r="D9" s="11">
        <v>184</v>
      </c>
      <c r="E9" s="11">
        <v>277</v>
      </c>
    </row>
    <row r="10" spans="1:5" x14ac:dyDescent="0.25">
      <c r="A10" s="6" t="s">
        <v>41</v>
      </c>
      <c r="B10" s="11">
        <v>15</v>
      </c>
      <c r="C10" s="11">
        <v>21</v>
      </c>
      <c r="D10" s="11">
        <v>74</v>
      </c>
      <c r="E10" s="11">
        <v>110</v>
      </c>
    </row>
    <row r="11" spans="1:5" x14ac:dyDescent="0.25">
      <c r="A11" s="6" t="s">
        <v>45</v>
      </c>
      <c r="B11" s="11">
        <v>24</v>
      </c>
      <c r="C11" s="11">
        <v>33</v>
      </c>
      <c r="D11" s="11">
        <v>93</v>
      </c>
      <c r="E11" s="11">
        <v>150</v>
      </c>
    </row>
    <row r="12" spans="1:5" x14ac:dyDescent="0.25">
      <c r="A12" s="6" t="s">
        <v>2086</v>
      </c>
      <c r="B12" s="11">
        <v>139</v>
      </c>
      <c r="C12" s="11">
        <v>227</v>
      </c>
      <c r="D12" s="11">
        <v>634</v>
      </c>
      <c r="E12" s="11">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3:B8"/>
  <sheetViews>
    <sheetView workbookViewId="0">
      <selection activeCell="B5" sqref="B5"/>
    </sheetView>
  </sheetViews>
  <sheetFormatPr defaultRowHeight="15" x14ac:dyDescent="0.25"/>
  <cols>
    <col min="1" max="1" width="13.140625" customWidth="1"/>
    <col min="2" max="2" width="16.85546875" customWidth="1"/>
    <col min="3" max="3" width="20" customWidth="1"/>
    <col min="4" max="4" width="21.42578125" bestFit="1" customWidth="1"/>
    <col min="5" max="5" width="16.85546875" customWidth="1"/>
    <col min="6" max="6" width="4" customWidth="1"/>
    <col min="7" max="7" width="10.140625" customWidth="1"/>
    <col min="8" max="8" width="5.5703125" customWidth="1"/>
    <col min="9" max="9" width="11.28515625" bestFit="1" customWidth="1"/>
  </cols>
  <sheetData>
    <row r="3" spans="1:2" x14ac:dyDescent="0.25">
      <c r="A3" s="10" t="s">
        <v>2088</v>
      </c>
      <c r="B3" t="s">
        <v>2090</v>
      </c>
    </row>
    <row r="4" spans="1:2" x14ac:dyDescent="0.25">
      <c r="A4" s="6" t="s">
        <v>23</v>
      </c>
      <c r="B4" s="11">
        <v>7</v>
      </c>
    </row>
    <row r="5" spans="1:2" x14ac:dyDescent="0.25">
      <c r="A5" s="6" t="s">
        <v>43</v>
      </c>
      <c r="B5" s="11">
        <v>1</v>
      </c>
    </row>
    <row r="6" spans="1:2" x14ac:dyDescent="0.25">
      <c r="A6" s="6" t="s">
        <v>17</v>
      </c>
      <c r="B6" s="11">
        <v>3</v>
      </c>
    </row>
    <row r="7" spans="1:2" x14ac:dyDescent="0.25">
      <c r="A7" s="6" t="s">
        <v>46</v>
      </c>
      <c r="B7" s="11">
        <v>7</v>
      </c>
    </row>
    <row r="8" spans="1:2" x14ac:dyDescent="0.25">
      <c r="A8" s="6" t="s">
        <v>2086</v>
      </c>
      <c r="B8" s="11">
        <v>18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50"/>
  <sheetViews>
    <sheetView topLeftCell="A4" workbookViewId="0">
      <selection activeCell="A4" sqref="A1:C1048576"/>
    </sheetView>
  </sheetViews>
  <sheetFormatPr defaultRowHeight="15" x14ac:dyDescent="0.25"/>
  <sheetData>
    <row r="1" spans="1:3" x14ac:dyDescent="0.25">
      <c r="A1" s="12" t="s">
        <v>4</v>
      </c>
      <c r="B1" s="12" t="s">
        <v>8</v>
      </c>
      <c r="C1" s="12" t="s">
        <v>9</v>
      </c>
    </row>
    <row r="2" spans="1:3" x14ac:dyDescent="0.25">
      <c r="A2" s="13" t="s">
        <v>27</v>
      </c>
      <c r="B2" s="14">
        <v>92368</v>
      </c>
      <c r="C2" s="15">
        <v>0</v>
      </c>
    </row>
    <row r="3" spans="1:3" x14ac:dyDescent="0.25">
      <c r="A3" s="13" t="s">
        <v>27</v>
      </c>
      <c r="B3" s="14">
        <v>45703</v>
      </c>
      <c r="C3" s="15">
        <v>0</v>
      </c>
    </row>
    <row r="4" spans="1:3" x14ac:dyDescent="0.25">
      <c r="A4" s="13" t="s">
        <v>27</v>
      </c>
      <c r="B4" s="14">
        <v>83576</v>
      </c>
      <c r="C4" s="15">
        <v>0</v>
      </c>
    </row>
    <row r="5" spans="1:3" x14ac:dyDescent="0.25">
      <c r="A5" s="13" t="s">
        <v>16</v>
      </c>
      <c r="B5" s="14">
        <v>98062</v>
      </c>
      <c r="C5" s="15">
        <v>0</v>
      </c>
    </row>
    <row r="6" spans="1:3" x14ac:dyDescent="0.25">
      <c r="A6" s="13" t="s">
        <v>16</v>
      </c>
      <c r="B6" s="14">
        <v>175391</v>
      </c>
      <c r="C6" s="15">
        <v>0.24</v>
      </c>
    </row>
    <row r="7" spans="1:3" x14ac:dyDescent="0.25">
      <c r="A7" s="13" t="s">
        <v>27</v>
      </c>
      <c r="B7" s="14">
        <v>66227</v>
      </c>
      <c r="C7" s="15">
        <v>0</v>
      </c>
    </row>
    <row r="8" spans="1:3" x14ac:dyDescent="0.25">
      <c r="A8" s="13" t="s">
        <v>16</v>
      </c>
      <c r="B8" s="14">
        <v>89744</v>
      </c>
      <c r="C8" s="15">
        <v>0</v>
      </c>
    </row>
    <row r="9" spans="1:3" x14ac:dyDescent="0.25">
      <c r="A9" s="13" t="s">
        <v>27</v>
      </c>
      <c r="B9" s="14">
        <v>69674</v>
      </c>
      <c r="C9" s="15">
        <v>0</v>
      </c>
    </row>
    <row r="10" spans="1:3" x14ac:dyDescent="0.25">
      <c r="A10" s="13" t="s">
        <v>16</v>
      </c>
      <c r="B10" s="14">
        <v>97630</v>
      </c>
      <c r="C10" s="15">
        <v>0</v>
      </c>
    </row>
    <row r="11" spans="1:3" x14ac:dyDescent="0.25">
      <c r="A11" s="13" t="s">
        <v>27</v>
      </c>
      <c r="B11" s="14">
        <v>105879</v>
      </c>
      <c r="C11" s="15">
        <v>0.1</v>
      </c>
    </row>
    <row r="12" spans="1:3" x14ac:dyDescent="0.25">
      <c r="A12" s="13" t="s">
        <v>27</v>
      </c>
      <c r="B12" s="14">
        <v>40499</v>
      </c>
      <c r="C12" s="15">
        <v>0</v>
      </c>
    </row>
    <row r="13" spans="1:3" x14ac:dyDescent="0.25">
      <c r="A13" s="13" t="s">
        <v>16</v>
      </c>
      <c r="B13" s="14">
        <v>71418</v>
      </c>
      <c r="C13" s="15">
        <v>0</v>
      </c>
    </row>
    <row r="14" spans="1:3" x14ac:dyDescent="0.25">
      <c r="A14" s="13" t="s">
        <v>27</v>
      </c>
      <c r="B14" s="14">
        <v>150558</v>
      </c>
      <c r="C14" s="15">
        <v>0.23</v>
      </c>
    </row>
    <row r="15" spans="1:3" x14ac:dyDescent="0.25">
      <c r="A15" s="13" t="s">
        <v>27</v>
      </c>
      <c r="B15" s="14">
        <v>118912</v>
      </c>
      <c r="C15" s="15">
        <v>0.08</v>
      </c>
    </row>
    <row r="16" spans="1:3" x14ac:dyDescent="0.25">
      <c r="A16" s="13" t="s">
        <v>27</v>
      </c>
      <c r="B16" s="14">
        <v>131422</v>
      </c>
      <c r="C16" s="15">
        <v>0.15</v>
      </c>
    </row>
    <row r="17" spans="1:3" x14ac:dyDescent="0.25">
      <c r="A17" s="13" t="s">
        <v>16</v>
      </c>
      <c r="B17" s="14">
        <v>64208</v>
      </c>
      <c r="C17" s="15">
        <v>0</v>
      </c>
    </row>
    <row r="18" spans="1:3" x14ac:dyDescent="0.25">
      <c r="A18" s="13" t="s">
        <v>16</v>
      </c>
      <c r="B18" s="14">
        <v>254486</v>
      </c>
      <c r="C18" s="15">
        <v>0.33</v>
      </c>
    </row>
    <row r="19" spans="1:3" x14ac:dyDescent="0.25">
      <c r="A19" s="13" t="s">
        <v>16</v>
      </c>
      <c r="B19" s="14">
        <v>54811</v>
      </c>
      <c r="C19" s="15">
        <v>0</v>
      </c>
    </row>
    <row r="20" spans="1:3" x14ac:dyDescent="0.25">
      <c r="A20" s="13" t="s">
        <v>27</v>
      </c>
      <c r="B20" s="14">
        <v>95729</v>
      </c>
      <c r="C20" s="15">
        <v>0</v>
      </c>
    </row>
    <row r="21" spans="1:3" x14ac:dyDescent="0.25">
      <c r="A21" s="13" t="s">
        <v>16</v>
      </c>
      <c r="B21" s="14">
        <v>102649</v>
      </c>
      <c r="C21" s="15">
        <v>0.06</v>
      </c>
    </row>
    <row r="22" spans="1:3" x14ac:dyDescent="0.25">
      <c r="A22" s="13" t="s">
        <v>27</v>
      </c>
      <c r="B22" s="14">
        <v>122875</v>
      </c>
      <c r="C22" s="15">
        <v>0.12</v>
      </c>
    </row>
    <row r="23" spans="1:3" x14ac:dyDescent="0.25">
      <c r="A23" s="13" t="s">
        <v>16</v>
      </c>
      <c r="B23" s="14">
        <v>83323</v>
      </c>
      <c r="C23" s="15">
        <v>0</v>
      </c>
    </row>
    <row r="24" spans="1:3" x14ac:dyDescent="0.25">
      <c r="A24" s="13" t="s">
        <v>16</v>
      </c>
      <c r="B24" s="14">
        <v>66721</v>
      </c>
      <c r="C24" s="15">
        <v>0</v>
      </c>
    </row>
    <row r="25" spans="1:3" x14ac:dyDescent="0.25">
      <c r="A25" s="13" t="s">
        <v>27</v>
      </c>
      <c r="B25" s="14">
        <v>246400</v>
      </c>
      <c r="C25" s="15">
        <v>0.36</v>
      </c>
    </row>
    <row r="26" spans="1:3" x14ac:dyDescent="0.25">
      <c r="A26" s="13" t="s">
        <v>27</v>
      </c>
      <c r="B26" s="14">
        <v>113525</v>
      </c>
      <c r="C26" s="15">
        <v>0.06</v>
      </c>
    </row>
    <row r="27" spans="1:3" x14ac:dyDescent="0.25">
      <c r="A27" s="13" t="s">
        <v>27</v>
      </c>
      <c r="B27" s="14">
        <v>184342</v>
      </c>
      <c r="C27" s="15">
        <v>0.22</v>
      </c>
    </row>
    <row r="28" spans="1:3" x14ac:dyDescent="0.25">
      <c r="A28" s="13" t="s">
        <v>27</v>
      </c>
      <c r="B28" s="14">
        <v>151341</v>
      </c>
      <c r="C28" s="15">
        <v>0.22</v>
      </c>
    </row>
    <row r="29" spans="1:3" x14ac:dyDescent="0.25">
      <c r="A29" s="13" t="s">
        <v>16</v>
      </c>
      <c r="B29" s="14">
        <v>118900</v>
      </c>
      <c r="C29" s="15">
        <v>0.05</v>
      </c>
    </row>
    <row r="30" spans="1:3" x14ac:dyDescent="0.25">
      <c r="A30" s="13" t="s">
        <v>16</v>
      </c>
      <c r="B30" s="14">
        <v>153370</v>
      </c>
      <c r="C30" s="15">
        <v>0.1</v>
      </c>
    </row>
    <row r="31" spans="1:3" x14ac:dyDescent="0.25">
      <c r="A31" s="13" t="s">
        <v>27</v>
      </c>
      <c r="B31" s="14">
        <v>72860</v>
      </c>
      <c r="C31" s="15">
        <v>0</v>
      </c>
    </row>
    <row r="32" spans="1:3" x14ac:dyDescent="0.25">
      <c r="A32" s="13" t="s">
        <v>16</v>
      </c>
      <c r="B32" s="14">
        <v>255610</v>
      </c>
      <c r="C32" s="15">
        <v>0.36</v>
      </c>
    </row>
    <row r="33" spans="1:3" x14ac:dyDescent="0.25">
      <c r="A33" s="13" t="s">
        <v>27</v>
      </c>
      <c r="B33" s="14">
        <v>84962</v>
      </c>
      <c r="C33" s="15">
        <v>0</v>
      </c>
    </row>
    <row r="34" spans="1:3" x14ac:dyDescent="0.25">
      <c r="A34" s="13" t="s">
        <v>27</v>
      </c>
      <c r="B34" s="14">
        <v>103795</v>
      </c>
      <c r="C34" s="15">
        <v>7.0000000000000007E-2</v>
      </c>
    </row>
    <row r="35" spans="1:3" x14ac:dyDescent="0.25">
      <c r="A35" s="13" t="s">
        <v>16</v>
      </c>
      <c r="B35" s="14">
        <v>97509</v>
      </c>
      <c r="C35" s="15">
        <v>0</v>
      </c>
    </row>
    <row r="36" spans="1:3" x14ac:dyDescent="0.25">
      <c r="A36" s="13" t="s">
        <v>27</v>
      </c>
      <c r="B36" s="14">
        <v>54931</v>
      </c>
      <c r="C36" s="15">
        <v>0</v>
      </c>
    </row>
    <row r="37" spans="1:3" x14ac:dyDescent="0.25">
      <c r="A37" s="13" t="s">
        <v>27</v>
      </c>
      <c r="B37" s="14">
        <v>88689</v>
      </c>
      <c r="C37" s="15">
        <v>0</v>
      </c>
    </row>
    <row r="38" spans="1:3" x14ac:dyDescent="0.25">
      <c r="A38" s="13" t="s">
        <v>16</v>
      </c>
      <c r="B38" s="14">
        <v>158184</v>
      </c>
      <c r="C38" s="15">
        <v>0.15</v>
      </c>
    </row>
    <row r="39" spans="1:3" x14ac:dyDescent="0.25">
      <c r="A39" s="13" t="s">
        <v>27</v>
      </c>
      <c r="B39" s="14">
        <v>48523</v>
      </c>
      <c r="C39" s="15">
        <v>0</v>
      </c>
    </row>
    <row r="40" spans="1:3" x14ac:dyDescent="0.25">
      <c r="A40" s="13" t="s">
        <v>27</v>
      </c>
      <c r="B40" s="14">
        <v>70946</v>
      </c>
      <c r="C40" s="15">
        <v>0</v>
      </c>
    </row>
    <row r="41" spans="1:3" x14ac:dyDescent="0.25">
      <c r="A41" s="13" t="s">
        <v>16</v>
      </c>
      <c r="B41" s="14">
        <v>134487</v>
      </c>
      <c r="C41" s="15">
        <v>0.1</v>
      </c>
    </row>
    <row r="42" spans="1:3" x14ac:dyDescent="0.25">
      <c r="A42" s="13" t="s">
        <v>16</v>
      </c>
      <c r="B42" s="14">
        <v>76111</v>
      </c>
      <c r="C42" s="15">
        <v>0</v>
      </c>
    </row>
    <row r="43" spans="1:3" x14ac:dyDescent="0.25">
      <c r="A43" s="13" t="s">
        <v>16</v>
      </c>
      <c r="B43" s="14">
        <v>119220</v>
      </c>
      <c r="C43" s="15">
        <v>0.09</v>
      </c>
    </row>
    <row r="44" spans="1:3" x14ac:dyDescent="0.25">
      <c r="A44" s="13" t="s">
        <v>27</v>
      </c>
      <c r="B44" s="14">
        <v>180858</v>
      </c>
      <c r="C44" s="15">
        <v>0.32</v>
      </c>
    </row>
    <row r="45" spans="1:3" x14ac:dyDescent="0.25">
      <c r="A45" s="13" t="s">
        <v>16</v>
      </c>
      <c r="B45" s="14">
        <v>114072</v>
      </c>
      <c r="C45" s="15">
        <v>0.08</v>
      </c>
    </row>
    <row r="46" spans="1:3" x14ac:dyDescent="0.25">
      <c r="A46" s="13" t="s">
        <v>16</v>
      </c>
      <c r="B46" s="14">
        <v>91672</v>
      </c>
      <c r="C46" s="15">
        <v>0</v>
      </c>
    </row>
    <row r="47" spans="1:3" x14ac:dyDescent="0.25">
      <c r="A47" s="13" t="s">
        <v>16</v>
      </c>
      <c r="B47" s="14">
        <v>71542</v>
      </c>
      <c r="C47" s="15">
        <v>0</v>
      </c>
    </row>
    <row r="48" spans="1:3" x14ac:dyDescent="0.25">
      <c r="A48" s="13" t="s">
        <v>27</v>
      </c>
      <c r="B48" s="14">
        <v>54700</v>
      </c>
      <c r="C48" s="15">
        <v>0</v>
      </c>
    </row>
    <row r="49" spans="1:3" x14ac:dyDescent="0.25">
      <c r="A49" s="13" t="s">
        <v>27</v>
      </c>
      <c r="B49" s="14">
        <v>65022</v>
      </c>
      <c r="C49" s="15">
        <v>0</v>
      </c>
    </row>
    <row r="50" spans="1:3" x14ac:dyDescent="0.25">
      <c r="A50" s="13" t="s">
        <v>27</v>
      </c>
      <c r="B50" s="14">
        <v>65109</v>
      </c>
      <c r="C50" s="15">
        <v>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FF00"/>
  </sheetPr>
  <dimension ref="A30:A38"/>
  <sheetViews>
    <sheetView tabSelected="1" zoomScale="55" zoomScaleNormal="55" workbookViewId="0">
      <selection activeCell="U25" sqref="U25"/>
    </sheetView>
  </sheetViews>
  <sheetFormatPr defaultRowHeight="15" x14ac:dyDescent="0.25"/>
  <sheetData>
    <row r="30" spans="1:1" x14ac:dyDescent="0.25">
      <c r="A30" s="22" t="s">
        <v>2122</v>
      </c>
    </row>
    <row r="31" spans="1:1" x14ac:dyDescent="0.25">
      <c r="A31" t="s">
        <v>2123</v>
      </c>
    </row>
    <row r="33" spans="1:1" x14ac:dyDescent="0.25">
      <c r="A33" s="22" t="s">
        <v>2124</v>
      </c>
    </row>
    <row r="34" spans="1:1" x14ac:dyDescent="0.25">
      <c r="A34" t="s">
        <v>2128</v>
      </c>
    </row>
    <row r="35" spans="1:1" x14ac:dyDescent="0.25">
      <c r="A35" t="s">
        <v>2125</v>
      </c>
    </row>
    <row r="36" spans="1:1" x14ac:dyDescent="0.25">
      <c r="A36" t="s">
        <v>2126</v>
      </c>
    </row>
    <row r="37" spans="1:1" x14ac:dyDescent="0.25">
      <c r="A37" t="s">
        <v>2127</v>
      </c>
    </row>
    <row r="38" spans="1:1" x14ac:dyDescent="0.25">
      <c r="A38" t="s">
        <v>2130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Sheet8</vt:lpstr>
      <vt:lpstr>Data</vt:lpstr>
      <vt:lpstr>Sheet1</vt:lpstr>
      <vt:lpstr>Sheet2</vt:lpstr>
      <vt:lpstr>Data Practice</vt:lpstr>
      <vt:lpstr>Simple Charts</vt:lpstr>
      <vt:lpstr>Pivot Table</vt:lpstr>
      <vt:lpstr>Radar Chart</vt:lpstr>
      <vt:lpstr>Scatter_Bubble 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DEBANIK DEB</cp:lastModifiedBy>
  <dcterms:created xsi:type="dcterms:W3CDTF">2022-08-29T14:02:56Z</dcterms:created>
  <dcterms:modified xsi:type="dcterms:W3CDTF">2024-03-25T14:56:35Z</dcterms:modified>
</cp:coreProperties>
</file>