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490" windowHeight="7020" tabRatio="815"/>
  </bookViews>
  <sheets>
    <sheet name="Evaluation Sheet" sheetId="2" r:id="rId1"/>
    <sheet name="Range Values" sheetId="3" state="hidden" r:id="rId2"/>
    <sheet name="Scoring logic" sheetId="4" state="hidden" r:id="rId3"/>
    <sheet name="Areas of Improvement" sheetId="5" state="hidden" r:id="rId4"/>
  </sheets>
  <definedNames>
    <definedName name="_xlnm._FilterDatabase" localSheetId="0" hidden="1">'Evaluation Sheet'!#REF!</definedName>
    <definedName name="CodeValue">'Range Values'!$A$29:$B$40</definedName>
    <definedName name="FeaturesValue">'Range Values'!$A$25:$B$27</definedName>
    <definedName name="FunctionalValue">'Range Values'!$A$21:$B$23</definedName>
    <definedName name="PerformanceValue">'Range Values'!$A$43:$B$47</definedName>
    <definedName name="Range">'Evaluation Sheet'!#REF!</definedName>
    <definedName name="temp">'Evaluation Sheet'!#REF!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2" l="1"/>
  <c r="G14" i="2" l="1"/>
  <c r="G5" i="2"/>
  <c r="G10" i="2"/>
  <c r="G15" i="2" l="1"/>
  <c r="G12" i="2"/>
  <c r="G11" i="2"/>
  <c r="G9" i="2"/>
  <c r="G8" i="2"/>
  <c r="G7" i="2"/>
  <c r="G6" i="2"/>
  <c r="G4" i="2"/>
  <c r="G3" i="2"/>
  <c r="H19" i="3" l="1"/>
  <c r="H18" i="3"/>
  <c r="H15" i="3"/>
  <c r="H14" i="3"/>
  <c r="H11" i="3"/>
  <c r="H10" i="3"/>
  <c r="H7" i="3"/>
  <c r="H6" i="3"/>
  <c r="H12" i="3" l="1"/>
  <c r="H8" i="3"/>
  <c r="H20" i="3"/>
  <c r="H16" i="3"/>
  <c r="H23" i="3" l="1"/>
  <c r="F14" i="4"/>
  <c r="F13" i="4"/>
  <c r="F12" i="4"/>
  <c r="F11" i="4"/>
  <c r="F5" i="4"/>
  <c r="F4" i="4"/>
  <c r="F3" i="4"/>
  <c r="F2" i="4"/>
  <c r="G2" i="4" l="1"/>
  <c r="G14" i="4"/>
</calcChain>
</file>

<file path=xl/sharedStrings.xml><?xml version="1.0" encoding="utf-8"?>
<sst xmlns="http://schemas.openxmlformats.org/spreadsheetml/2006/main" count="182" uniqueCount="98">
  <si>
    <t>Topic Wise Skill Score</t>
  </si>
  <si>
    <t>Test Case type</t>
  </si>
  <si>
    <t>Topics under Test</t>
  </si>
  <si>
    <t>Testcases Name</t>
  </si>
  <si>
    <t>Testcase description</t>
  </si>
  <si>
    <t>Execution status</t>
  </si>
  <si>
    <t>Weightage</t>
  </si>
  <si>
    <t>Actual Score</t>
  </si>
  <si>
    <t>Destructive</t>
  </si>
  <si>
    <t>File IO</t>
  </si>
  <si>
    <t>testReadFileWithWrongFileName</t>
  </si>
  <si>
    <t>To validate for the correct file name, if not throw the exception</t>
  </si>
  <si>
    <t>Pass</t>
  </si>
  <si>
    <t>Functional</t>
  </si>
  <si>
    <t>Java  date formatter</t>
  </si>
  <si>
    <t>testConvertStringToDate</t>
  </si>
  <si>
    <t>Testcase to validate converting date from String format to Date Obj</t>
  </si>
  <si>
    <t>Classes and Objects, Collections</t>
  </si>
  <si>
    <t>Testcase validates populating the pojo objects for the csv file after successful file read action</t>
  </si>
  <si>
    <t>Operators, Control Statements</t>
  </si>
  <si>
    <t>File IO, Collections</t>
  </si>
  <si>
    <t>Testcase to validate the file read action and populate the data list</t>
  </si>
  <si>
    <t xml:space="preserve">DB connection </t>
  </si>
  <si>
    <t>testGetConnection</t>
  </si>
  <si>
    <t>Used to test the getConnection() method of 
DBConnectionManager class</t>
  </si>
  <si>
    <t>testConvertUtilToSqlDate</t>
  </si>
  <si>
    <t>Test case to check the date convertion to sql date format</t>
  </si>
  <si>
    <t>Code Quality</t>
  </si>
  <si>
    <t>PMD</t>
  </si>
  <si>
    <t>PMD Score (out of 10)</t>
  </si>
  <si>
    <t>N/A</t>
  </si>
  <si>
    <t>Yet to Calculate</t>
  </si>
  <si>
    <t>To be calculated based on PMD rulesets</t>
  </si>
  <si>
    <t>Yet to test</t>
  </si>
  <si>
    <t>Fail</t>
  </si>
  <si>
    <t>Functionality total Marks</t>
  </si>
  <si>
    <t>Feature total Marks</t>
  </si>
  <si>
    <t>Code quality</t>
  </si>
  <si>
    <t>Performance</t>
  </si>
  <si>
    <t>Functionality</t>
  </si>
  <si>
    <t>Value</t>
  </si>
  <si>
    <t>0-Correct</t>
  </si>
  <si>
    <t>1-Wrong</t>
  </si>
  <si>
    <t>Total Marks</t>
  </si>
  <si>
    <t>Features</t>
  </si>
  <si>
    <t>Implemented</t>
  </si>
  <si>
    <t>Not Implemented</t>
  </si>
  <si>
    <t>Code</t>
  </si>
  <si>
    <t>0-Warnings</t>
  </si>
  <si>
    <t>1-Warning</t>
  </si>
  <si>
    <t>2-Warning</t>
  </si>
  <si>
    <t>3-Warning</t>
  </si>
  <si>
    <t>4-Warning</t>
  </si>
  <si>
    <t>5-Warning</t>
  </si>
  <si>
    <t>6-Warning</t>
  </si>
  <si>
    <t>7-Warning</t>
  </si>
  <si>
    <t>8-Warning</t>
  </si>
  <si>
    <t>9-Warning</t>
  </si>
  <si>
    <t>&gt;=10-Warnings</t>
  </si>
  <si>
    <t>Below</t>
  </si>
  <si>
    <t>Meets</t>
  </si>
  <si>
    <t>Outclass</t>
  </si>
  <si>
    <t>Marks</t>
  </si>
  <si>
    <t>Parameteres</t>
  </si>
  <si>
    <t>Question</t>
  </si>
  <si>
    <t>Select</t>
  </si>
  <si>
    <t>Itemized 
Score</t>
  </si>
  <si>
    <t>Final Score</t>
  </si>
  <si>
    <t>Q1</t>
  </si>
  <si>
    <t>Q2</t>
  </si>
  <si>
    <t>Areas of Improvement</t>
  </si>
  <si>
    <t>Below 60</t>
  </si>
  <si>
    <t>Associate should focus more on analyzing and implementing all the required feature as per the specifications. This is an essential skill a developer should possess to ensure that the query developed  meets all the functional and feature requirements.</t>
  </si>
  <si>
    <t xml:space="preserve">Associate needs to practice more on developing optimal solutions with query performance  and  be aware of the coding standards. This will help associates to develop complex logic in projects quickly with minimal support. </t>
  </si>
  <si>
    <t xml:space="preserve">Associate needs to focus more on analyzing and sloving the problem efficiently with the optimal solution and with good coding standards. </t>
  </si>
  <si>
    <t>Above 60 -70</t>
  </si>
  <si>
    <t>Performance of query is another aspect which needs to be improved. Associate needs to concentrate more on coding standards  and performace of the query. This will help the associates to develop a optimal and a perfect query.</t>
  </si>
  <si>
    <t>Above 80</t>
  </si>
  <si>
    <t>Associate has a fair understanding of the concepts. Associates approach in developing a query is optimal. Associates can concentrate on learning advanced topics.</t>
  </si>
  <si>
    <t>Compilation errors</t>
  </si>
  <si>
    <t xml:space="preserve">You have not uploaded the source files as per the instructions provided. Please ensure that you read the assessment guidelines and adhere to the rules </t>
  </si>
  <si>
    <t>You have uploaded the source code with compilation errors. Please ensure that you read the assessment guidelines and adhere to the rules mentioned</t>
  </si>
  <si>
    <t>testReadFileForAirFlightSchedule</t>
  </si>
  <si>
    <t>testConvertStringToTime</t>
  </si>
  <si>
    <t>testConvertUtilToSqlTime</t>
  </si>
  <si>
    <t>Test case to check the date convertion to sql time format</t>
  </si>
  <si>
    <t>testBuildAirFlightScheduleList</t>
  </si>
  <si>
    <t>testTimeDifference</t>
  </si>
  <si>
    <t>testAddAirFlightSchedules</t>
  </si>
  <si>
    <t>testInsertAirFlightSchedules</t>
  </si>
  <si>
    <t>testUpdateAirFlightSchedules</t>
  </si>
  <si>
    <t>testFindAirFlightSchedules</t>
  </si>
  <si>
    <t>Classes and Objects, Collections, Jdbc</t>
  </si>
  <si>
    <t>Testcase to test the insertAirFlightSchedules method in the DAO to check if the data is persisted post validation</t>
  </si>
  <si>
    <t>Testcase to test the updateAirFlightSchedules method in the DAO to check if the data is persisted post validation</t>
  </si>
  <si>
    <t>Testcase to test the findAirFlightSchedules method in the DAO to check if the existance of flight schedule</t>
  </si>
  <si>
    <t>Testcase validates the duration time for filight schedule</t>
  </si>
  <si>
    <t>Test case to check populating the flight schedule list and persist into the DB reading the file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</si>
</sst>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Arial"/>
      <family val="2"/>
    </font>
    <font>
      <sz val="9"/>
      <color theme="1"/>
      <name val="Calibri"/>
      <family val="2"/>
      <scheme val="minor"/>
    </font>
    <font>
      <sz val="10"/>
      <color theme="1"/>
      <name val="Calibri"/>
      <family val="2"/>
      <scheme val="minor"/>
    </font>
    <font>
      <b/>
      <sz val="9"/>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4">
    <xf numFmtId="0" fontId="0" fillId="0" borderId="0" xfId="0"/>
    <xf numFmtId="0" fontId="0" fillId="0" borderId="1" xfId="0" applyBorder="1"/>
    <xf numFmtId="0" fontId="0" fillId="2" borderId="1" xfId="0" applyFill="1" applyBorder="1"/>
    <xf numFmtId="0" fontId="0" fillId="2" borderId="1" xfId="0" applyFill="1" applyBorder="1" applyAlignment="1">
      <alignment wrapText="1"/>
    </xf>
    <xf numFmtId="9" fontId="0" fillId="0" borderId="1" xfId="0" applyNumberFormat="1" applyBorder="1"/>
    <xf numFmtId="9" fontId="0" fillId="0" borderId="0" xfId="0" applyNumberFormat="1"/>
    <xf numFmtId="0" fontId="0" fillId="0" borderId="1" xfId="0" applyBorder="1" applyAlignment="1">
      <alignment horizontal="center" vertical="center"/>
    </xf>
    <xf numFmtId="0" fontId="0" fillId="0" borderId="1" xfId="0" applyBorder="1" applyAlignment="1"/>
    <xf numFmtId="0" fontId="0" fillId="0" borderId="0" xfId="0" applyFill="1" applyBorder="1"/>
    <xf numFmtId="0" fontId="0" fillId="0" borderId="0" xfId="0" applyFill="1" applyBorder="1" applyAlignment="1">
      <alignment wrapText="1"/>
    </xf>
    <xf numFmtId="0" fontId="0" fillId="0" borderId="0" xfId="0" applyAlignment="1">
      <alignment wrapText="1"/>
    </xf>
    <xf numFmtId="0" fontId="0" fillId="0" borderId="1" xfId="0" applyFill="1" applyBorder="1" applyAlignment="1">
      <alignment wrapText="1"/>
    </xf>
    <xf numFmtId="0" fontId="0" fillId="0" borderId="1" xfId="0" applyBorder="1" applyAlignment="1">
      <alignment wrapText="1"/>
    </xf>
    <xf numFmtId="0" fontId="1" fillId="0" borderId="4" xfId="1" applyBorder="1" applyAlignment="1" applyProtection="1">
      <protection locked="0"/>
    </xf>
    <xf numFmtId="0" fontId="1" fillId="0" borderId="2" xfId="1" applyBorder="1" applyAlignment="1" applyProtection="1">
      <protection locked="0"/>
    </xf>
    <xf numFmtId="0" fontId="1" fillId="0" borderId="3" xfId="1" applyBorder="1" applyAlignment="1" applyProtection="1">
      <protection locked="0"/>
    </xf>
    <xf numFmtId="0" fontId="2" fillId="0" borderId="1" xfId="0" applyFont="1" applyBorder="1"/>
    <xf numFmtId="0" fontId="2" fillId="0" borderId="1" xfId="0" applyFont="1" applyFill="1" applyBorder="1"/>
    <xf numFmtId="0" fontId="2" fillId="3" borderId="1" xfId="0" applyFont="1" applyFill="1" applyBorder="1"/>
    <xf numFmtId="0" fontId="2" fillId="4" borderId="1" xfId="0" applyFont="1" applyFill="1" applyBorder="1" applyAlignment="1">
      <alignment horizontal="center"/>
    </xf>
    <xf numFmtId="0" fontId="3" fillId="0" borderId="1" xfId="0" applyFont="1" applyBorder="1"/>
    <xf numFmtId="0" fontId="3" fillId="3" borderId="1" xfId="0" applyFont="1" applyFill="1" applyBorder="1"/>
    <xf numFmtId="0" fontId="3" fillId="0" borderId="0" xfId="0" applyFont="1" applyAlignment="1">
      <alignment wrapText="1"/>
    </xf>
    <xf numFmtId="0" fontId="3"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1" xfId="0" applyFont="1" applyBorder="1" applyAlignment="1">
      <alignment wrapText="1"/>
    </xf>
    <xf numFmtId="0" fontId="4" fillId="3" borderId="1"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2">
    <cellStyle name="Normal" xfId="0" builtinId="0"/>
    <cellStyle name="Normal 2" xfId="1"/>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C1" zoomScaleNormal="100" workbookViewId="0">
      <selection activeCell="E24" sqref="E24"/>
    </sheetView>
  </sheetViews>
  <sheetFormatPr defaultRowHeight="15" x14ac:dyDescent="0.25"/>
  <cols>
    <col min="1" max="1" width="21" customWidth="1"/>
    <col min="2" max="2" width="45.28515625" bestFit="1" customWidth="1"/>
    <col min="3" max="3" width="45.28515625" customWidth="1"/>
    <col min="4" max="4" width="89.42578125" bestFit="1" customWidth="1"/>
    <col min="5" max="5" width="16.5703125" bestFit="1" customWidth="1"/>
    <col min="6" max="6" width="15.140625" customWidth="1"/>
    <col min="7" max="7" width="16.5703125" customWidth="1"/>
    <col min="8" max="8" width="25.42578125" customWidth="1"/>
    <col min="9" max="14" width="16.5703125" customWidth="1"/>
    <col min="15" max="15" width="23.140625" bestFit="1" customWidth="1"/>
    <col min="16" max="16" width="27.85546875" customWidth="1"/>
  </cols>
  <sheetData>
    <row r="1" spans="1:8" x14ac:dyDescent="0.25">
      <c r="A1" s="26" t="s">
        <v>0</v>
      </c>
      <c r="B1" s="26"/>
      <c r="C1" s="26"/>
      <c r="D1" s="26"/>
      <c r="E1" s="26"/>
      <c r="F1" s="26"/>
      <c r="G1" s="26"/>
    </row>
    <row r="2" spans="1:8" x14ac:dyDescent="0.25">
      <c r="A2" s="18" t="s">
        <v>1</v>
      </c>
      <c r="B2" s="18" t="s">
        <v>2</v>
      </c>
      <c r="C2" s="18" t="s">
        <v>3</v>
      </c>
      <c r="D2" s="18" t="s">
        <v>4</v>
      </c>
      <c r="E2" s="18" t="s">
        <v>5</v>
      </c>
      <c r="F2" s="21" t="s">
        <v>6</v>
      </c>
      <c r="G2" s="21" t="s">
        <v>7</v>
      </c>
    </row>
    <row r="3" spans="1:8" x14ac:dyDescent="0.25">
      <c r="A3" s="24" t="s">
        <v>8</v>
      </c>
      <c r="B3" s="16" t="s">
        <v>9</v>
      </c>
      <c r="C3" s="16" t="s">
        <v>10</v>
      </c>
      <c r="D3" s="16" t="s">
        <v>11</v>
      </c>
      <c r="E3" s="19" t="s">
        <v>12</v>
      </c>
      <c r="F3" s="20">
        <v>5</v>
      </c>
      <c r="G3" s="20">
        <f t="shared" ref="G3:G15" si="0">IF(E3="Pass",F3,0)</f>
        <v>5</v>
      </c>
    </row>
    <row r="4" spans="1:8" x14ac:dyDescent="0.25">
      <c r="A4" s="27" t="s">
        <v>13</v>
      </c>
      <c r="B4" s="16" t="s">
        <v>14</v>
      </c>
      <c r="C4" s="16" t="s">
        <v>15</v>
      </c>
      <c r="D4" s="16" t="s">
        <v>16</v>
      </c>
      <c r="E4" s="19" t="s">
        <v>12</v>
      </c>
      <c r="F4" s="20">
        <v>2</v>
      </c>
      <c r="G4" s="20">
        <f t="shared" si="0"/>
        <v>2</v>
      </c>
    </row>
    <row r="5" spans="1:8" x14ac:dyDescent="0.25">
      <c r="A5" s="27"/>
      <c r="B5" s="16" t="s">
        <v>14</v>
      </c>
      <c r="C5" s="16" t="s">
        <v>83</v>
      </c>
      <c r="D5" s="16" t="s">
        <v>16</v>
      </c>
      <c r="E5" s="19" t="s">
        <v>12</v>
      </c>
      <c r="F5" s="20">
        <v>2</v>
      </c>
      <c r="G5" s="20">
        <f t="shared" si="0"/>
        <v>2</v>
      </c>
    </row>
    <row r="6" spans="1:8" x14ac:dyDescent="0.25">
      <c r="A6" s="27"/>
      <c r="B6" s="16" t="s">
        <v>17</v>
      </c>
      <c r="C6" s="16" t="s">
        <v>86</v>
      </c>
      <c r="D6" s="16" t="s">
        <v>18</v>
      </c>
      <c r="E6" s="19" t="s">
        <v>12</v>
      </c>
      <c r="F6" s="20">
        <v>15</v>
      </c>
      <c r="G6" s="20">
        <f t="shared" si="0"/>
        <v>15</v>
      </c>
    </row>
    <row r="7" spans="1:8" x14ac:dyDescent="0.25">
      <c r="A7" s="27"/>
      <c r="B7" s="16" t="s">
        <v>19</v>
      </c>
      <c r="C7" s="16" t="s">
        <v>87</v>
      </c>
      <c r="D7" s="16" t="s">
        <v>96</v>
      </c>
      <c r="E7" s="19" t="s">
        <v>12</v>
      </c>
      <c r="F7" s="20">
        <v>5</v>
      </c>
      <c r="G7" s="20">
        <f t="shared" si="0"/>
        <v>5</v>
      </c>
    </row>
    <row r="8" spans="1:8" x14ac:dyDescent="0.25">
      <c r="A8" s="27"/>
      <c r="B8" s="16" t="s">
        <v>17</v>
      </c>
      <c r="C8" s="16" t="s">
        <v>88</v>
      </c>
      <c r="D8" s="16" t="s">
        <v>97</v>
      </c>
      <c r="E8" s="19" t="s">
        <v>12</v>
      </c>
      <c r="F8" s="20">
        <v>15</v>
      </c>
      <c r="G8" s="20">
        <f t="shared" si="0"/>
        <v>15</v>
      </c>
    </row>
    <row r="9" spans="1:8" x14ac:dyDescent="0.25">
      <c r="A9" s="27"/>
      <c r="B9" s="16" t="s">
        <v>92</v>
      </c>
      <c r="C9" s="16" t="s">
        <v>89</v>
      </c>
      <c r="D9" s="16" t="s">
        <v>93</v>
      </c>
      <c r="E9" s="19" t="s">
        <v>12</v>
      </c>
      <c r="F9" s="20">
        <v>15</v>
      </c>
      <c r="G9" s="20">
        <f t="shared" si="0"/>
        <v>15</v>
      </c>
    </row>
    <row r="10" spans="1:8" x14ac:dyDescent="0.25">
      <c r="A10" s="27"/>
      <c r="B10" s="16" t="s">
        <v>92</v>
      </c>
      <c r="C10" s="16" t="s">
        <v>90</v>
      </c>
      <c r="D10" s="16" t="s">
        <v>94</v>
      </c>
      <c r="E10" s="19" t="s">
        <v>12</v>
      </c>
      <c r="F10" s="20">
        <v>10</v>
      </c>
      <c r="G10" s="20">
        <f t="shared" si="0"/>
        <v>10</v>
      </c>
    </row>
    <row r="11" spans="1:8" x14ac:dyDescent="0.25">
      <c r="A11" s="27"/>
      <c r="B11" s="16" t="s">
        <v>92</v>
      </c>
      <c r="C11" s="16" t="s">
        <v>91</v>
      </c>
      <c r="D11" s="16" t="s">
        <v>95</v>
      </c>
      <c r="E11" s="19" t="s">
        <v>12</v>
      </c>
      <c r="F11" s="20">
        <v>10</v>
      </c>
      <c r="G11" s="20">
        <f t="shared" si="0"/>
        <v>10</v>
      </c>
    </row>
    <row r="12" spans="1:8" x14ac:dyDescent="0.25">
      <c r="A12" s="27"/>
      <c r="B12" s="16" t="s">
        <v>20</v>
      </c>
      <c r="C12" s="16" t="s">
        <v>82</v>
      </c>
      <c r="D12" s="16" t="s">
        <v>21</v>
      </c>
      <c r="E12" s="19" t="s">
        <v>12</v>
      </c>
      <c r="F12" s="20">
        <v>2</v>
      </c>
      <c r="G12" s="20">
        <f t="shared" si="0"/>
        <v>2</v>
      </c>
    </row>
    <row r="13" spans="1:8" ht="24.75" x14ac:dyDescent="0.25">
      <c r="A13" s="27"/>
      <c r="B13" s="16" t="s">
        <v>22</v>
      </c>
      <c r="C13" s="16" t="s">
        <v>23</v>
      </c>
      <c r="D13" s="25" t="s">
        <v>24</v>
      </c>
      <c r="E13" s="19" t="s">
        <v>12</v>
      </c>
      <c r="F13" s="20">
        <v>5</v>
      </c>
      <c r="G13" s="20">
        <f t="shared" si="0"/>
        <v>5</v>
      </c>
    </row>
    <row r="14" spans="1:8" x14ac:dyDescent="0.25">
      <c r="A14" s="27"/>
      <c r="B14" s="16" t="s">
        <v>19</v>
      </c>
      <c r="C14" s="16" t="s">
        <v>25</v>
      </c>
      <c r="D14" s="16" t="s">
        <v>26</v>
      </c>
      <c r="E14" s="19" t="s">
        <v>12</v>
      </c>
      <c r="F14" s="20">
        <v>2</v>
      </c>
      <c r="G14" s="20">
        <f t="shared" si="0"/>
        <v>2</v>
      </c>
    </row>
    <row r="15" spans="1:8" x14ac:dyDescent="0.25">
      <c r="A15" s="28"/>
      <c r="B15" s="16" t="s">
        <v>19</v>
      </c>
      <c r="C15" s="16" t="s">
        <v>84</v>
      </c>
      <c r="D15" s="16" t="s">
        <v>85</v>
      </c>
      <c r="E15" s="19" t="s">
        <v>12</v>
      </c>
      <c r="F15" s="20">
        <v>2</v>
      </c>
      <c r="G15" s="20">
        <f t="shared" si="0"/>
        <v>2</v>
      </c>
    </row>
    <row r="16" spans="1:8" ht="26.25" x14ac:dyDescent="0.25">
      <c r="A16" s="23" t="s">
        <v>27</v>
      </c>
      <c r="B16" s="17" t="s">
        <v>28</v>
      </c>
      <c r="C16" s="17" t="s">
        <v>29</v>
      </c>
      <c r="D16" s="17"/>
      <c r="E16" s="19" t="s">
        <v>30</v>
      </c>
      <c r="F16" s="20">
        <v>10</v>
      </c>
      <c r="G16" s="20" t="s">
        <v>31</v>
      </c>
      <c r="H16" s="22" t="s">
        <v>32</v>
      </c>
    </row>
    <row r="29" spans="2:2" x14ac:dyDescent="0.25">
      <c r="B29" t="s">
        <v>33</v>
      </c>
    </row>
    <row r="30" spans="2:2" x14ac:dyDescent="0.25">
      <c r="B30" t="s">
        <v>12</v>
      </c>
    </row>
    <row r="31" spans="2:2" x14ac:dyDescent="0.25">
      <c r="B31" t="s">
        <v>34</v>
      </c>
    </row>
    <row r="32" spans="2:2" x14ac:dyDescent="0.25">
      <c r="B32" t="s">
        <v>30</v>
      </c>
    </row>
  </sheetData>
  <dataConsolidate/>
  <mergeCells count="2">
    <mergeCell ref="A1:G1"/>
    <mergeCell ref="A4:A15"/>
  </mergeCells>
  <dataValidations count="1">
    <dataValidation type="list" allowBlank="1" showInputMessage="1" showErrorMessage="1" sqref="E3:E16">
      <formula1>$B$29:$B$32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topLeftCell="A19" workbookViewId="0">
      <selection activeCell="E31" sqref="E31"/>
    </sheetView>
  </sheetViews>
  <sheetFormatPr defaultRowHeight="15" x14ac:dyDescent="0.25"/>
  <cols>
    <col min="1" max="1" width="17" bestFit="1" customWidth="1"/>
    <col min="2" max="2" width="13.140625" customWidth="1"/>
    <col min="3" max="3" width="12.5703125" bestFit="1" customWidth="1"/>
    <col min="4" max="4" width="17.42578125" customWidth="1"/>
    <col min="5" max="5" width="17.7109375" customWidth="1"/>
    <col min="7" max="7" width="14.85546875" customWidth="1"/>
    <col min="9" max="9" width="23.28515625" bestFit="1" customWidth="1"/>
    <col min="27" max="27" width="17" bestFit="1" customWidth="1"/>
    <col min="28" max="28" width="6.140625" bestFit="1" customWidth="1"/>
  </cols>
  <sheetData>
    <row r="1" spans="6:28" x14ac:dyDescent="0.25">
      <c r="F1" s="9"/>
      <c r="H1" s="8"/>
      <c r="I1" s="8"/>
      <c r="J1" s="8"/>
      <c r="K1" s="8"/>
      <c r="L1" s="8"/>
    </row>
    <row r="2" spans="6:28" x14ac:dyDescent="0.25">
      <c r="F2" s="8"/>
      <c r="H2" s="8"/>
      <c r="I2" s="8"/>
      <c r="J2" s="8"/>
      <c r="K2" s="8"/>
      <c r="L2" s="8"/>
      <c r="AB2" s="5"/>
    </row>
    <row r="3" spans="6:28" x14ac:dyDescent="0.25">
      <c r="F3" s="8"/>
      <c r="H3" s="8"/>
      <c r="I3" s="8"/>
      <c r="J3" s="8"/>
      <c r="K3" s="8"/>
      <c r="L3" s="8"/>
      <c r="AB3" s="5"/>
    </row>
    <row r="4" spans="6:28" x14ac:dyDescent="0.25">
      <c r="F4" s="8"/>
      <c r="H4" s="8"/>
      <c r="I4" s="8"/>
      <c r="J4" s="8"/>
      <c r="K4" s="8"/>
      <c r="L4" s="8"/>
    </row>
    <row r="5" spans="6:28" x14ac:dyDescent="0.25">
      <c r="F5" s="8"/>
      <c r="H5" s="8"/>
      <c r="I5" s="8"/>
      <c r="J5" s="8"/>
      <c r="K5" s="8"/>
      <c r="L5" s="8"/>
    </row>
    <row r="6" spans="6:28" x14ac:dyDescent="0.25">
      <c r="F6" s="8"/>
      <c r="H6">
        <f>2.5*4</f>
        <v>10</v>
      </c>
      <c r="I6" s="8"/>
      <c r="J6" s="8"/>
      <c r="K6" s="8"/>
      <c r="L6" s="8"/>
      <c r="AB6" s="5"/>
    </row>
    <row r="7" spans="6:28" x14ac:dyDescent="0.25">
      <c r="F7" s="8"/>
      <c r="H7">
        <f>1.25*6</f>
        <v>7.5</v>
      </c>
      <c r="I7" s="8"/>
      <c r="J7" s="8"/>
      <c r="K7" s="8"/>
      <c r="L7" s="8"/>
      <c r="AB7" s="5"/>
    </row>
    <row r="8" spans="6:28" x14ac:dyDescent="0.25">
      <c r="F8" s="8"/>
      <c r="G8" s="1" t="s">
        <v>35</v>
      </c>
      <c r="H8" s="1">
        <f>SUM(H6:H7)</f>
        <v>17.5</v>
      </c>
      <c r="I8" s="8"/>
      <c r="J8" s="8"/>
      <c r="K8" s="8"/>
      <c r="L8" s="8"/>
    </row>
    <row r="9" spans="6:28" x14ac:dyDescent="0.25">
      <c r="F9" s="8"/>
      <c r="I9" s="8"/>
      <c r="J9" s="8"/>
      <c r="K9" s="8"/>
      <c r="L9" s="8"/>
    </row>
    <row r="10" spans="6:28" x14ac:dyDescent="0.25">
      <c r="F10" s="9"/>
      <c r="H10">
        <f>4*4</f>
        <v>16</v>
      </c>
      <c r="I10" s="8"/>
      <c r="J10" s="8"/>
      <c r="K10" s="8"/>
      <c r="L10" s="8"/>
    </row>
    <row r="11" spans="6:28" x14ac:dyDescent="0.25">
      <c r="F11" s="8"/>
      <c r="H11">
        <f>2*6</f>
        <v>12</v>
      </c>
      <c r="I11" s="8"/>
      <c r="J11" s="8"/>
      <c r="K11" s="8"/>
      <c r="L11" s="8"/>
    </row>
    <row r="12" spans="6:28" x14ac:dyDescent="0.25">
      <c r="F12" s="8"/>
      <c r="G12" s="1" t="s">
        <v>36</v>
      </c>
      <c r="H12" s="1">
        <f>SUM(H10:H11)</f>
        <v>28</v>
      </c>
      <c r="I12" s="8"/>
      <c r="J12" s="8"/>
      <c r="K12" s="8"/>
      <c r="L12" s="8"/>
    </row>
    <row r="13" spans="6:28" x14ac:dyDescent="0.25">
      <c r="F13" s="8"/>
      <c r="I13" s="8"/>
      <c r="J13" s="8"/>
      <c r="K13" s="8"/>
      <c r="L13" s="8"/>
    </row>
    <row r="14" spans="6:28" x14ac:dyDescent="0.25">
      <c r="F14" s="8"/>
      <c r="H14">
        <f>2*4</f>
        <v>8</v>
      </c>
      <c r="I14" s="8"/>
      <c r="J14" s="8"/>
      <c r="K14" s="8"/>
      <c r="L14" s="8"/>
    </row>
    <row r="15" spans="6:28" x14ac:dyDescent="0.25">
      <c r="F15" s="8"/>
      <c r="H15">
        <f>1*6</f>
        <v>6</v>
      </c>
      <c r="I15" s="8"/>
      <c r="J15" s="8"/>
      <c r="K15" s="8"/>
      <c r="L15" s="8"/>
    </row>
    <row r="16" spans="6:28" x14ac:dyDescent="0.25">
      <c r="F16" s="8"/>
      <c r="G16" s="1" t="s">
        <v>37</v>
      </c>
      <c r="H16" s="1">
        <f>SUM(H14:H15)</f>
        <v>14</v>
      </c>
      <c r="I16" s="8"/>
      <c r="J16" s="8"/>
      <c r="K16" s="8"/>
      <c r="L16" s="8"/>
    </row>
    <row r="17" spans="1:28" x14ac:dyDescent="0.25">
      <c r="F17" s="8"/>
      <c r="I17" s="8"/>
      <c r="J17" s="8"/>
      <c r="K17" s="8"/>
      <c r="L17" s="8"/>
    </row>
    <row r="18" spans="1:28" x14ac:dyDescent="0.25">
      <c r="F18" s="8"/>
      <c r="H18">
        <f>1.5*4</f>
        <v>6</v>
      </c>
      <c r="I18" s="8"/>
      <c r="J18" s="8"/>
      <c r="K18" s="8"/>
      <c r="L18" s="8"/>
    </row>
    <row r="19" spans="1:28" x14ac:dyDescent="0.25">
      <c r="F19" s="8"/>
      <c r="H19">
        <f>0.75*6</f>
        <v>4.5</v>
      </c>
      <c r="I19" s="8"/>
      <c r="J19" s="8"/>
      <c r="K19" s="8"/>
      <c r="L19" s="8"/>
    </row>
    <row r="20" spans="1:28" x14ac:dyDescent="0.25">
      <c r="G20" s="1" t="s">
        <v>38</v>
      </c>
      <c r="H20" s="1">
        <f>SUM(H18:H19)</f>
        <v>10.5</v>
      </c>
    </row>
    <row r="21" spans="1:28" x14ac:dyDescent="0.25">
      <c r="A21" t="s">
        <v>39</v>
      </c>
      <c r="B21" t="s">
        <v>40</v>
      </c>
    </row>
    <row r="22" spans="1:28" x14ac:dyDescent="0.25">
      <c r="A22" t="s">
        <v>41</v>
      </c>
      <c r="B22" s="5">
        <v>1</v>
      </c>
    </row>
    <row r="23" spans="1:28" x14ac:dyDescent="0.25">
      <c r="A23" t="s">
        <v>42</v>
      </c>
      <c r="B23" s="5">
        <v>0</v>
      </c>
      <c r="G23" s="1" t="s">
        <v>43</v>
      </c>
      <c r="H23" s="1">
        <f>SUM(H8+H12+H16+H20)</f>
        <v>70</v>
      </c>
      <c r="AB23" s="5"/>
    </row>
    <row r="24" spans="1:28" x14ac:dyDescent="0.25">
      <c r="AB24" s="5"/>
    </row>
    <row r="25" spans="1:28" x14ac:dyDescent="0.25">
      <c r="A25" t="s">
        <v>44</v>
      </c>
      <c r="B25" t="s">
        <v>40</v>
      </c>
      <c r="AB25" s="5"/>
    </row>
    <row r="26" spans="1:28" x14ac:dyDescent="0.25">
      <c r="A26" t="s">
        <v>45</v>
      </c>
      <c r="B26" s="5">
        <v>1</v>
      </c>
    </row>
    <row r="27" spans="1:28" x14ac:dyDescent="0.25">
      <c r="A27" t="s">
        <v>46</v>
      </c>
      <c r="B27" s="5">
        <v>0</v>
      </c>
    </row>
    <row r="29" spans="1:28" x14ac:dyDescent="0.25">
      <c r="A29" t="s">
        <v>47</v>
      </c>
      <c r="B29" t="s">
        <v>40</v>
      </c>
    </row>
    <row r="30" spans="1:28" x14ac:dyDescent="0.25">
      <c r="A30" t="s">
        <v>48</v>
      </c>
      <c r="B30">
        <v>10</v>
      </c>
    </row>
    <row r="31" spans="1:28" x14ac:dyDescent="0.25">
      <c r="A31" t="s">
        <v>49</v>
      </c>
      <c r="B31">
        <v>9</v>
      </c>
    </row>
    <row r="32" spans="1:28" x14ac:dyDescent="0.25">
      <c r="A32" t="s">
        <v>50</v>
      </c>
      <c r="B32">
        <v>8</v>
      </c>
    </row>
    <row r="33" spans="1:2" x14ac:dyDescent="0.25">
      <c r="A33" t="s">
        <v>51</v>
      </c>
      <c r="B33">
        <v>7</v>
      </c>
    </row>
    <row r="34" spans="1:2" x14ac:dyDescent="0.25">
      <c r="A34" t="s">
        <v>52</v>
      </c>
      <c r="B34">
        <v>6</v>
      </c>
    </row>
    <row r="35" spans="1:2" x14ac:dyDescent="0.25">
      <c r="A35" t="s">
        <v>53</v>
      </c>
      <c r="B35">
        <v>5</v>
      </c>
    </row>
    <row r="36" spans="1:2" x14ac:dyDescent="0.25">
      <c r="A36" t="s">
        <v>54</v>
      </c>
      <c r="B36">
        <v>4</v>
      </c>
    </row>
    <row r="37" spans="1:2" x14ac:dyDescent="0.25">
      <c r="A37" t="s">
        <v>55</v>
      </c>
      <c r="B37">
        <v>3</v>
      </c>
    </row>
    <row r="38" spans="1:2" x14ac:dyDescent="0.25">
      <c r="A38" t="s">
        <v>56</v>
      </c>
      <c r="B38">
        <v>2</v>
      </c>
    </row>
    <row r="39" spans="1:2" x14ac:dyDescent="0.25">
      <c r="A39" t="s">
        <v>57</v>
      </c>
      <c r="B39">
        <v>1</v>
      </c>
    </row>
    <row r="40" spans="1:2" x14ac:dyDescent="0.25">
      <c r="A40" t="s">
        <v>58</v>
      </c>
      <c r="B40">
        <v>0</v>
      </c>
    </row>
    <row r="43" spans="1:2" x14ac:dyDescent="0.25">
      <c r="A43" t="s">
        <v>38</v>
      </c>
      <c r="B43" t="s">
        <v>40</v>
      </c>
    </row>
    <row r="44" spans="1:2" x14ac:dyDescent="0.25">
      <c r="A44" t="s">
        <v>59</v>
      </c>
      <c r="B44" s="5">
        <v>0.5</v>
      </c>
    </row>
    <row r="45" spans="1:2" x14ac:dyDescent="0.25">
      <c r="A45" t="s">
        <v>60</v>
      </c>
      <c r="B45" s="5">
        <v>1</v>
      </c>
    </row>
    <row r="46" spans="1:2" x14ac:dyDescent="0.25">
      <c r="A46" t="s">
        <v>46</v>
      </c>
      <c r="B46" s="5">
        <v>0</v>
      </c>
    </row>
    <row r="47" spans="1:2" x14ac:dyDescent="0.25">
      <c r="A47" t="s">
        <v>61</v>
      </c>
      <c r="B47" s="5">
        <v>1.1499999999999999</v>
      </c>
    </row>
    <row r="49" spans="1:2" x14ac:dyDescent="0.25">
      <c r="A49" s="7" t="s">
        <v>62</v>
      </c>
      <c r="B49" s="7">
        <v>10</v>
      </c>
    </row>
    <row r="50" spans="1:2" x14ac:dyDescent="0.25">
      <c r="A50" s="7" t="s">
        <v>62</v>
      </c>
      <c r="B50" s="7">
        <v>5</v>
      </c>
    </row>
    <row r="51" spans="1:2" x14ac:dyDescent="0.25">
      <c r="A51" s="2" t="s">
        <v>63</v>
      </c>
      <c r="B51" s="2" t="s">
        <v>6</v>
      </c>
    </row>
    <row r="52" spans="1:2" x14ac:dyDescent="0.25">
      <c r="A52" s="1" t="s">
        <v>39</v>
      </c>
      <c r="B52" s="4">
        <v>0.25</v>
      </c>
    </row>
    <row r="53" spans="1:2" x14ac:dyDescent="0.25">
      <c r="A53" s="1" t="s">
        <v>44</v>
      </c>
      <c r="B53" s="4">
        <v>0.4</v>
      </c>
    </row>
    <row r="54" spans="1:2" x14ac:dyDescent="0.25">
      <c r="A54" s="1" t="s">
        <v>27</v>
      </c>
      <c r="B54" s="4">
        <v>0.2</v>
      </c>
    </row>
    <row r="55" spans="1:2" x14ac:dyDescent="0.25">
      <c r="A55" s="1" t="s">
        <v>38</v>
      </c>
      <c r="B55" s="4">
        <v>0.15</v>
      </c>
    </row>
  </sheetData>
  <dataValidations count="4">
    <dataValidation type="list" allowBlank="1" showInputMessage="1" showErrorMessage="1" sqref="E5 E14">
      <formula1>$AA$23:$AA$25</formula1>
    </dataValidation>
    <dataValidation type="list" allowBlank="1" showInputMessage="1" showErrorMessage="1" sqref="E4 E13">
      <formula1>$AA$10:$AA$20</formula1>
    </dataValidation>
    <dataValidation type="list" allowBlank="1" showInputMessage="1" showErrorMessage="1" sqref="E3 E12">
      <formula1>$AA$6:$AA$7</formula1>
    </dataValidation>
    <dataValidation type="list" allowBlank="1" showInputMessage="1" showErrorMessage="1" sqref="E2 E11">
      <formula1>$AA$2:$AA$3</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
  <sheetViews>
    <sheetView workbookViewId="0">
      <selection activeCell="F26" sqref="F26"/>
    </sheetView>
  </sheetViews>
  <sheetFormatPr defaultRowHeight="15" x14ac:dyDescent="0.25"/>
  <cols>
    <col min="3" max="3" width="12.5703125" bestFit="1" customWidth="1"/>
    <col min="4" max="4" width="17.42578125" customWidth="1"/>
    <col min="5" max="5" width="17.7109375" customWidth="1"/>
    <col min="7" max="7" width="14.85546875" customWidth="1"/>
    <col min="10" max="26" width="0" hidden="1" customWidth="1"/>
    <col min="28" max="28" width="17" bestFit="1" customWidth="1"/>
    <col min="29" max="29" width="6.140625" bestFit="1" customWidth="1"/>
  </cols>
  <sheetData>
    <row r="1" spans="1:29" ht="30" x14ac:dyDescent="0.25">
      <c r="A1" s="2" t="s">
        <v>64</v>
      </c>
      <c r="B1" s="2" t="s">
        <v>62</v>
      </c>
      <c r="C1" s="2" t="s">
        <v>63</v>
      </c>
      <c r="D1" s="2" t="s">
        <v>6</v>
      </c>
      <c r="E1" s="2" t="s">
        <v>65</v>
      </c>
      <c r="F1" s="3" t="s">
        <v>66</v>
      </c>
      <c r="G1" s="2" t="s">
        <v>67</v>
      </c>
      <c r="AB1" t="s">
        <v>39</v>
      </c>
      <c r="AC1" t="s">
        <v>40</v>
      </c>
    </row>
    <row r="2" spans="1:29" x14ac:dyDescent="0.25">
      <c r="A2" s="29" t="s">
        <v>68</v>
      </c>
      <c r="B2" s="29">
        <v>10</v>
      </c>
      <c r="C2" s="1" t="s">
        <v>39</v>
      </c>
      <c r="D2" s="4">
        <v>0.25</v>
      </c>
      <c r="E2" s="1" t="s">
        <v>41</v>
      </c>
      <c r="F2" s="1">
        <f>VLOOKUP(E2,AB2:AC3,2,FALSE)*D2*B2</f>
        <v>2.5</v>
      </c>
      <c r="G2" s="30">
        <f>SUM(F2:F5)</f>
        <v>9.4</v>
      </c>
      <c r="AB2" t="s">
        <v>41</v>
      </c>
      <c r="AC2" s="5">
        <v>1</v>
      </c>
    </row>
    <row r="3" spans="1:29" x14ac:dyDescent="0.25">
      <c r="A3" s="27"/>
      <c r="B3" s="27"/>
      <c r="C3" s="1" t="s">
        <v>44</v>
      </c>
      <c r="D3" s="4">
        <v>0.4</v>
      </c>
      <c r="E3" s="1" t="s">
        <v>45</v>
      </c>
      <c r="F3" s="1">
        <f>VLOOKUP(E3,AB6:AC7,2)*D3*B2</f>
        <v>4</v>
      </c>
      <c r="G3" s="30"/>
      <c r="AB3" t="s">
        <v>42</v>
      </c>
      <c r="AC3" s="5">
        <v>0</v>
      </c>
    </row>
    <row r="4" spans="1:29" x14ac:dyDescent="0.25">
      <c r="A4" s="27"/>
      <c r="B4" s="27"/>
      <c r="C4" s="1" t="s">
        <v>27</v>
      </c>
      <c r="D4" s="4">
        <v>0.2</v>
      </c>
      <c r="E4" s="1" t="s">
        <v>51</v>
      </c>
      <c r="F4" s="1">
        <f>VLOOKUP(E4,AB10:AC20,2)*D4*B2*0.1</f>
        <v>1.4000000000000004</v>
      </c>
      <c r="G4" s="30"/>
    </row>
    <row r="5" spans="1:29" x14ac:dyDescent="0.25">
      <c r="A5" s="28"/>
      <c r="B5" s="28"/>
      <c r="C5" s="1" t="s">
        <v>38</v>
      </c>
      <c r="D5" s="4">
        <v>0.15</v>
      </c>
      <c r="E5" s="1" t="s">
        <v>60</v>
      </c>
      <c r="F5" s="1">
        <f>VLOOKUP(E5,AB23:AC25,2)*B2*D5</f>
        <v>1.5</v>
      </c>
      <c r="G5" s="30"/>
      <c r="AB5" t="s">
        <v>44</v>
      </c>
      <c r="AC5" t="s">
        <v>40</v>
      </c>
    </row>
    <row r="6" spans="1:29" x14ac:dyDescent="0.25">
      <c r="AB6" t="s">
        <v>45</v>
      </c>
      <c r="AC6" s="5">
        <v>1</v>
      </c>
    </row>
    <row r="7" spans="1:29" x14ac:dyDescent="0.25">
      <c r="AB7" t="s">
        <v>46</v>
      </c>
      <c r="AC7" s="5">
        <v>0</v>
      </c>
    </row>
    <row r="9" spans="1:29" x14ac:dyDescent="0.25">
      <c r="AB9" t="s">
        <v>47</v>
      </c>
      <c r="AC9" t="s">
        <v>40</v>
      </c>
    </row>
    <row r="10" spans="1:29" ht="30" x14ac:dyDescent="0.25">
      <c r="A10" s="2" t="s">
        <v>64</v>
      </c>
      <c r="B10" s="2" t="s">
        <v>62</v>
      </c>
      <c r="C10" s="2" t="s">
        <v>63</v>
      </c>
      <c r="D10" s="2" t="s">
        <v>6</v>
      </c>
      <c r="E10" s="2" t="s">
        <v>65</v>
      </c>
      <c r="F10" s="3" t="s">
        <v>66</v>
      </c>
      <c r="G10" s="2" t="s">
        <v>67</v>
      </c>
      <c r="AB10" t="s">
        <v>48</v>
      </c>
      <c r="AC10">
        <v>10</v>
      </c>
    </row>
    <row r="11" spans="1:29" x14ac:dyDescent="0.25">
      <c r="A11" s="29" t="s">
        <v>69</v>
      </c>
      <c r="B11" s="29">
        <v>5</v>
      </c>
      <c r="C11" s="1" t="s">
        <v>39</v>
      </c>
      <c r="D11" s="4">
        <v>0.25</v>
      </c>
      <c r="E11" s="1" t="s">
        <v>42</v>
      </c>
      <c r="F11" s="1">
        <f>VLOOKUP(E11,AB2:AC3,2,FALSE)*D11*B11</f>
        <v>0</v>
      </c>
      <c r="G11" s="1"/>
      <c r="AB11" t="s">
        <v>49</v>
      </c>
      <c r="AC11">
        <v>9</v>
      </c>
    </row>
    <row r="12" spans="1:29" x14ac:dyDescent="0.25">
      <c r="A12" s="27"/>
      <c r="B12" s="27"/>
      <c r="C12" s="1" t="s">
        <v>44</v>
      </c>
      <c r="D12" s="4">
        <v>0.4</v>
      </c>
      <c r="E12" s="1" t="s">
        <v>46</v>
      </c>
      <c r="F12" s="1">
        <f>VLOOKUP(E12,AB6:AC7,2)*D12*B11</f>
        <v>0</v>
      </c>
      <c r="G12" s="1"/>
      <c r="AB12" t="s">
        <v>50</v>
      </c>
      <c r="AC12">
        <v>8</v>
      </c>
    </row>
    <row r="13" spans="1:29" x14ac:dyDescent="0.25">
      <c r="A13" s="27"/>
      <c r="B13" s="27"/>
      <c r="C13" s="1" t="s">
        <v>27</v>
      </c>
      <c r="D13" s="4">
        <v>0.2</v>
      </c>
      <c r="E13" s="1" t="s">
        <v>48</v>
      </c>
      <c r="F13" s="1">
        <f>VLOOKUP(E13,AB10:AC20,2)*D13*B11*0.1</f>
        <v>1</v>
      </c>
      <c r="G13" s="1"/>
      <c r="AB13" t="s">
        <v>51</v>
      </c>
      <c r="AC13">
        <v>7</v>
      </c>
    </row>
    <row r="14" spans="1:29" x14ac:dyDescent="0.25">
      <c r="A14" s="28"/>
      <c r="B14" s="28"/>
      <c r="C14" s="1" t="s">
        <v>38</v>
      </c>
      <c r="D14" s="4">
        <v>0.15</v>
      </c>
      <c r="E14" s="1" t="s">
        <v>61</v>
      </c>
      <c r="F14" s="1">
        <f>VLOOKUP(E14,AB23:AC25,2)*B11*D14</f>
        <v>0.86249999999999993</v>
      </c>
      <c r="G14" s="6">
        <f>SUM(F11:F14)</f>
        <v>1.8624999999999998</v>
      </c>
      <c r="AB14" t="s">
        <v>52</v>
      </c>
      <c r="AC14">
        <v>6</v>
      </c>
    </row>
    <row r="15" spans="1:29" x14ac:dyDescent="0.25">
      <c r="AB15" t="s">
        <v>53</v>
      </c>
      <c r="AC15">
        <v>5</v>
      </c>
    </row>
    <row r="16" spans="1:29" x14ac:dyDescent="0.25">
      <c r="AB16" t="s">
        <v>54</v>
      </c>
      <c r="AC16">
        <v>4</v>
      </c>
    </row>
    <row r="17" spans="28:29" x14ac:dyDescent="0.25">
      <c r="AB17" t="s">
        <v>55</v>
      </c>
      <c r="AC17">
        <v>3</v>
      </c>
    </row>
    <row r="18" spans="28:29" x14ac:dyDescent="0.25">
      <c r="AB18" t="s">
        <v>56</v>
      </c>
      <c r="AC18">
        <v>2</v>
      </c>
    </row>
    <row r="19" spans="28:29" x14ac:dyDescent="0.25">
      <c r="AB19" t="s">
        <v>57</v>
      </c>
      <c r="AC19">
        <v>1</v>
      </c>
    </row>
    <row r="20" spans="28:29" x14ac:dyDescent="0.25">
      <c r="AB20" t="s">
        <v>58</v>
      </c>
      <c r="AC20">
        <v>0</v>
      </c>
    </row>
    <row r="22" spans="28:29" x14ac:dyDescent="0.25">
      <c r="AB22" t="s">
        <v>38</v>
      </c>
      <c r="AC22" t="s">
        <v>40</v>
      </c>
    </row>
    <row r="23" spans="28:29" x14ac:dyDescent="0.25">
      <c r="AB23" t="s">
        <v>59</v>
      </c>
      <c r="AC23" s="5">
        <v>0.5</v>
      </c>
    </row>
    <row r="24" spans="28:29" x14ac:dyDescent="0.25">
      <c r="AB24" t="s">
        <v>60</v>
      </c>
      <c r="AC24" s="5">
        <v>1</v>
      </c>
    </row>
    <row r="25" spans="28:29" x14ac:dyDescent="0.25">
      <c r="AB25" t="s">
        <v>61</v>
      </c>
      <c r="AC25" s="5">
        <v>1.1499999999999999</v>
      </c>
    </row>
  </sheetData>
  <mergeCells count="5">
    <mergeCell ref="A2:A5"/>
    <mergeCell ref="B2:B5"/>
    <mergeCell ref="G2:G5"/>
    <mergeCell ref="A11:A14"/>
    <mergeCell ref="B11:B14"/>
  </mergeCells>
  <dataValidations count="4">
    <dataValidation type="list" allowBlank="1" showInputMessage="1" showErrorMessage="1" sqref="E5 E14">
      <formula1>$AB$23:$AB$25</formula1>
    </dataValidation>
    <dataValidation type="list" allowBlank="1" showInputMessage="1" showErrorMessage="1" sqref="E4 E13">
      <formula1>$AB$10:$AB$20</formula1>
    </dataValidation>
    <dataValidation type="list" allowBlank="1" showInputMessage="1" showErrorMessage="1" sqref="E3 E12">
      <formula1>$AB$6:$AB$7</formula1>
    </dataValidation>
    <dataValidation type="list" allowBlank="1" showInputMessage="1" showErrorMessage="1" sqref="E2 G19 E11">
      <formula1>$AB$2:$AB$3</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workbookViewId="0">
      <selection activeCell="C6" sqref="C6"/>
    </sheetView>
  </sheetViews>
  <sheetFormatPr defaultRowHeight="15" x14ac:dyDescent="0.25"/>
  <cols>
    <col min="2" max="2" width="31" bestFit="1" customWidth="1"/>
    <col min="3" max="3" width="120.85546875" customWidth="1"/>
  </cols>
  <sheetData>
    <row r="2" spans="2:3" x14ac:dyDescent="0.25">
      <c r="B2" s="1"/>
      <c r="C2" s="1" t="s">
        <v>70</v>
      </c>
    </row>
    <row r="3" spans="2:3" ht="30" x14ac:dyDescent="0.25">
      <c r="B3" s="31" t="s">
        <v>71</v>
      </c>
      <c r="C3" s="11" t="s">
        <v>72</v>
      </c>
    </row>
    <row r="4" spans="2:3" ht="30" x14ac:dyDescent="0.25">
      <c r="B4" s="32"/>
      <c r="C4" s="11" t="s">
        <v>73</v>
      </c>
    </row>
    <row r="5" spans="2:3" ht="30" x14ac:dyDescent="0.25">
      <c r="B5" s="33"/>
      <c r="C5" s="11" t="s">
        <v>74</v>
      </c>
    </row>
    <row r="6" spans="2:3" ht="30" x14ac:dyDescent="0.25">
      <c r="B6" s="13" t="s">
        <v>75</v>
      </c>
      <c r="C6" s="11" t="s">
        <v>76</v>
      </c>
    </row>
    <row r="7" spans="2:3" ht="30" x14ac:dyDescent="0.25">
      <c r="B7" s="14" t="s">
        <v>77</v>
      </c>
      <c r="C7" s="11" t="s">
        <v>78</v>
      </c>
    </row>
    <row r="8" spans="2:3" x14ac:dyDescent="0.25">
      <c r="B8" s="14"/>
      <c r="C8" s="11"/>
    </row>
    <row r="9" spans="2:3" x14ac:dyDescent="0.25">
      <c r="B9" s="15"/>
      <c r="C9" s="12"/>
    </row>
    <row r="10" spans="2:3" ht="30" x14ac:dyDescent="0.25">
      <c r="B10" s="31" t="s">
        <v>79</v>
      </c>
      <c r="C10" s="12" t="s">
        <v>80</v>
      </c>
    </row>
    <row r="11" spans="2:3" ht="30" x14ac:dyDescent="0.25">
      <c r="B11" s="33"/>
      <c r="C11" s="12" t="s">
        <v>81</v>
      </c>
    </row>
    <row r="12" spans="2:3" x14ac:dyDescent="0.25">
      <c r="C12" s="10"/>
    </row>
    <row r="14" spans="2:3" x14ac:dyDescent="0.25">
      <c r="C14" s="10"/>
    </row>
    <row r="16" spans="2:3" x14ac:dyDescent="0.25">
      <c r="C16" s="10"/>
    </row>
  </sheetData>
  <mergeCells count="2">
    <mergeCell ref="B3:B5"/>
    <mergeCell ref="B10:B11"/>
  </mergeCell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02A19E-E71A-4AB0-9362-EA90980E92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6B9088-AA5B-44CD-8A63-F497885B8BBC}">
  <ds:schemaRefs>
    <ds:schemaRef ds:uri="http://schemas.microsoft.com/sharepoint/v3/contenttype/forms"/>
  </ds:schemaRefs>
</ds:datastoreItem>
</file>

<file path=customXml/itemProps3.xml><?xml version="1.0" encoding="utf-8"?>
<ds:datastoreItem xmlns:ds="http://schemas.openxmlformats.org/officeDocument/2006/customXml" ds:itemID="{A17CC279-726A-4B8B-92B8-BD6A8FC90D23}">
  <ds:schemaRefs>
    <ds:schemaRef ds:uri="http://purl.org/dc/term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951c5514-b77c-4532-82d5-a05f2f7d58e2"/>
    <ds:schemaRef ds:uri="http://purl.org/dc/dcmitype/"/>
    <ds:schemaRef ds:uri="http://purl.org/dc/elements/1.1/"/>
    <ds:schemaRef ds:uri="eac52b12-2228-488c-9d59-8a93d308b64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Evaluation Sheet</vt:lpstr>
      <vt:lpstr>Range Values</vt:lpstr>
      <vt:lpstr>Scoring logic</vt:lpstr>
      <vt:lpstr>Areas of Improvement</vt:lpstr>
      <vt:lpstr>CodeValue</vt:lpstr>
      <vt:lpstr>FeaturesValue</vt:lpstr>
      <vt:lpstr>FunctionalValue</vt:lpstr>
      <vt:lpstr>PerformanceValue</vt:lpstr>
    </vt:vector>
  </TitlesOfParts>
  <Company>Cognizant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Ilangovan, Shyamala Lakshmi (Cognizant)</dc:creator>
  <cp:lastModifiedBy>ismail - [2010]</cp:lastModifiedBy>
  <cp:revision/>
  <dcterms:created xsi:type="dcterms:W3CDTF">2013-05-22T05:19:24Z</dcterms:created>
  <dcterms:modified xsi:type="dcterms:W3CDTF">2020-06-02T05:29:34Z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